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75A22207-3E87-4E01-8400-B9F9F28A770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L1 报价汇总" sheetId="23" r:id="rId1"/>
    <sheet name="L2-模块报价" sheetId="30" r:id="rId2"/>
    <sheet name="L3-明细条目报价" sheetId="3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6" i="30" l="1"/>
  <c r="F166" i="30"/>
  <c r="D166" i="30"/>
  <c r="C166" i="30"/>
  <c r="B166" i="30"/>
  <c r="G165" i="30"/>
  <c r="F165" i="30"/>
  <c r="E165" i="30"/>
  <c r="D165" i="30"/>
  <c r="C165" i="30"/>
  <c r="B165" i="30"/>
  <c r="G164" i="30"/>
  <c r="F164" i="30"/>
  <c r="E164" i="30"/>
  <c r="D164" i="30"/>
  <c r="C164" i="30"/>
  <c r="B164" i="30"/>
  <c r="K161" i="30"/>
  <c r="K160" i="30"/>
  <c r="K159" i="30"/>
  <c r="K158" i="30"/>
  <c r="K157" i="30"/>
  <c r="K156" i="30"/>
  <c r="K155" i="30"/>
  <c r="K154" i="30"/>
  <c r="K153" i="30"/>
  <c r="K152" i="30"/>
  <c r="K151" i="30"/>
  <c r="K150" i="30"/>
  <c r="K148" i="30"/>
  <c r="K147" i="30"/>
  <c r="K146" i="30"/>
  <c r="K145" i="30"/>
  <c r="K144" i="30"/>
  <c r="K143" i="30"/>
  <c r="K142" i="30"/>
  <c r="K141" i="30"/>
  <c r="K140" i="30"/>
  <c r="K139" i="30"/>
  <c r="K138" i="30"/>
  <c r="K137" i="30"/>
  <c r="K136" i="30"/>
  <c r="K135" i="30"/>
  <c r="K134" i="30"/>
  <c r="K133" i="30"/>
  <c r="K131" i="30"/>
  <c r="K130" i="30"/>
  <c r="K129" i="30"/>
  <c r="K128" i="30"/>
  <c r="K127" i="30"/>
  <c r="K126" i="30"/>
  <c r="K125" i="30"/>
  <c r="K124" i="30"/>
  <c r="K123" i="30"/>
  <c r="K121" i="30"/>
  <c r="K120" i="30"/>
  <c r="H120" i="30"/>
  <c r="G120" i="30"/>
  <c r="F120" i="30"/>
  <c r="E120" i="30"/>
  <c r="D120" i="30"/>
  <c r="C120" i="30"/>
  <c r="B120" i="30"/>
  <c r="K119" i="30"/>
  <c r="H119" i="30"/>
  <c r="G119" i="30"/>
  <c r="F119" i="30"/>
  <c r="E119" i="30"/>
  <c r="D119" i="30"/>
  <c r="C119" i="30"/>
  <c r="B119" i="30"/>
  <c r="K118" i="30"/>
  <c r="H118" i="30"/>
  <c r="G118" i="30"/>
  <c r="F118" i="30"/>
  <c r="E118" i="30"/>
  <c r="D118" i="30"/>
  <c r="C118" i="30"/>
  <c r="B118" i="30"/>
  <c r="K117" i="30"/>
  <c r="H117" i="30"/>
  <c r="G117" i="30"/>
  <c r="F117" i="30"/>
  <c r="E117" i="30"/>
  <c r="D117" i="30"/>
  <c r="C117" i="30"/>
  <c r="B117" i="30"/>
  <c r="K116" i="30"/>
  <c r="H116" i="30"/>
  <c r="G116" i="30"/>
  <c r="F116" i="30"/>
  <c r="E116" i="30"/>
  <c r="D116" i="30"/>
  <c r="C116" i="30"/>
  <c r="B116" i="30"/>
  <c r="K115" i="30"/>
  <c r="H115" i="30"/>
  <c r="G115" i="30"/>
  <c r="F115" i="30"/>
  <c r="E115" i="30"/>
  <c r="D115" i="30"/>
  <c r="C115" i="30"/>
  <c r="B115" i="30"/>
  <c r="K114" i="30"/>
  <c r="H114" i="30"/>
  <c r="G114" i="30"/>
  <c r="F114" i="30"/>
  <c r="E114" i="30"/>
  <c r="D114" i="30"/>
  <c r="C114" i="30"/>
  <c r="B114" i="30"/>
  <c r="K113" i="30"/>
  <c r="H113" i="30"/>
  <c r="G113" i="30"/>
  <c r="F113" i="30"/>
  <c r="E113" i="30"/>
  <c r="D113" i="30"/>
  <c r="C113" i="30"/>
  <c r="B113" i="30"/>
  <c r="K112" i="30"/>
  <c r="H112" i="30"/>
  <c r="G112" i="30"/>
  <c r="F112" i="30"/>
  <c r="E112" i="30"/>
  <c r="D112" i="30"/>
  <c r="C112" i="30"/>
  <c r="B112" i="30"/>
  <c r="K109" i="30"/>
  <c r="H109" i="30"/>
  <c r="G109" i="30"/>
  <c r="F109" i="30"/>
  <c r="E109" i="30"/>
  <c r="D109" i="30"/>
  <c r="C109" i="30"/>
  <c r="B109" i="30"/>
  <c r="K108" i="30"/>
  <c r="H108" i="30"/>
  <c r="G108" i="30"/>
  <c r="F108" i="30"/>
  <c r="E108" i="30"/>
  <c r="D108" i="30"/>
  <c r="C108" i="30"/>
  <c r="B108" i="30"/>
  <c r="K107" i="30"/>
  <c r="H107" i="30"/>
  <c r="G107" i="30"/>
  <c r="F107" i="30"/>
  <c r="E107" i="30"/>
  <c r="D107" i="30"/>
  <c r="C107" i="30"/>
  <c r="B107" i="30"/>
  <c r="K106" i="30"/>
  <c r="H106" i="30"/>
  <c r="G106" i="30"/>
  <c r="F106" i="30"/>
  <c r="E106" i="30"/>
  <c r="D106" i="30"/>
  <c r="C106" i="30"/>
  <c r="B106" i="30"/>
  <c r="K105" i="30"/>
  <c r="H105" i="30"/>
  <c r="G105" i="30"/>
  <c r="F105" i="30"/>
  <c r="E105" i="30"/>
  <c r="D105" i="30"/>
  <c r="C105" i="30"/>
  <c r="B105" i="30"/>
  <c r="K104" i="30"/>
  <c r="H104" i="30"/>
  <c r="G104" i="30"/>
  <c r="F104" i="30"/>
  <c r="E104" i="30"/>
  <c r="D104" i="30"/>
  <c r="C104" i="30"/>
  <c r="B104" i="30"/>
  <c r="K102" i="30"/>
  <c r="H101" i="30"/>
  <c r="G101" i="30"/>
  <c r="K101" i="30" s="1"/>
  <c r="F101" i="30"/>
  <c r="E101" i="30"/>
  <c r="D101" i="30"/>
  <c r="C101" i="30"/>
  <c r="B101" i="30"/>
  <c r="H100" i="30"/>
  <c r="G100" i="30"/>
  <c r="K100" i="30" s="1"/>
  <c r="F100" i="30"/>
  <c r="E100" i="30"/>
  <c r="D100" i="30"/>
  <c r="C100" i="30"/>
  <c r="B100" i="30"/>
  <c r="H99" i="30"/>
  <c r="G99" i="30"/>
  <c r="K99" i="30" s="1"/>
  <c r="F99" i="30"/>
  <c r="E99" i="30"/>
  <c r="D99" i="30"/>
  <c r="C99" i="30"/>
  <c r="B99" i="30"/>
  <c r="H98" i="30"/>
  <c r="G98" i="30"/>
  <c r="K98" i="30" s="1"/>
  <c r="F98" i="30"/>
  <c r="E98" i="30"/>
  <c r="D98" i="30"/>
  <c r="C98" i="30"/>
  <c r="B98" i="30"/>
  <c r="H97" i="30"/>
  <c r="G97" i="30"/>
  <c r="K97" i="30" s="1"/>
  <c r="F97" i="30"/>
  <c r="E97" i="30"/>
  <c r="D97" i="30"/>
  <c r="C97" i="30"/>
  <c r="B97" i="30"/>
  <c r="H96" i="30"/>
  <c r="G96" i="30"/>
  <c r="K96" i="30" s="1"/>
  <c r="F96" i="30"/>
  <c r="E96" i="30"/>
  <c r="D96" i="30"/>
  <c r="C96" i="30"/>
  <c r="B96" i="30"/>
  <c r="H95" i="30"/>
  <c r="G95" i="30"/>
  <c r="K95" i="30" s="1"/>
  <c r="F95" i="30"/>
  <c r="E95" i="30"/>
  <c r="D95" i="30"/>
  <c r="C95" i="30"/>
  <c r="B95" i="30"/>
  <c r="H94" i="30"/>
  <c r="G94" i="30"/>
  <c r="K94" i="30" s="1"/>
  <c r="F94" i="30"/>
  <c r="E94" i="30"/>
  <c r="D94" i="30"/>
  <c r="C94" i="30"/>
  <c r="B94" i="30"/>
  <c r="H93" i="30"/>
  <c r="G93" i="30"/>
  <c r="K93" i="30" s="1"/>
  <c r="F93" i="30"/>
  <c r="E93" i="30"/>
  <c r="D93" i="30"/>
  <c r="C93" i="30"/>
  <c r="B93" i="30"/>
  <c r="H92" i="30"/>
  <c r="G92" i="30"/>
  <c r="K92" i="30" s="1"/>
  <c r="F92" i="30"/>
  <c r="E92" i="30"/>
  <c r="D92" i="30"/>
  <c r="C92" i="30"/>
  <c r="B92" i="30"/>
  <c r="H91" i="30"/>
  <c r="G91" i="30"/>
  <c r="K91" i="30" s="1"/>
  <c r="F91" i="30"/>
  <c r="E91" i="30"/>
  <c r="D91" i="30"/>
  <c r="C91" i="30"/>
  <c r="B91" i="30"/>
  <c r="H90" i="30"/>
  <c r="G90" i="30"/>
  <c r="K90" i="30" s="1"/>
  <c r="F90" i="30"/>
  <c r="E90" i="30"/>
  <c r="D90" i="30"/>
  <c r="C90" i="30"/>
  <c r="B90" i="30"/>
  <c r="H89" i="30"/>
  <c r="G89" i="30"/>
  <c r="K89" i="30" s="1"/>
  <c r="F89" i="30"/>
  <c r="E89" i="30"/>
  <c r="D89" i="30"/>
  <c r="C89" i="30"/>
  <c r="B89" i="30"/>
  <c r="H88" i="30"/>
  <c r="G88" i="30"/>
  <c r="K88" i="30" s="1"/>
  <c r="F88" i="30"/>
  <c r="E88" i="30"/>
  <c r="D88" i="30"/>
  <c r="C88" i="30"/>
  <c r="B88" i="30"/>
  <c r="H87" i="30"/>
  <c r="G87" i="30"/>
  <c r="K87" i="30" s="1"/>
  <c r="F87" i="30"/>
  <c r="E87" i="30"/>
  <c r="D87" i="30"/>
  <c r="C87" i="30"/>
  <c r="B87" i="30"/>
  <c r="H86" i="30"/>
  <c r="G86" i="30"/>
  <c r="K86" i="30" s="1"/>
  <c r="F86" i="30"/>
  <c r="E86" i="30"/>
  <c r="D86" i="30"/>
  <c r="C86" i="30"/>
  <c r="B86" i="30"/>
  <c r="H85" i="30"/>
  <c r="G85" i="30"/>
  <c r="K85" i="30" s="1"/>
  <c r="F85" i="30"/>
  <c r="E85" i="30"/>
  <c r="D85" i="30"/>
  <c r="C85" i="30"/>
  <c r="B85" i="30"/>
  <c r="H84" i="30"/>
  <c r="G84" i="30"/>
  <c r="K84" i="30" s="1"/>
  <c r="F84" i="30"/>
  <c r="E84" i="30"/>
  <c r="D84" i="30"/>
  <c r="C84" i="30"/>
  <c r="B84" i="30"/>
  <c r="H83" i="30"/>
  <c r="G83" i="30"/>
  <c r="K83" i="30" s="1"/>
  <c r="F83" i="30"/>
  <c r="E83" i="30"/>
  <c r="D83" i="30"/>
  <c r="C83" i="30"/>
  <c r="B83" i="30"/>
  <c r="H82" i="30"/>
  <c r="G82" i="30"/>
  <c r="K82" i="30" s="1"/>
  <c r="F82" i="30"/>
  <c r="E82" i="30"/>
  <c r="D82" i="30"/>
  <c r="C82" i="30"/>
  <c r="B82" i="30"/>
  <c r="H81" i="30"/>
  <c r="G81" i="30"/>
  <c r="K81" i="30" s="1"/>
  <c r="F81" i="30"/>
  <c r="E81" i="30"/>
  <c r="D81" i="30"/>
  <c r="C81" i="30"/>
  <c r="B81" i="30"/>
  <c r="H80" i="30"/>
  <c r="G80" i="30"/>
  <c r="K80" i="30" s="1"/>
  <c r="F80" i="30"/>
  <c r="E80" i="30"/>
  <c r="D80" i="30"/>
  <c r="C80" i="30"/>
  <c r="B80" i="30"/>
  <c r="H79" i="30"/>
  <c r="G79" i="30"/>
  <c r="K79" i="30" s="1"/>
  <c r="F79" i="30"/>
  <c r="E79" i="30"/>
  <c r="D79" i="30"/>
  <c r="C79" i="30"/>
  <c r="B79" i="30"/>
  <c r="H78" i="30"/>
  <c r="G78" i="30"/>
  <c r="K78" i="30" s="1"/>
  <c r="F78" i="30"/>
  <c r="E78" i="30"/>
  <c r="D78" i="30"/>
  <c r="C78" i="30"/>
  <c r="B78" i="30"/>
  <c r="H77" i="30"/>
  <c r="G77" i="30"/>
  <c r="K77" i="30" s="1"/>
  <c r="F77" i="30"/>
  <c r="E77" i="30"/>
  <c r="D77" i="30"/>
  <c r="C77" i="30"/>
  <c r="B77" i="30"/>
  <c r="H76" i="30"/>
  <c r="G76" i="30"/>
  <c r="K76" i="30" s="1"/>
  <c r="F76" i="30"/>
  <c r="E76" i="30"/>
  <c r="D76" i="30"/>
  <c r="C76" i="30"/>
  <c r="B76" i="30"/>
  <c r="H75" i="30"/>
  <c r="G75" i="30"/>
  <c r="K75" i="30" s="1"/>
  <c r="F75" i="30"/>
  <c r="E75" i="30"/>
  <c r="D75" i="30"/>
  <c r="C75" i="30"/>
  <c r="B75" i="30"/>
  <c r="H74" i="30"/>
  <c r="G74" i="30"/>
  <c r="K74" i="30" s="1"/>
  <c r="F74" i="30"/>
  <c r="E74" i="30"/>
  <c r="D74" i="30"/>
  <c r="C74" i="30"/>
  <c r="B74" i="30"/>
  <c r="H73" i="30"/>
  <c r="G73" i="30"/>
  <c r="K73" i="30" s="1"/>
  <c r="F73" i="30"/>
  <c r="E73" i="30"/>
  <c r="D73" i="30"/>
  <c r="C73" i="30"/>
  <c r="B73" i="30"/>
  <c r="H72" i="30"/>
  <c r="G72" i="30"/>
  <c r="K72" i="30" s="1"/>
  <c r="F72" i="30"/>
  <c r="E72" i="30"/>
  <c r="D72" i="30"/>
  <c r="C72" i="30"/>
  <c r="B72" i="30"/>
  <c r="H71" i="30"/>
  <c r="G71" i="30"/>
  <c r="K71" i="30" s="1"/>
  <c r="F71" i="30"/>
  <c r="E71" i="30"/>
  <c r="D71" i="30"/>
  <c r="C71" i="30"/>
  <c r="B71" i="30"/>
  <c r="H70" i="30"/>
  <c r="G70" i="30"/>
  <c r="K70" i="30" s="1"/>
  <c r="F70" i="30"/>
  <c r="E70" i="30"/>
  <c r="D70" i="30"/>
  <c r="C70" i="30"/>
  <c r="B70" i="30"/>
  <c r="H69" i="30"/>
  <c r="G69" i="30"/>
  <c r="K69" i="30" s="1"/>
  <c r="F69" i="30"/>
  <c r="E69" i="30"/>
  <c r="D69" i="30"/>
  <c r="C69" i="30"/>
  <c r="B69" i="30"/>
  <c r="H68" i="30"/>
  <c r="G68" i="30"/>
  <c r="K68" i="30" s="1"/>
  <c r="F68" i="30"/>
  <c r="E68" i="30"/>
  <c r="D68" i="30"/>
  <c r="C68" i="30"/>
  <c r="B68" i="30"/>
  <c r="H67" i="30"/>
  <c r="G67" i="30"/>
  <c r="K67" i="30" s="1"/>
  <c r="F67" i="30"/>
  <c r="E67" i="30"/>
  <c r="D67" i="30"/>
  <c r="C67" i="30"/>
  <c r="B67" i="30"/>
  <c r="H66" i="30"/>
  <c r="G66" i="30"/>
  <c r="K66" i="30" s="1"/>
  <c r="F66" i="30"/>
  <c r="E66" i="30"/>
  <c r="D66" i="30"/>
  <c r="C66" i="30"/>
  <c r="B66" i="30"/>
  <c r="H65" i="30"/>
  <c r="G65" i="30"/>
  <c r="K65" i="30" s="1"/>
  <c r="F65" i="30"/>
  <c r="E65" i="30"/>
  <c r="D65" i="30"/>
  <c r="C65" i="30"/>
  <c r="B65" i="30"/>
  <c r="H64" i="30"/>
  <c r="G64" i="30"/>
  <c r="K64" i="30" s="1"/>
  <c r="F64" i="30"/>
  <c r="E64" i="30"/>
  <c r="D64" i="30"/>
  <c r="C64" i="30"/>
  <c r="B64" i="30"/>
  <c r="H63" i="30"/>
  <c r="G63" i="30"/>
  <c r="K63" i="30" s="1"/>
  <c r="F63" i="30"/>
  <c r="E63" i="30"/>
  <c r="D63" i="30"/>
  <c r="C63" i="30"/>
  <c r="B63" i="30"/>
  <c r="H62" i="30"/>
  <c r="G62" i="30"/>
  <c r="K62" i="30" s="1"/>
  <c r="F62" i="30"/>
  <c r="E62" i="30"/>
  <c r="D62" i="30"/>
  <c r="C62" i="30"/>
  <c r="B62" i="30"/>
  <c r="H61" i="30"/>
  <c r="G61" i="30"/>
  <c r="K61" i="30" s="1"/>
  <c r="F61" i="30"/>
  <c r="E61" i="30"/>
  <c r="D61" i="30"/>
  <c r="C61" i="30"/>
  <c r="B61" i="30"/>
  <c r="H60" i="30"/>
  <c r="G60" i="30"/>
  <c r="K60" i="30" s="1"/>
  <c r="F60" i="30"/>
  <c r="E60" i="30"/>
  <c r="D60" i="30"/>
  <c r="C60" i="30"/>
  <c r="B60" i="30"/>
  <c r="H59" i="30"/>
  <c r="G59" i="30"/>
  <c r="K59" i="30" s="1"/>
  <c r="F59" i="30"/>
  <c r="E59" i="30"/>
  <c r="D59" i="30"/>
  <c r="C59" i="30"/>
  <c r="B59" i="30"/>
  <c r="H58" i="30"/>
  <c r="G58" i="30"/>
  <c r="K58" i="30" s="1"/>
  <c r="F58" i="30"/>
  <c r="E58" i="30"/>
  <c r="D58" i="30"/>
  <c r="C58" i="30"/>
  <c r="B58" i="30"/>
  <c r="H57" i="30"/>
  <c r="G57" i="30"/>
  <c r="K57" i="30" s="1"/>
  <c r="F57" i="30"/>
  <c r="E57" i="30"/>
  <c r="D57" i="30"/>
  <c r="C57" i="30"/>
  <c r="B57" i="30"/>
  <c r="H56" i="30"/>
  <c r="G56" i="30"/>
  <c r="K56" i="30" s="1"/>
  <c r="F56" i="30"/>
  <c r="E56" i="30"/>
  <c r="D56" i="30"/>
  <c r="C56" i="30"/>
  <c r="B56" i="30"/>
  <c r="H55" i="30"/>
  <c r="G55" i="30"/>
  <c r="K55" i="30" s="1"/>
  <c r="F55" i="30"/>
  <c r="E55" i="30"/>
  <c r="D55" i="30"/>
  <c r="C55" i="30"/>
  <c r="B55" i="30"/>
  <c r="H54" i="30"/>
  <c r="G54" i="30"/>
  <c r="K54" i="30" s="1"/>
  <c r="F54" i="30"/>
  <c r="E54" i="30"/>
  <c r="D54" i="30"/>
  <c r="C54" i="30"/>
  <c r="B54" i="30"/>
  <c r="H53" i="30"/>
  <c r="G53" i="30"/>
  <c r="K53" i="30" s="1"/>
  <c r="F53" i="30"/>
  <c r="E53" i="30"/>
  <c r="D53" i="30"/>
  <c r="C53" i="30"/>
  <c r="B53" i="30"/>
  <c r="H52" i="30"/>
  <c r="G52" i="30"/>
  <c r="K52" i="30" s="1"/>
  <c r="F52" i="30"/>
  <c r="E52" i="30"/>
  <c r="D52" i="30"/>
  <c r="C52" i="30"/>
  <c r="B52" i="30"/>
  <c r="H51" i="30"/>
  <c r="G51" i="30"/>
  <c r="K51" i="30" s="1"/>
  <c r="F51" i="30"/>
  <c r="E51" i="30"/>
  <c r="D51" i="30"/>
  <c r="C51" i="30"/>
  <c r="B51" i="30"/>
  <c r="H50" i="30"/>
  <c r="G50" i="30"/>
  <c r="K50" i="30" s="1"/>
  <c r="F50" i="30"/>
  <c r="E50" i="30"/>
  <c r="D50" i="30"/>
  <c r="C50" i="30"/>
  <c r="B50" i="30"/>
  <c r="H49" i="30"/>
  <c r="G49" i="30"/>
  <c r="K49" i="30" s="1"/>
  <c r="F49" i="30"/>
  <c r="E49" i="30"/>
  <c r="D49" i="30"/>
  <c r="C49" i="30"/>
  <c r="B49" i="30"/>
  <c r="H48" i="30"/>
  <c r="G48" i="30"/>
  <c r="K48" i="30" s="1"/>
  <c r="F48" i="30"/>
  <c r="E48" i="30"/>
  <c r="D48" i="30"/>
  <c r="C48" i="30"/>
  <c r="B48" i="30"/>
  <c r="H47" i="30"/>
  <c r="G47" i="30"/>
  <c r="K47" i="30" s="1"/>
  <c r="F47" i="30"/>
  <c r="E47" i="30"/>
  <c r="D47" i="30"/>
  <c r="C47" i="30"/>
  <c r="B47" i="30"/>
  <c r="H46" i="30"/>
  <c r="G46" i="30"/>
  <c r="K46" i="30" s="1"/>
  <c r="F46" i="30"/>
  <c r="E46" i="30"/>
  <c r="D46" i="30"/>
  <c r="C46" i="30"/>
  <c r="B46" i="30"/>
  <c r="H45" i="30"/>
  <c r="G45" i="30"/>
  <c r="K45" i="30" s="1"/>
  <c r="F45" i="30"/>
  <c r="E45" i="30"/>
  <c r="D45" i="30"/>
  <c r="C45" i="30"/>
  <c r="B45" i="30"/>
  <c r="H44" i="30"/>
  <c r="G44" i="30"/>
  <c r="K44" i="30" s="1"/>
  <c r="F44" i="30"/>
  <c r="E44" i="30"/>
  <c r="D44" i="30"/>
  <c r="C44" i="30"/>
  <c r="B44" i="30"/>
  <c r="H43" i="30"/>
  <c r="G43" i="30"/>
  <c r="K43" i="30" s="1"/>
  <c r="F43" i="30"/>
  <c r="E43" i="30"/>
  <c r="D43" i="30"/>
  <c r="C43" i="30"/>
  <c r="B43" i="30"/>
  <c r="H42" i="30"/>
  <c r="G42" i="30"/>
  <c r="K42" i="30" s="1"/>
  <c r="F42" i="30"/>
  <c r="E42" i="30"/>
  <c r="D42" i="30"/>
  <c r="C42" i="30"/>
  <c r="B42" i="30"/>
  <c r="H41" i="30"/>
  <c r="G41" i="30"/>
  <c r="K41" i="30" s="1"/>
  <c r="F41" i="30"/>
  <c r="E41" i="30"/>
  <c r="D41" i="30"/>
  <c r="C41" i="30"/>
  <c r="B41" i="30"/>
  <c r="H40" i="30"/>
  <c r="G40" i="30"/>
  <c r="K40" i="30" s="1"/>
  <c r="F40" i="30"/>
  <c r="E40" i="30"/>
  <c r="D40" i="30"/>
  <c r="C40" i="30"/>
  <c r="B40" i="30"/>
  <c r="H39" i="30"/>
  <c r="G39" i="30"/>
  <c r="K39" i="30" s="1"/>
  <c r="F39" i="30"/>
  <c r="E39" i="30"/>
  <c r="D39" i="30"/>
  <c r="C39" i="30"/>
  <c r="B39" i="30"/>
  <c r="H38" i="30"/>
  <c r="G38" i="30"/>
  <c r="K38" i="30" s="1"/>
  <c r="F38" i="30"/>
  <c r="E38" i="30"/>
  <c r="D38" i="30"/>
  <c r="C38" i="30"/>
  <c r="B38" i="30"/>
  <c r="H37" i="30"/>
  <c r="G37" i="30"/>
  <c r="K37" i="30" s="1"/>
  <c r="F37" i="30"/>
  <c r="E37" i="30"/>
  <c r="D37" i="30"/>
  <c r="C37" i="30"/>
  <c r="B37" i="30"/>
  <c r="H36" i="30"/>
  <c r="G36" i="30"/>
  <c r="K36" i="30" s="1"/>
  <c r="F36" i="30"/>
  <c r="E36" i="30"/>
  <c r="D36" i="30"/>
  <c r="C36" i="30"/>
  <c r="B36" i="30"/>
  <c r="H35" i="30"/>
  <c r="G35" i="30"/>
  <c r="K35" i="30" s="1"/>
  <c r="F35" i="30"/>
  <c r="E35" i="30"/>
  <c r="D35" i="30"/>
  <c r="C35" i="30"/>
  <c r="B35" i="30"/>
  <c r="H34" i="30"/>
  <c r="G34" i="30"/>
  <c r="K34" i="30" s="1"/>
  <c r="F34" i="30"/>
  <c r="E34" i="30"/>
  <c r="D34" i="30"/>
  <c r="C34" i="30"/>
  <c r="B34" i="30"/>
  <c r="H33" i="30"/>
  <c r="G33" i="30"/>
  <c r="K33" i="30" s="1"/>
  <c r="F33" i="30"/>
  <c r="E33" i="30"/>
  <c r="D33" i="30"/>
  <c r="C33" i="30"/>
  <c r="B33" i="30"/>
  <c r="H32" i="30"/>
  <c r="G32" i="30"/>
  <c r="K32" i="30" s="1"/>
  <c r="F32" i="30"/>
  <c r="E32" i="30"/>
  <c r="D32" i="30"/>
  <c r="C32" i="30"/>
  <c r="B32" i="30"/>
  <c r="H31" i="30"/>
  <c r="G31" i="30"/>
  <c r="K31" i="30" s="1"/>
  <c r="F31" i="30"/>
  <c r="E31" i="30"/>
  <c r="D31" i="30"/>
  <c r="C31" i="30"/>
  <c r="B31" i="30"/>
  <c r="H30" i="30"/>
  <c r="G30" i="30"/>
  <c r="K30" i="30" s="1"/>
  <c r="F30" i="30"/>
  <c r="E30" i="30"/>
  <c r="D30" i="30"/>
  <c r="C30" i="30"/>
  <c r="B30" i="30"/>
  <c r="H29" i="30"/>
  <c r="G29" i="30"/>
  <c r="K29" i="30" s="1"/>
  <c r="F29" i="30"/>
  <c r="E29" i="30"/>
  <c r="D29" i="30"/>
  <c r="C29" i="30"/>
  <c r="B29" i="30"/>
  <c r="H28" i="30"/>
  <c r="G28" i="30"/>
  <c r="K28" i="30" s="1"/>
  <c r="F28" i="30"/>
  <c r="E28" i="30"/>
  <c r="D28" i="30"/>
  <c r="C28" i="30"/>
  <c r="B28" i="30"/>
  <c r="H27" i="30"/>
  <c r="G27" i="30"/>
  <c r="K27" i="30" s="1"/>
  <c r="F27" i="30"/>
  <c r="E27" i="30"/>
  <c r="D27" i="30"/>
  <c r="C27" i="30"/>
  <c r="B27" i="30"/>
  <c r="H26" i="30"/>
  <c r="G26" i="30"/>
  <c r="K26" i="30" s="1"/>
  <c r="F26" i="30"/>
  <c r="E26" i="30"/>
  <c r="D26" i="30"/>
  <c r="C26" i="30"/>
  <c r="B26" i="30"/>
  <c r="H25" i="30"/>
  <c r="G25" i="30"/>
  <c r="K25" i="30" s="1"/>
  <c r="F25" i="30"/>
  <c r="E25" i="30"/>
  <c r="D25" i="30"/>
  <c r="C25" i="30"/>
  <c r="B25" i="30"/>
  <c r="H24" i="30"/>
  <c r="G24" i="30"/>
  <c r="K24" i="30" s="1"/>
  <c r="F24" i="30"/>
  <c r="E24" i="30"/>
  <c r="D24" i="30"/>
  <c r="C24" i="30"/>
  <c r="B24" i="30"/>
  <c r="H23" i="30"/>
  <c r="G23" i="30"/>
  <c r="K23" i="30" s="1"/>
  <c r="F23" i="30"/>
  <c r="E23" i="30"/>
  <c r="D23" i="30"/>
  <c r="C23" i="30"/>
  <c r="B23" i="30"/>
  <c r="H22" i="30"/>
  <c r="G22" i="30"/>
  <c r="K22" i="30" s="1"/>
  <c r="F22" i="30"/>
  <c r="E22" i="30"/>
  <c r="D22" i="30"/>
  <c r="C22" i="30"/>
  <c r="B22" i="30"/>
  <c r="H21" i="30"/>
  <c r="G21" i="30"/>
  <c r="K21" i="30" s="1"/>
  <c r="F21" i="30"/>
  <c r="E21" i="30"/>
  <c r="D21" i="30"/>
  <c r="C21" i="30"/>
  <c r="B21" i="30"/>
  <c r="H20" i="30"/>
  <c r="G20" i="30"/>
  <c r="K20" i="30" s="1"/>
  <c r="F20" i="30"/>
  <c r="E20" i="30"/>
  <c r="D20" i="30"/>
  <c r="C20" i="30"/>
  <c r="B20" i="30"/>
  <c r="H19" i="30"/>
  <c r="G19" i="30"/>
  <c r="K19" i="30" s="1"/>
  <c r="F19" i="30"/>
  <c r="E19" i="30"/>
  <c r="D19" i="30"/>
  <c r="C19" i="30"/>
  <c r="B19" i="30"/>
  <c r="H18" i="30"/>
  <c r="G18" i="30"/>
  <c r="K18" i="30" s="1"/>
  <c r="F18" i="30"/>
  <c r="E18" i="30"/>
  <c r="D18" i="30"/>
  <c r="C18" i="30"/>
  <c r="B18" i="30"/>
  <c r="H17" i="30"/>
  <c r="G17" i="30"/>
  <c r="K17" i="30" s="1"/>
  <c r="F17" i="30"/>
  <c r="E17" i="30"/>
  <c r="D17" i="30"/>
  <c r="C17" i="30"/>
  <c r="B17" i="30"/>
  <c r="H16" i="30"/>
  <c r="G16" i="30"/>
  <c r="K16" i="30" s="1"/>
  <c r="F16" i="30"/>
  <c r="E16" i="30"/>
  <c r="D16" i="30"/>
  <c r="C16" i="30"/>
  <c r="B16" i="30"/>
  <c r="H15" i="30"/>
  <c r="G15" i="30"/>
  <c r="K15" i="30" s="1"/>
  <c r="F15" i="30"/>
  <c r="E15" i="30"/>
  <c r="D15" i="30"/>
  <c r="C15" i="30"/>
  <c r="B15" i="30"/>
  <c r="H14" i="30"/>
  <c r="G14" i="30"/>
  <c r="K14" i="30" s="1"/>
  <c r="F14" i="30"/>
  <c r="E14" i="30"/>
  <c r="D14" i="30"/>
  <c r="C14" i="30"/>
  <c r="B14" i="30"/>
  <c r="H13" i="30"/>
  <c r="G13" i="30"/>
  <c r="K13" i="30" s="1"/>
  <c r="F13" i="30"/>
  <c r="E13" i="30"/>
  <c r="D13" i="30"/>
  <c r="C13" i="30"/>
  <c r="B13" i="30"/>
  <c r="H12" i="30"/>
  <c r="G12" i="30"/>
  <c r="K12" i="30" s="1"/>
  <c r="F12" i="30"/>
  <c r="E12" i="30"/>
  <c r="D12" i="30"/>
  <c r="C12" i="30"/>
  <c r="B12" i="30"/>
  <c r="H11" i="30"/>
  <c r="G11" i="30"/>
  <c r="K11" i="30" s="1"/>
  <c r="F11" i="30"/>
  <c r="E11" i="30"/>
  <c r="D11" i="30"/>
  <c r="C11" i="30"/>
  <c r="B11" i="30"/>
  <c r="H10" i="30"/>
  <c r="G10" i="30"/>
  <c r="K10" i="30" s="1"/>
  <c r="F10" i="30"/>
  <c r="E10" i="30"/>
  <c r="D10" i="30"/>
  <c r="C10" i="30"/>
  <c r="B10" i="30"/>
  <c r="G9" i="30"/>
  <c r="K9" i="30" s="1"/>
  <c r="F9" i="30"/>
  <c r="E9" i="30"/>
  <c r="D9" i="30"/>
  <c r="C9" i="30"/>
  <c r="B9" i="30"/>
  <c r="K8" i="30"/>
  <c r="H8" i="30"/>
  <c r="G8" i="30"/>
  <c r="F8" i="30"/>
  <c r="E8" i="30"/>
  <c r="D8" i="30"/>
  <c r="C8" i="30"/>
  <c r="B8" i="30"/>
  <c r="G9" i="23"/>
  <c r="E7" i="23"/>
  <c r="G7" i="23" s="1"/>
  <c r="D16" i="23" s="1"/>
  <c r="G5" i="23"/>
  <c r="E5" i="23"/>
  <c r="K6" i="30" l="1"/>
  <c r="E4" i="23" s="1"/>
  <c r="G4" i="23" s="1"/>
  <c r="K110" i="30"/>
  <c r="E6" i="23" s="1"/>
  <c r="G6" i="23" s="1"/>
  <c r="H164" i="30" l="1"/>
  <c r="K164" i="30" s="1"/>
  <c r="H165" i="30" l="1"/>
  <c r="K165" i="30" s="1"/>
  <c r="K162" i="30" s="1"/>
  <c r="E8" i="23" s="1"/>
  <c r="G8" i="23" s="1"/>
  <c r="G10" i="23" s="1"/>
  <c r="D15" i="23" s="1"/>
  <c r="E16" i="23" l="1"/>
  <c r="D17" i="23"/>
  <c r="E17" i="23" s="1"/>
</calcChain>
</file>

<file path=xl/sharedStrings.xml><?xml version="1.0" encoding="utf-8"?>
<sst xmlns="http://schemas.openxmlformats.org/spreadsheetml/2006/main" count="813" uniqueCount="279">
  <si>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</si>
  <si>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</si>
  <si>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</si>
  <si>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</si>
  <si>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</si>
  <si>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</si>
  <si>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</si>
  <si>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</si>
  <si>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</si>
  <si>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地面交通</t>
  </si>
  <si>
    <t>项</t>
  </si>
  <si>
    <t>模块2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</si>
  <si>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</si>
  <si>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</si>
  <si>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</si>
  <si>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</si>
  <si>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</si>
  <si>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</si>
  <si>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</si>
  <si>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</si>
  <si>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</si>
  <si>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</si>
  <si>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</si>
  <si>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</si>
  <si>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</si>
  <si>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</si>
  <si>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</si>
  <si>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</si>
  <si>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</si>
  <si>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</si>
  <si>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</si>
  <si>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快手游戏</t>
  </si>
  <si>
    <t>业务联系人</t>
  </si>
  <si>
    <t>陈仕豪</t>
  </si>
  <si>
    <t>联系方式</t>
  </si>
  <si>
    <t>项目名称</t>
  </si>
  <si>
    <t>2025快手游戏冬季年会</t>
  </si>
  <si>
    <t>采购联系人</t>
  </si>
  <si>
    <t>潘舒悦</t>
  </si>
  <si>
    <t>panshuyue@kuaishou.com</t>
  </si>
  <si>
    <t>项目日期</t>
  </si>
  <si>
    <t>接待人数</t>
  </si>
  <si>
    <t>目的地</t>
  </si>
  <si>
    <t>深圳·深圳滨海艺术中心</t>
  </si>
  <si>
    <t>报价时间</t>
  </si>
  <si>
    <t>项目经理</t>
  </si>
  <si>
    <t>张佳怡</t>
  </si>
  <si>
    <t>邮箱地址</t>
  </si>
  <si>
    <t>zhangjiayi@cct.cn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</si>
  <si>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</si>
  <si>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</si>
  <si>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一级类别</t>
  </si>
  <si>
    <t>二级类别</t>
  </si>
  <si>
    <t>规格、型号等说明</t>
  </si>
  <si>
    <t>具体说明</t>
  </si>
  <si>
    <t>年框单价</t>
  </si>
  <si>
    <t>实际单价</t>
  </si>
  <si>
    <t>数量1</t>
  </si>
  <si>
    <t>数量2</t>
  </si>
  <si>
    <t>11.28 踩点包车 粤BL7G89</t>
  </si>
  <si>
    <t>粤B7L237</t>
  </si>
  <si>
    <t>粤B8W65B</t>
  </si>
  <si>
    <t>粤B5RL43</t>
  </si>
  <si>
    <t>粤B1G3Q3</t>
  </si>
  <si>
    <t>粤B5082G</t>
  </si>
  <si>
    <t>粤B988XT</t>
  </si>
  <si>
    <t>粤BGZ1226</t>
  </si>
  <si>
    <t>粤B962А9</t>
  </si>
  <si>
    <t>粤B9167H</t>
  </si>
  <si>
    <t xml:space="preserve">粤B962А9 </t>
  </si>
  <si>
    <t>粤B3235K</t>
  </si>
  <si>
    <t>粤B9V012</t>
  </si>
  <si>
    <t>粤B52765</t>
  </si>
  <si>
    <t>粤BHA5529</t>
  </si>
  <si>
    <r>
      <rPr>
        <sz val="14"/>
        <color theme="1"/>
        <rFont val="Times New Roman"/>
        <family val="1"/>
      </rPr>
      <t> </t>
    </r>
    <r>
      <rPr>
        <sz val="14"/>
        <color theme="1"/>
        <rFont val="微软雅黑"/>
        <charset val="134"/>
      </rPr>
      <t>粤B7773F</t>
    </r>
  </si>
  <si>
    <t>粤BJ9029</t>
  </si>
  <si>
    <t>粤BMV685</t>
  </si>
  <si>
    <t>粤BLJ888</t>
  </si>
  <si>
    <t>粤BNP569</t>
  </si>
  <si>
    <t>粤BMU828</t>
  </si>
  <si>
    <t>二级报价项</t>
  </si>
  <si>
    <t>三级报价项</t>
  </si>
  <si>
    <t>四级报价项</t>
  </si>
  <si>
    <t>单位</t>
  </si>
  <si>
    <t>工作人员（非据实）</t>
  </si>
  <si>
    <t>大交通</t>
  </si>
  <si>
    <t>机票总采购金额</t>
  </si>
  <si>
    <t>经济舱（境内）</t>
  </si>
  <si>
    <t>深圳往返经济舱 据实结算</t>
  </si>
  <si>
    <t>人/次</t>
  </si>
  <si>
    <t>/</t>
  </si>
  <si>
    <t>工作人员机票总采购金额</t>
  </si>
  <si>
    <t>酒店住宿</t>
  </si>
  <si>
    <t>深圳前海jen酒店</t>
  </si>
  <si>
    <t>大床/双床房（双早）</t>
  </si>
  <si>
    <t>其中750/晚，80晚，800/晚，35晚，700/晚，21晚</t>
  </si>
  <si>
    <t>项目/次</t>
  </si>
  <si>
    <t>场地</t>
  </si>
  <si>
    <t>场地vip功能间</t>
  </si>
  <si>
    <t>vip功能间</t>
  </si>
  <si>
    <t>场地vip功能间，时间3-7点</t>
  </si>
  <si>
    <t>会议室</t>
  </si>
  <si>
    <t>酒店瑜伽室功能间会议室</t>
  </si>
  <si>
    <t>餐饮</t>
  </si>
  <si>
    <t>酒店入住欢迎礼遇</t>
  </si>
  <si>
    <t>起泡酒</t>
  </si>
  <si>
    <t>欢迎礼遇</t>
  </si>
  <si>
    <t>每间/个</t>
  </si>
  <si>
    <t>12月19日午餐+晚餐</t>
  </si>
  <si>
    <t>午餐</t>
  </si>
  <si>
    <t>绿茶餐厅商务盒饭</t>
  </si>
  <si>
    <t>人/顿</t>
  </si>
  <si>
    <t>12月20日-21日午餐+晚餐</t>
  </si>
  <si>
    <t>晚宴团队商务盒饭</t>
  </si>
  <si>
    <t>晚宴蛋糕</t>
  </si>
  <si>
    <t>工作人员用餐</t>
  </si>
  <si>
    <t>工作人员用餐（15日-23日），共144人次</t>
  </si>
  <si>
    <t>全程</t>
  </si>
  <si>
    <t>活动日晚宴</t>
  </si>
  <si>
    <t>翻台晚宴</t>
  </si>
  <si>
    <t>艺术中心场地晚宴，按照6/桌预估，12人/桌 原价19863.6 优惠19700</t>
  </si>
  <si>
    <t>运营费用</t>
  </si>
  <si>
    <t>饮品</t>
  </si>
  <si>
    <t>车内备品+签到台+房间礼遇+活动休息室布置饮品</t>
  </si>
  <si>
    <t>零食</t>
  </si>
  <si>
    <t>车内备品+签到台+房间礼遇+活动休息室布置零食</t>
  </si>
  <si>
    <t>口罩</t>
  </si>
  <si>
    <t>活动期间车内、签到台备品，据实结算</t>
  </si>
  <si>
    <t>零食筐</t>
  </si>
  <si>
    <t>零食筐，据实结算</t>
  </si>
  <si>
    <t>消毒湿纸巾，抽纸</t>
  </si>
  <si>
    <t>车内备品+签到台+房间礼遇+活动休息室布置备品</t>
  </si>
  <si>
    <t>备餐间贴纸</t>
  </si>
  <si>
    <t>备餐间贴纸218</t>
  </si>
  <si>
    <t>摄影师</t>
  </si>
  <si>
    <t>酒店摄影师，3天</t>
  </si>
  <si>
    <t>天/人</t>
  </si>
  <si>
    <t>饼干</t>
  </si>
  <si>
    <t>伴手礼圣诞饼干</t>
  </si>
  <si>
    <t>香薰伴手礼</t>
  </si>
  <si>
    <t>3300+990+880+打样 房间欢迎礼遇</t>
  </si>
  <si>
    <t>酒瓶子圣诞装置</t>
  </si>
  <si>
    <t>伴手礼酒店起泡酒帽子</t>
  </si>
  <si>
    <t>场地充电宝</t>
  </si>
  <si>
    <t>嘉宾报销</t>
  </si>
  <si>
    <t>嘉宾报销（差小星，3000预估）</t>
  </si>
  <si>
    <t>主播充电宝租赁</t>
  </si>
  <si>
    <t>嘉宾KTV</t>
  </si>
  <si>
    <t>蛋糕小推车</t>
  </si>
  <si>
    <t>晚宴蛋糕小推车租赁</t>
  </si>
  <si>
    <t>创口贴</t>
  </si>
  <si>
    <t>签到台桌卡</t>
  </si>
  <si>
    <t>圣诞树</t>
  </si>
  <si>
    <t>房间欢迎礼遇圣诞树+打样</t>
  </si>
  <si>
    <t>酒店氛围布置</t>
  </si>
  <si>
    <t>定制房卡套</t>
  </si>
  <si>
    <t>房间欢迎入住礼遇，按照入住人数预估</t>
  </si>
  <si>
    <t>人/个</t>
  </si>
  <si>
    <t>入住鲜花+桌花</t>
  </si>
  <si>
    <t>鲜花</t>
  </si>
  <si>
    <t>房间欢迎卡片</t>
  </si>
  <si>
    <t>箭头贴纸</t>
  </si>
  <si>
    <t>酒店氛围指引</t>
  </si>
  <si>
    <t>指示画架</t>
  </si>
  <si>
    <t>签到台</t>
  </si>
  <si>
    <t>烤漆签到台制作</t>
  </si>
  <si>
    <t>伴手礼送房间roomshop</t>
  </si>
  <si>
    <t>间/次</t>
  </si>
  <si>
    <t>木质T板</t>
  </si>
  <si>
    <t>保险</t>
  </si>
  <si>
    <t>18-21日主播保险</t>
  </si>
  <si>
    <t>快递费</t>
  </si>
  <si>
    <t>活动快递费</t>
  </si>
  <si>
    <t>单价</t>
  </si>
  <si>
    <t>专票税费减免</t>
  </si>
  <si>
    <t>备注（参考列举项，同等级设备均可）</t>
  </si>
  <si>
    <t>单位（车次、公里）</t>
  </si>
  <si>
    <t>单次使用
1、包含8小时100公里</t>
  </si>
  <si>
    <t>日产天籁</t>
  </si>
  <si>
    <t>5座普通小车或等同档次</t>
  </si>
  <si>
    <t>车/趟</t>
  </si>
  <si>
    <t>奥迪A6</t>
  </si>
  <si>
    <t>5座豪华小车或等同档次</t>
  </si>
  <si>
    <t>别克GL8</t>
  </si>
  <si>
    <t>7座普通商务车
或等同档次</t>
  </si>
  <si>
    <t>奔驰V系列商务车</t>
  </si>
  <si>
    <t>7座豪华商务车
或等同档次</t>
  </si>
  <si>
    <t>丰田考斯特</t>
  </si>
  <si>
    <t>15座普通小巴
或等同档次</t>
  </si>
  <si>
    <t>15座豪华小巴
或等同档次</t>
  </si>
  <si>
    <t>19-22座普通小巴
或等同档次</t>
  </si>
  <si>
    <t>19-22座豪华小巴
或等同档次</t>
  </si>
  <si>
    <t>金龙</t>
  </si>
  <si>
    <t>33座中巴
或等同档次</t>
  </si>
  <si>
    <t>37座中巴
或等同档次</t>
  </si>
  <si>
    <t>45座中巴
或等同档次</t>
  </si>
  <si>
    <t>53座中巴
或等同档次</t>
  </si>
  <si>
    <t>57座中巴
或等同档次</t>
  </si>
  <si>
    <t>包车
1、包含8小时100公里</t>
  </si>
  <si>
    <t>车次*天</t>
  </si>
  <si>
    <t>车辆超公里费</t>
  </si>
  <si>
    <t>每公里</t>
  </si>
  <si>
    <t>车辆超时间费</t>
  </si>
  <si>
    <t>每小时</t>
  </si>
  <si>
    <t>其它车辆费用</t>
  </si>
  <si>
    <t>其他</t>
  </si>
  <si>
    <t>机场VIP通道费用、高速费、停车费、油费、司机餐补&amp;住宿补贴
（不高于人员补助，凭证完整：凭证金额与补助金额取低值），据实结算</t>
  </si>
  <si>
    <t>KT板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</si>
  <si>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</si>
  <si>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</si>
  <si>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</si>
  <si>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</si>
  <si>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</si>
  <si>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</si>
  <si>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</si>
  <si>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</si>
  <si>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</si>
  <si>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</si>
  <si>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</si>
  <si>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</si>
  <si>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</si>
  <si>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</si>
  <si>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</si>
  <si>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个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</si>
  <si>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</si>
  <si>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</si>
  <si>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</si>
  <si>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</si>
  <si>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</si>
  <si>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</si>
  <si>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</si>
  <si>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</si>
  <si>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</si>
  <si>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</si>
  <si>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</si>
  <si>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</si>
  <si>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</si>
  <si>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</si>
  <si>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</si>
  <si>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</si>
  <si>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工作时长8小时、供应商自有人员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</si>
  <si>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</si>
  <si>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</si>
  <si>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</si>
  <si>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</si>
  <si>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</si>
  <si>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</si>
  <si>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</si>
  <si>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</si>
  <si>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</si>
  <si>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</si>
  <si>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</si>
  <si>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</si>
  <si>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</si>
  <si>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</si>
  <si>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</si>
  <si>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</si>
  <si>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</si>
  <si>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</si>
  <si>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</si>
  <si>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</si>
  <si>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</si>
  <si>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
凭证完整：凭证金额与补助金额取低值；</t>
  </si>
  <si>
    <t>大交通补助</t>
  </si>
  <si>
    <t>机票经济舱，高铁二等座，同时段需价格最低（仅供应商自有人员可以报）</t>
  </si>
  <si>
    <t>住宿补助</t>
  </si>
  <si>
    <t>同性双床350/天，不分城市（仅供应商自有人员可以报）
凭证完整：凭证金额与补助金额取低值；</t>
  </si>
  <si>
    <t>2人/天</t>
  </si>
  <si>
    <t>小交通补助（打车）</t>
  </si>
  <si>
    <t>30/天/人
凭证完整：凭证金额与补助金额取低值；</t>
  </si>
  <si>
    <t>超时费</t>
  </si>
  <si>
    <t>50/小时
凭证完整：凭证金额与补助金额取低值；</t>
  </si>
  <si>
    <t>小时</t>
  </si>
  <si>
    <t>服务费</t>
  </si>
  <si>
    <t>填写百分比</t>
  </si>
  <si>
    <t>海外服务费</t>
  </si>
  <si>
    <t>如不涉及请忽略</t>
  </si>
  <si>
    <t>税费</t>
  </si>
  <si>
    <t>填写税率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</si>
</sst>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(\¥* #,##0.00_);_(\¥* \(#,##0.00\);_(\¥* &quot;-&quot;??_);_(@_)"/>
    <numFmt numFmtId="177" formatCode="_-* #,##0.00\ [$€-1]_-;\-* #,##0.00\ [$€-1]_-;_-* &quot;-&quot;??\ [$€-1]_-"/>
    <numFmt numFmtId="178" formatCode="[$¥-804]#,##0.00;[$¥-804]\-#,##0.00"/>
    <numFmt numFmtId="179" formatCode="_-* #,##0\ _F_-;\-* #,##0\ _F_-;_-* &quot;-&quot;??\ _F_-;_-@_-"/>
  </numFmts>
  <fonts count="44">
    <font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Arial"/>
      <family val="2"/>
    </font>
    <font>
      <sz val="10"/>
      <color theme="1"/>
      <name val="Microsoft YaHei"/>
      <charset val="134"/>
    </font>
    <font>
      <sz val="8"/>
      <color theme="1"/>
      <name val="等线"/>
      <charset val="134"/>
      <scheme val="minor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宋体"/>
      <charset val="134"/>
    </font>
    <font>
      <b/>
      <sz val="12"/>
      <color theme="1"/>
      <name val="微软雅黑"/>
      <charset val="134"/>
    </font>
    <font>
      <sz val="14"/>
      <color rgb="FF000000"/>
      <name val="微软雅黑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黑体"/>
      <charset val="134"/>
    </font>
    <font>
      <sz val="14"/>
      <color theme="1"/>
      <name val="Times New Roman"/>
      <family val="1"/>
    </font>
    <font>
      <sz val="14"/>
      <name val="微软雅黑"/>
      <charset val="134"/>
    </font>
    <font>
      <sz val="14"/>
      <color indexed="8"/>
      <name val="微软雅黑"/>
      <charset val="134"/>
    </font>
    <font>
      <sz val="14"/>
      <color rgb="FF000000"/>
      <name val="等线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u/>
      <sz val="10"/>
      <color indexed="12"/>
      <name val="Arial"/>
      <family val="2"/>
    </font>
    <font>
      <sz val="9"/>
      <name val="等线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/>
    <xf numFmtId="177" fontId="39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8" fontId="41" fillId="0" borderId="0">
      <protection locked="0"/>
    </xf>
    <xf numFmtId="0" fontId="41" fillId="0" borderId="0">
      <protection locked="0"/>
    </xf>
    <xf numFmtId="0" fontId="37" fillId="0" borderId="0">
      <alignment vertical="center"/>
    </xf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39" fillId="0" borderId="0"/>
  </cellStyleXfs>
  <cellXfs count="184">
    <xf numFmtId="0" fontId="0" fillId="0" borderId="0" xfId="0">
      <alignment vertical="center"/>
    </xf>
    <xf numFmtId="43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178" fontId="4" fillId="3" borderId="1" xfId="9" applyFont="1" applyFill="1" applyBorder="1" applyAlignment="1" applyProtection="1">
      <alignment horizontal="left" vertical="center"/>
    </xf>
    <xf numFmtId="2" fontId="6" fillId="4" borderId="1" xfId="11" applyNumberFormat="1" applyFont="1" applyFill="1" applyBorder="1" applyProtection="1">
      <alignment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3" borderId="1" xfId="10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4" fillId="3" borderId="1" xfId="7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9" fillId="4" borderId="2" xfId="11" applyNumberFormat="1" applyFont="1" applyFill="1" applyBorder="1" applyProtection="1">
      <alignment vertical="center"/>
      <protection locked="0"/>
    </xf>
    <xf numFmtId="1" fontId="10" fillId="0" borderId="3" xfId="0" applyNumberFormat="1" applyFont="1" applyBorder="1" applyAlignment="1" applyProtection="1">
      <alignment vertical="center" wrapText="1"/>
      <protection locked="0"/>
    </xf>
    <xf numFmtId="2" fontId="9" fillId="7" borderId="2" xfId="11" applyNumberFormat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center" vertical="center"/>
    </xf>
    <xf numFmtId="2" fontId="12" fillId="7" borderId="1" xfId="1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3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left" vertical="center"/>
    </xf>
    <xf numFmtId="0" fontId="9" fillId="0" borderId="1" xfId="0" applyFont="1" applyBorder="1" applyProtection="1">
      <alignment vertical="center"/>
      <protection locked="0"/>
    </xf>
    <xf numFmtId="43" fontId="12" fillId="3" borderId="1" xfId="0" applyNumberFormat="1" applyFont="1" applyFill="1" applyBorder="1" applyAlignment="1" applyProtection="1">
      <alignment horizontal="center" vertical="center"/>
      <protection locked="0"/>
    </xf>
    <xf numFmtId="9" fontId="12" fillId="7" borderId="1" xfId="3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3" fontId="15" fillId="0" borderId="0" xfId="1" applyFont="1" applyProtection="1">
      <alignment vertical="center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 applyProtection="1">
      <alignment horizontal="center" vertical="center" wrapText="1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14" fontId="6" fillId="0" borderId="8" xfId="14" applyNumberFormat="1" applyFont="1" applyBorder="1" applyAlignment="1">
      <alignment horizontal="center" vertical="center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14" fontId="21" fillId="0" borderId="8" xfId="14" applyNumberFormat="1" applyFont="1" applyBorder="1" applyAlignment="1">
      <alignment horizontal="center" vertical="center"/>
    </xf>
    <xf numFmtId="14" fontId="18" fillId="0" borderId="5" xfId="4" applyNumberFormat="1" applyFill="1" applyBorder="1" applyAlignment="1" applyProtection="1">
      <alignment horizontal="center" vertical="center"/>
      <protection locked="0"/>
    </xf>
    <xf numFmtId="0" fontId="22" fillId="9" borderId="1" xfId="0" applyFont="1" applyFill="1" applyBorder="1" applyAlignment="1">
      <alignment horizontal="left" vertical="center"/>
    </xf>
    <xf numFmtId="0" fontId="22" fillId="9" borderId="5" xfId="0" applyFont="1" applyFill="1" applyBorder="1" applyAlignment="1">
      <alignment horizontal="center" vertical="center"/>
    </xf>
    <xf numFmtId="43" fontId="22" fillId="9" borderId="6" xfId="0" applyNumberFormat="1" applyFont="1" applyFill="1" applyBorder="1" applyAlignment="1">
      <alignment horizontal="left" vertical="center"/>
    </xf>
    <xf numFmtId="0" fontId="22" fillId="9" borderId="1" xfId="0" applyFont="1" applyFill="1" applyBorder="1" applyAlignment="1">
      <alignment horizontal="center" vertical="center"/>
    </xf>
    <xf numFmtId="43" fontId="22" fillId="9" borderId="1" xfId="1" applyFont="1" applyFill="1" applyBorder="1" applyProtection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43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43" fontId="14" fillId="3" borderId="1" xfId="0" applyNumberFormat="1" applyFont="1" applyFill="1" applyBorder="1" applyAlignment="1">
      <alignment horizontal="left" vertical="center"/>
    </xf>
    <xf numFmtId="0" fontId="23" fillId="11" borderId="1" xfId="0" applyFont="1" applyFill="1" applyBorder="1" applyAlignment="1">
      <alignment horizontal="center" vertical="center"/>
    </xf>
    <xf numFmtId="43" fontId="14" fillId="6" borderId="1" xfId="1" applyFont="1" applyFill="1" applyBorder="1" applyProtection="1">
      <alignment vertical="center"/>
    </xf>
    <xf numFmtId="0" fontId="14" fillId="0" borderId="1" xfId="0" applyFont="1" applyBorder="1" applyAlignment="1">
      <alignment horizontal="left" vertical="center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left" vertical="center" wrapText="1"/>
    </xf>
    <xf numFmtId="43" fontId="14" fillId="12" borderId="1" xfId="0" applyNumberFormat="1" applyFont="1" applyFill="1" applyBorder="1" applyAlignment="1">
      <alignment horizontal="left" vertical="center"/>
    </xf>
    <xf numFmtId="43" fontId="14" fillId="12" borderId="1" xfId="1" applyFont="1" applyFill="1" applyBorder="1" applyProtection="1">
      <alignment vertical="center"/>
    </xf>
    <xf numFmtId="0" fontId="24" fillId="12" borderId="1" xfId="14" applyFont="1" applyFill="1" applyBorder="1" applyAlignment="1">
      <alignment horizontal="left" vertical="center" wrapText="1"/>
    </xf>
    <xf numFmtId="0" fontId="24" fillId="0" borderId="1" xfId="14" applyFont="1" applyBorder="1" applyAlignment="1">
      <alignment horizontal="left" vertical="center" wrapText="1"/>
    </xf>
    <xf numFmtId="0" fontId="25" fillId="12" borderId="1" xfId="14" applyFont="1" applyFill="1" applyBorder="1" applyAlignment="1">
      <alignment horizontal="left" vertical="center" wrapText="1"/>
    </xf>
    <xf numFmtId="0" fontId="26" fillId="12" borderId="1" xfId="14" applyFont="1" applyFill="1" applyBorder="1" applyAlignment="1">
      <alignment horizontal="left" vertical="center" wrapText="1"/>
    </xf>
    <xf numFmtId="0" fontId="26" fillId="0" borderId="1" xfId="14" applyFont="1" applyBorder="1" applyAlignment="1">
      <alignment horizontal="left" vertical="center" wrapText="1"/>
    </xf>
    <xf numFmtId="0" fontId="27" fillId="12" borderId="1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/>
    </xf>
    <xf numFmtId="0" fontId="22" fillId="9" borderId="6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3" fontId="14" fillId="6" borderId="1" xfId="0" applyNumberFormat="1" applyFont="1" applyFill="1" applyBorder="1" applyAlignment="1">
      <alignment horizontal="left" vertical="center"/>
    </xf>
    <xf numFmtId="0" fontId="14" fillId="0" borderId="1" xfId="0" applyFont="1" applyBorder="1">
      <alignment vertical="center"/>
    </xf>
    <xf numFmtId="43" fontId="2" fillId="0" borderId="1" xfId="0" applyNumberFormat="1" applyFont="1" applyBorder="1" applyAlignment="1" applyProtection="1">
      <alignment horizontal="center" vertical="center"/>
      <protection locked="0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43" fontId="22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43" fontId="14" fillId="0" borderId="1" xfId="1" applyFont="1" applyBorder="1" applyProtection="1">
      <alignment vertical="center"/>
    </xf>
    <xf numFmtId="0" fontId="14" fillId="3" borderId="3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79" fontId="29" fillId="6" borderId="1" xfId="1" applyNumberFormat="1" applyFont="1" applyFill="1" applyBorder="1" applyAlignment="1">
      <alignment horizontal="center" vertical="center" wrapText="1"/>
    </xf>
    <xf numFmtId="179" fontId="14" fillId="6" borderId="1" xfId="1" applyNumberFormat="1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43" fontId="14" fillId="6" borderId="1" xfId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179" fontId="29" fillId="6" borderId="9" xfId="1" applyNumberFormat="1" applyFont="1" applyFill="1" applyBorder="1" applyAlignment="1">
      <alignment horizontal="center" vertical="center" wrapText="1"/>
    </xf>
    <xf numFmtId="58" fontId="28" fillId="6" borderId="1" xfId="1" applyNumberFormat="1" applyFont="1" applyFill="1" applyBorder="1" applyAlignment="1">
      <alignment vertical="center" wrapText="1"/>
    </xf>
    <xf numFmtId="43" fontId="14" fillId="6" borderId="1" xfId="0" applyNumberFormat="1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6" xfId="0" applyFont="1" applyFill="1" applyBorder="1" applyAlignment="1">
      <alignment horizontal="center" vertical="center" wrapText="1"/>
    </xf>
    <xf numFmtId="43" fontId="14" fillId="7" borderId="1" xfId="0" applyNumberFormat="1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 wrapText="1"/>
    </xf>
    <xf numFmtId="43" fontId="14" fillId="7" borderId="1" xfId="1" applyFont="1" applyFill="1" applyBorder="1" applyAlignment="1" applyProtection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left" vertical="center"/>
    </xf>
    <xf numFmtId="43" fontId="31" fillId="14" borderId="1" xfId="0" applyNumberFormat="1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43" fontId="4" fillId="0" borderId="1" xfId="1" applyFont="1" applyBorder="1" applyProtection="1">
      <alignment vertical="center"/>
    </xf>
    <xf numFmtId="0" fontId="15" fillId="0" borderId="1" xfId="0" applyFont="1" applyBorder="1">
      <alignment vertical="center"/>
    </xf>
    <xf numFmtId="43" fontId="31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3" borderId="1" xfId="0" applyNumberFormat="1" applyFont="1" applyFill="1" applyBorder="1" applyAlignment="1">
      <alignment horizontal="right" vertical="center"/>
    </xf>
    <xf numFmtId="43" fontId="31" fillId="6" borderId="1" xfId="0" applyNumberFormat="1" applyFont="1" applyFill="1" applyBorder="1" applyAlignment="1">
      <alignment horizontal="right" vertical="center"/>
    </xf>
    <xf numFmtId="43" fontId="4" fillId="0" borderId="1" xfId="1" applyFont="1" applyBorder="1" applyAlignment="1" applyProtection="1">
      <alignment horizontal="right" vertical="center"/>
    </xf>
    <xf numFmtId="176" fontId="33" fillId="9" borderId="1" xfId="2" applyFont="1" applyFill="1" applyBorder="1" applyAlignment="1" applyProtection="1">
      <alignment horizontal="center" vertical="center" wrapText="1"/>
    </xf>
    <xf numFmtId="176" fontId="33" fillId="9" borderId="1" xfId="2" applyFont="1" applyFill="1" applyBorder="1" applyAlignment="1" applyProtection="1">
      <alignment horizontal="center" vertical="center" wrapText="1"/>
      <protection locked="0"/>
    </xf>
    <xf numFmtId="0" fontId="34" fillId="0" borderId="11" xfId="0" applyFont="1" applyBorder="1" applyAlignment="1">
      <alignment horizontal="center" vertical="center"/>
    </xf>
    <xf numFmtId="43" fontId="34" fillId="0" borderId="11" xfId="1" applyFont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 wrapText="1"/>
    </xf>
    <xf numFmtId="43" fontId="35" fillId="0" borderId="1" xfId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32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15" borderId="1" xfId="0" applyFont="1" applyFill="1" applyBorder="1" applyAlignment="1">
      <alignment horizontal="center" vertical="center"/>
    </xf>
    <xf numFmtId="43" fontId="32" fillId="0" borderId="1" xfId="0" applyNumberFormat="1" applyFont="1" applyBorder="1" applyAlignment="1">
      <alignment horizontal="center" vertical="center"/>
    </xf>
    <xf numFmtId="9" fontId="32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9" fontId="32" fillId="0" borderId="0" xfId="0" applyNumberFormat="1" applyFont="1" applyAlignment="1">
      <alignment horizontal="center" vertical="center"/>
    </xf>
    <xf numFmtId="9" fontId="32" fillId="0" borderId="1" xfId="3" applyFont="1" applyBorder="1" applyAlignment="1">
      <alignment horizontal="center" vertical="center"/>
    </xf>
    <xf numFmtId="9" fontId="32" fillId="0" borderId="0" xfId="3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/>
    </xf>
    <xf numFmtId="0" fontId="34" fillId="15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8" fillId="0" borderId="3" xfId="4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9" fontId="20" fillId="0" borderId="5" xfId="1" applyNumberFormat="1" applyFont="1" applyBorder="1" applyAlignment="1" applyProtection="1">
      <alignment horizontal="center" vertical="center"/>
      <protection locked="0"/>
    </xf>
    <xf numFmtId="179" fontId="20" fillId="0" borderId="6" xfId="1" applyNumberFormat="1" applyFont="1" applyFill="1" applyBorder="1" applyAlignment="1" applyProtection="1">
      <alignment horizontal="center" vertical="center"/>
      <protection locked="0"/>
    </xf>
    <xf numFmtId="179" fontId="20" fillId="0" borderId="5" xfId="1" applyNumberFormat="1" applyFont="1" applyFill="1" applyBorder="1" applyAlignment="1" applyProtection="1">
      <alignment horizontal="center" vertical="center"/>
      <protection locked="0"/>
    </xf>
    <xf numFmtId="31" fontId="16" fillId="0" borderId="3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8" borderId="5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horizontal="left" vertical="center"/>
    </xf>
    <xf numFmtId="0" fontId="22" fillId="9" borderId="5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/>
    </xf>
    <xf numFmtId="0" fontId="22" fillId="9" borderId="6" xfId="0" applyFont="1" applyFill="1" applyBorder="1" applyAlignment="1">
      <alignment horizontal="left" vertical="center"/>
    </xf>
    <xf numFmtId="0" fontId="22" fillId="9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12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12" borderId="1" xfId="0" applyFont="1" applyFill="1" applyBorder="1" applyAlignment="1">
      <alignment horizontal="left" vertical="center"/>
    </xf>
    <xf numFmtId="179" fontId="11" fillId="0" borderId="3" xfId="1" applyNumberFormat="1" applyFont="1" applyFill="1" applyBorder="1" applyAlignment="1" applyProtection="1">
      <alignment horizontal="center" vertical="center" wrapText="1"/>
      <protection locked="0"/>
    </xf>
  </cellXfs>
  <cellStyles count="15">
    <cellStyle name="0,0_x000a__x000a_NA_x000a__x000a_ 2 2" xfId="5" xr:uid="{00000000-0005-0000-0000-000031000000}"/>
    <cellStyle name="Euro" xfId="6" xr:uid="{00000000-0005-0000-0000-000032000000}"/>
    <cellStyle name="百分比" xfId="3" builtinId="5"/>
    <cellStyle name="常规" xfId="0" builtinId="0"/>
    <cellStyle name="常规 2" xfId="7" xr:uid="{00000000-0005-0000-0000-000033000000}"/>
    <cellStyle name="常规 2 2" xfId="8" xr:uid="{00000000-0005-0000-0000-000034000000}"/>
    <cellStyle name="常规 2 2 2" xfId="9" xr:uid="{00000000-0005-0000-0000-000035000000}"/>
    <cellStyle name="常规 2 2 3" xfId="10" xr:uid="{00000000-0005-0000-0000-000036000000}"/>
    <cellStyle name="常规 3" xfId="11" xr:uid="{00000000-0005-0000-0000-000037000000}"/>
    <cellStyle name="常规 3 2" xfId="12" xr:uid="{00000000-0005-0000-0000-000038000000}"/>
    <cellStyle name="超链接" xfId="4" builtinId="8"/>
    <cellStyle name="超链接 2" xfId="13" xr:uid="{00000000-0005-0000-0000-000039000000}"/>
    <cellStyle name="货币" xfId="2" builtinId="4"/>
    <cellStyle name="千位分隔" xfId="1" builtinId="3"/>
    <cellStyle name="样式 1" xfId="14" xr:uid="{00000000-0005-0000-0000-00003A000000}"/>
  </cellStyles>
  <dxfs count="16"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FFFE4904"/>
      <color rgb="FFFE4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ice\xwechat_files\wxid_w7q2b6ybec1322_3540\msg\file\2025-12\&#20013;&#26399;&#25253;&#20215;&#8212;&#24555;&#25163;&#28216;&#25103;&#20908;&#23395;&#24180;&#20250;&#25253;&#20215;&#21333;-CMC-1226-v4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1 报价汇总"/>
      <sheetName val="L2-模块报价"/>
      <sheetName val="L3-明细条目报价"/>
    </sheetNames>
    <sheetDataSet>
      <sheetData sheetId="0"/>
      <sheetData sheetId="1"/>
      <sheetData sheetId="2">
        <row r="2">
          <cell r="A2">
            <v>1</v>
          </cell>
          <cell r="B2" t="str">
            <v>单次使用
1、包含8小时100公里</v>
          </cell>
          <cell r="C2" t="str">
            <v>日产天籁</v>
          </cell>
          <cell r="D2" t="str">
            <v>5座普通小车或等同档次</v>
          </cell>
          <cell r="F2" t="str">
            <v>车/趟</v>
          </cell>
          <cell r="G2">
            <v>300</v>
          </cell>
        </row>
        <row r="3">
          <cell r="A3">
            <v>2</v>
          </cell>
          <cell r="B3" t="str">
            <v>单次使用
1、包含8小时100公里</v>
          </cell>
          <cell r="C3" t="str">
            <v>奥迪A6</v>
          </cell>
          <cell r="D3" t="str">
            <v>5座豪华小车或等同档次</v>
          </cell>
          <cell r="F3" t="str">
            <v>车/趟</v>
          </cell>
          <cell r="G3">
            <v>500</v>
          </cell>
        </row>
        <row r="4">
          <cell r="A4">
            <v>3</v>
          </cell>
          <cell r="B4" t="str">
            <v>单次使用
1、包含8小时100公里</v>
          </cell>
          <cell r="C4" t="str">
            <v>别克GL8</v>
          </cell>
          <cell r="D4" t="str">
            <v>7座普通商务车
或等同档次</v>
          </cell>
          <cell r="F4" t="str">
            <v>车/趟</v>
          </cell>
          <cell r="G4">
            <v>600</v>
          </cell>
        </row>
        <row r="5">
          <cell r="A5">
            <v>4</v>
          </cell>
          <cell r="B5" t="str">
            <v>单次使用
1、包含8小时100公里</v>
          </cell>
          <cell r="C5" t="str">
            <v>奔驰V系列商务车</v>
          </cell>
          <cell r="D5" t="str">
            <v>7座豪华商务车
或等同档次</v>
          </cell>
          <cell r="F5" t="str">
            <v>车/趟</v>
          </cell>
          <cell r="G5">
            <v>850</v>
          </cell>
        </row>
        <row r="6">
          <cell r="A6">
            <v>5</v>
          </cell>
          <cell r="B6" t="str">
            <v>单次使用
1、包含8小时100公里</v>
          </cell>
          <cell r="C6" t="str">
            <v>丰田考斯特</v>
          </cell>
          <cell r="D6" t="str">
            <v>15座普通小巴
或等同档次</v>
          </cell>
          <cell r="F6" t="str">
            <v>车/趟</v>
          </cell>
          <cell r="G6">
            <v>900</v>
          </cell>
        </row>
        <row r="7">
          <cell r="A7">
            <v>6</v>
          </cell>
          <cell r="B7" t="str">
            <v>单次使用
1、包含8小时100公里</v>
          </cell>
          <cell r="C7" t="str">
            <v>丰田考斯特</v>
          </cell>
          <cell r="D7" t="str">
            <v>15座豪华小巴
或等同档次</v>
          </cell>
          <cell r="F7" t="str">
            <v>车/趟</v>
          </cell>
          <cell r="G7">
            <v>900</v>
          </cell>
        </row>
        <row r="8">
          <cell r="A8">
            <v>7</v>
          </cell>
          <cell r="B8" t="str">
            <v>单次使用
1、包含8小时100公里</v>
          </cell>
          <cell r="C8" t="str">
            <v>丰田考斯特</v>
          </cell>
          <cell r="D8" t="str">
            <v>19-22座普通小巴
或等同档次</v>
          </cell>
          <cell r="F8" t="str">
            <v>车/趟</v>
          </cell>
          <cell r="G8">
            <v>900</v>
          </cell>
        </row>
        <row r="9">
          <cell r="A9">
            <v>8</v>
          </cell>
          <cell r="B9" t="str">
            <v>单次使用
1、包含8小时100公里</v>
          </cell>
          <cell r="C9" t="str">
            <v>丰田考斯特</v>
          </cell>
          <cell r="D9" t="str">
            <v>19-22座豪华小巴
或等同档次</v>
          </cell>
          <cell r="F9" t="str">
            <v>车/趟</v>
          </cell>
          <cell r="G9">
            <v>900</v>
          </cell>
        </row>
        <row r="10">
          <cell r="A10">
            <v>9</v>
          </cell>
          <cell r="B10" t="str">
            <v>单次使用
1、包含8小时100公里</v>
          </cell>
          <cell r="C10" t="str">
            <v>金龙</v>
          </cell>
          <cell r="D10" t="str">
            <v>33座中巴
或等同档次</v>
          </cell>
          <cell r="F10" t="str">
            <v>车/趟</v>
          </cell>
          <cell r="G10">
            <v>1100</v>
          </cell>
        </row>
        <row r="11">
          <cell r="A11">
            <v>10</v>
          </cell>
          <cell r="B11" t="str">
            <v>单次使用
1、包含8小时100公里</v>
          </cell>
          <cell r="C11" t="str">
            <v>金龙</v>
          </cell>
          <cell r="D11" t="str">
            <v>37座中巴
或等同档次</v>
          </cell>
          <cell r="F11" t="str">
            <v>车/趟</v>
          </cell>
          <cell r="G11">
            <v>1100</v>
          </cell>
        </row>
        <row r="12">
          <cell r="A12">
            <v>11</v>
          </cell>
          <cell r="B12" t="str">
            <v>单次使用
1、包含8小时100公里</v>
          </cell>
          <cell r="C12" t="str">
            <v>金龙</v>
          </cell>
          <cell r="D12" t="str">
            <v>45座中巴
或等同档次</v>
          </cell>
          <cell r="F12" t="str">
            <v>车/趟</v>
          </cell>
          <cell r="G12">
            <v>1300</v>
          </cell>
        </row>
        <row r="13">
          <cell r="A13">
            <v>12</v>
          </cell>
          <cell r="B13" t="str">
            <v>单次使用
1、包含8小时100公里</v>
          </cell>
          <cell r="C13" t="str">
            <v>金龙</v>
          </cell>
          <cell r="D13" t="str">
            <v>53座中巴
或等同档次</v>
          </cell>
          <cell r="F13" t="str">
            <v>车/趟</v>
          </cell>
          <cell r="G13">
            <v>1300</v>
          </cell>
        </row>
        <row r="14">
          <cell r="A14">
            <v>13</v>
          </cell>
          <cell r="B14" t="str">
            <v>单次使用
1、包含8小时100公里</v>
          </cell>
          <cell r="C14" t="str">
            <v>金龙</v>
          </cell>
          <cell r="D14" t="str">
            <v>57座中巴
或等同档次</v>
          </cell>
          <cell r="F14" t="str">
            <v>车/趟</v>
          </cell>
          <cell r="G14">
            <v>1300</v>
          </cell>
        </row>
        <row r="15">
          <cell r="A15">
            <v>14</v>
          </cell>
          <cell r="B15" t="str">
            <v>包车
1、包含8小时100公里</v>
          </cell>
          <cell r="C15" t="str">
            <v>日产天籁</v>
          </cell>
          <cell r="D15" t="str">
            <v>5座普通小车或等同档次</v>
          </cell>
          <cell r="F15" t="str">
            <v>车次*天</v>
          </cell>
          <cell r="G15">
            <v>600</v>
          </cell>
        </row>
        <row r="16">
          <cell r="A16">
            <v>15</v>
          </cell>
          <cell r="B16" t="str">
            <v>包车
1、包含8小时100公里</v>
          </cell>
          <cell r="C16" t="str">
            <v>奥迪A6</v>
          </cell>
          <cell r="D16" t="str">
            <v>5座豪华小车或等同档次</v>
          </cell>
          <cell r="F16" t="str">
            <v>车次*天</v>
          </cell>
          <cell r="G16">
            <v>800</v>
          </cell>
        </row>
        <row r="17">
          <cell r="A17">
            <v>16</v>
          </cell>
          <cell r="B17" t="str">
            <v>包车
1、包含8小时100公里</v>
          </cell>
          <cell r="C17" t="str">
            <v>别克GL8</v>
          </cell>
          <cell r="D17" t="str">
            <v>7座普通商务车
或等同档次</v>
          </cell>
          <cell r="F17" t="str">
            <v>车次*天</v>
          </cell>
          <cell r="G17">
            <v>800</v>
          </cell>
        </row>
        <row r="18">
          <cell r="A18">
            <v>17</v>
          </cell>
          <cell r="B18" t="str">
            <v>包车
1、包含8小时100公里</v>
          </cell>
          <cell r="C18" t="str">
            <v>奔驰V系列商务车</v>
          </cell>
          <cell r="D18" t="str">
            <v>7座豪华商务车
或等同档次</v>
          </cell>
          <cell r="F18" t="str">
            <v>车次*天</v>
          </cell>
          <cell r="G18">
            <v>1000</v>
          </cell>
        </row>
        <row r="19">
          <cell r="A19">
            <v>18</v>
          </cell>
          <cell r="B19" t="str">
            <v>包车
1、包含8小时100公里</v>
          </cell>
          <cell r="C19" t="str">
            <v>丰田考斯特</v>
          </cell>
          <cell r="D19" t="str">
            <v>15座普通小巴
或等同档次</v>
          </cell>
          <cell r="F19" t="str">
            <v>车次*天</v>
          </cell>
          <cell r="G19">
            <v>1300</v>
          </cell>
        </row>
        <row r="20">
          <cell r="A20">
            <v>19</v>
          </cell>
          <cell r="B20" t="str">
            <v>包车
1、包含8小时100公里</v>
          </cell>
          <cell r="C20" t="str">
            <v>丰田考斯特</v>
          </cell>
          <cell r="D20" t="str">
            <v>15座豪华小巴
或等同档次</v>
          </cell>
          <cell r="F20" t="str">
            <v>车次*天</v>
          </cell>
          <cell r="G20">
            <v>1300</v>
          </cell>
        </row>
        <row r="21">
          <cell r="A21">
            <v>20</v>
          </cell>
          <cell r="B21" t="str">
            <v>包车
1、包含8小时100公里</v>
          </cell>
          <cell r="C21" t="str">
            <v>丰田考斯特</v>
          </cell>
          <cell r="D21" t="str">
            <v>19-22座普通小巴
或等同档次</v>
          </cell>
          <cell r="F21" t="str">
            <v>车次*天</v>
          </cell>
          <cell r="G21">
            <v>1400</v>
          </cell>
        </row>
        <row r="22">
          <cell r="A22">
            <v>21</v>
          </cell>
          <cell r="B22" t="str">
            <v>包车
1、包含8小时100公里</v>
          </cell>
          <cell r="C22" t="str">
            <v>丰田考斯特</v>
          </cell>
          <cell r="D22" t="str">
            <v>19-22座豪华小巴
或等同档次</v>
          </cell>
          <cell r="F22" t="str">
            <v>车次*天</v>
          </cell>
          <cell r="G22">
            <v>1500</v>
          </cell>
        </row>
        <row r="23">
          <cell r="A23">
            <v>22</v>
          </cell>
          <cell r="B23" t="str">
            <v>包车
1、包含8小时100公里</v>
          </cell>
          <cell r="C23" t="str">
            <v>金龙</v>
          </cell>
          <cell r="D23" t="str">
            <v>33座中巴
或等同档次</v>
          </cell>
          <cell r="F23" t="str">
            <v>车次*天</v>
          </cell>
          <cell r="G23">
            <v>1400</v>
          </cell>
        </row>
        <row r="24">
          <cell r="A24">
            <v>23</v>
          </cell>
          <cell r="B24" t="str">
            <v>包车
1、包含8小时100公里</v>
          </cell>
          <cell r="C24" t="str">
            <v>金龙</v>
          </cell>
          <cell r="D24" t="str">
            <v>37座中巴
或等同档次</v>
          </cell>
          <cell r="F24" t="str">
            <v>车次*天</v>
          </cell>
          <cell r="G24">
            <v>1500</v>
          </cell>
        </row>
        <row r="25">
          <cell r="A25">
            <v>24</v>
          </cell>
          <cell r="B25" t="str">
            <v>包车
1、包含8小时100公里</v>
          </cell>
          <cell r="C25" t="str">
            <v>金龙</v>
          </cell>
          <cell r="D25" t="str">
            <v>45座中巴
或等同档次</v>
          </cell>
          <cell r="F25" t="str">
            <v>车次*天</v>
          </cell>
          <cell r="G25">
            <v>2400</v>
          </cell>
        </row>
        <row r="26">
          <cell r="A26">
            <v>25</v>
          </cell>
          <cell r="B26" t="str">
            <v>包车
1、包含8小时100公里</v>
          </cell>
          <cell r="C26" t="str">
            <v>金龙</v>
          </cell>
          <cell r="D26" t="str">
            <v>53座中巴
或等同档次</v>
          </cell>
          <cell r="F26" t="str">
            <v>车次*天</v>
          </cell>
          <cell r="G26">
            <v>2200</v>
          </cell>
        </row>
        <row r="27">
          <cell r="A27">
            <v>26</v>
          </cell>
          <cell r="B27" t="str">
            <v>包车
1、包含8小时100公里</v>
          </cell>
          <cell r="C27" t="str">
            <v>金龙</v>
          </cell>
          <cell r="D27" t="str">
            <v>57座中巴
或等同档次</v>
          </cell>
          <cell r="F27" t="str">
            <v>车次*天</v>
          </cell>
          <cell r="G27">
            <v>2400</v>
          </cell>
        </row>
        <row r="28">
          <cell r="A28">
            <v>27</v>
          </cell>
          <cell r="B28" t="str">
            <v>车辆超公里费</v>
          </cell>
          <cell r="C28" t="str">
            <v>日产天籁</v>
          </cell>
          <cell r="D28" t="str">
            <v>5座普通小车或等同档次</v>
          </cell>
          <cell r="F28" t="str">
            <v>每公里</v>
          </cell>
          <cell r="G28">
            <v>5</v>
          </cell>
        </row>
        <row r="29">
          <cell r="A29">
            <v>28</v>
          </cell>
          <cell r="B29" t="str">
            <v>车辆超公里费</v>
          </cell>
          <cell r="C29" t="str">
            <v>奥迪A6</v>
          </cell>
          <cell r="D29" t="str">
            <v>5座豪华小车或等同档次</v>
          </cell>
          <cell r="F29" t="str">
            <v>每公里</v>
          </cell>
          <cell r="G29">
            <v>5</v>
          </cell>
        </row>
        <row r="30">
          <cell r="A30">
            <v>29</v>
          </cell>
          <cell r="B30" t="str">
            <v>车辆超公里费</v>
          </cell>
          <cell r="C30" t="str">
            <v>别克GL8</v>
          </cell>
          <cell r="D30" t="str">
            <v>7座普通商务车
或等同档次</v>
          </cell>
          <cell r="F30" t="str">
            <v>每公里</v>
          </cell>
          <cell r="G30">
            <v>5</v>
          </cell>
        </row>
        <row r="31">
          <cell r="A31">
            <v>30</v>
          </cell>
          <cell r="B31" t="str">
            <v>车辆超公里费</v>
          </cell>
          <cell r="C31" t="str">
            <v>奔驰V系列商务车</v>
          </cell>
          <cell r="D31" t="str">
            <v>7座豪华商务车
或等同档次</v>
          </cell>
          <cell r="F31" t="str">
            <v>每公里</v>
          </cell>
          <cell r="G31">
            <v>5</v>
          </cell>
        </row>
        <row r="32">
          <cell r="A32">
            <v>31</v>
          </cell>
          <cell r="B32" t="str">
            <v>车辆超公里费</v>
          </cell>
          <cell r="C32" t="str">
            <v>丰田考斯特</v>
          </cell>
          <cell r="D32" t="str">
            <v>15座普通小巴
或等同档次</v>
          </cell>
          <cell r="F32" t="str">
            <v>每公里</v>
          </cell>
          <cell r="G32">
            <v>5</v>
          </cell>
        </row>
        <row r="33">
          <cell r="A33">
            <v>32</v>
          </cell>
          <cell r="B33" t="str">
            <v>车辆超公里费</v>
          </cell>
          <cell r="C33" t="str">
            <v>丰田考斯特</v>
          </cell>
          <cell r="D33" t="str">
            <v>15座豪华小巴
或等同档次</v>
          </cell>
          <cell r="F33" t="str">
            <v>每公里</v>
          </cell>
          <cell r="G33">
            <v>5</v>
          </cell>
        </row>
        <row r="34">
          <cell r="A34">
            <v>33</v>
          </cell>
          <cell r="B34" t="str">
            <v>车辆超公里费</v>
          </cell>
          <cell r="C34" t="str">
            <v>丰田考斯特</v>
          </cell>
          <cell r="D34" t="str">
            <v>19-22座普通小巴
或等同档次</v>
          </cell>
          <cell r="F34" t="str">
            <v>每公里</v>
          </cell>
          <cell r="G34">
            <v>5</v>
          </cell>
        </row>
        <row r="35">
          <cell r="A35">
            <v>34</v>
          </cell>
          <cell r="B35" t="str">
            <v>车辆超公里费</v>
          </cell>
          <cell r="C35" t="str">
            <v>丰田考斯特</v>
          </cell>
          <cell r="D35" t="str">
            <v>19-22座豪华小巴
或等同档次</v>
          </cell>
          <cell r="F35" t="str">
            <v>每公里</v>
          </cell>
          <cell r="G35">
            <v>5</v>
          </cell>
        </row>
        <row r="36">
          <cell r="A36">
            <v>35</v>
          </cell>
          <cell r="B36" t="str">
            <v>车辆超公里费</v>
          </cell>
          <cell r="C36" t="str">
            <v>金龙</v>
          </cell>
          <cell r="D36" t="str">
            <v>33座中巴
或等同档次</v>
          </cell>
          <cell r="F36" t="str">
            <v>每公里</v>
          </cell>
          <cell r="G36">
            <v>5</v>
          </cell>
        </row>
        <row r="37">
          <cell r="A37">
            <v>36</v>
          </cell>
          <cell r="B37" t="str">
            <v>车辆超公里费</v>
          </cell>
          <cell r="C37" t="str">
            <v>金龙</v>
          </cell>
          <cell r="D37" t="str">
            <v>37座中巴
或等同档次</v>
          </cell>
          <cell r="F37" t="str">
            <v>每公里</v>
          </cell>
          <cell r="G37">
            <v>5</v>
          </cell>
        </row>
        <row r="38">
          <cell r="A38">
            <v>37</v>
          </cell>
          <cell r="B38" t="str">
            <v>车辆超公里费</v>
          </cell>
          <cell r="C38" t="str">
            <v>金龙</v>
          </cell>
          <cell r="D38" t="str">
            <v>45座中巴
或等同档次</v>
          </cell>
          <cell r="F38" t="str">
            <v>每公里</v>
          </cell>
          <cell r="G38">
            <v>5</v>
          </cell>
        </row>
        <row r="39">
          <cell r="A39">
            <v>38</v>
          </cell>
          <cell r="B39" t="str">
            <v>车辆超公里费</v>
          </cell>
          <cell r="C39" t="str">
            <v>金龙</v>
          </cell>
          <cell r="D39" t="str">
            <v>53座中巴
或等同档次</v>
          </cell>
          <cell r="F39" t="str">
            <v>每公里</v>
          </cell>
          <cell r="G39">
            <v>5</v>
          </cell>
        </row>
        <row r="40">
          <cell r="A40">
            <v>39</v>
          </cell>
          <cell r="B40" t="str">
            <v>车辆超公里费</v>
          </cell>
          <cell r="C40" t="str">
            <v>金龙</v>
          </cell>
          <cell r="D40" t="str">
            <v>57座中巴
或等同档次</v>
          </cell>
          <cell r="F40" t="str">
            <v>每公里</v>
          </cell>
          <cell r="G40">
            <v>5</v>
          </cell>
        </row>
        <row r="41">
          <cell r="A41">
            <v>40</v>
          </cell>
          <cell r="B41" t="str">
            <v>车辆超时间费</v>
          </cell>
          <cell r="C41" t="str">
            <v>日产天籁</v>
          </cell>
          <cell r="D41" t="str">
            <v>5座普通小车或等同档次</v>
          </cell>
          <cell r="F41" t="str">
            <v>每小时</v>
          </cell>
          <cell r="G41">
            <v>70</v>
          </cell>
        </row>
        <row r="42">
          <cell r="A42">
            <v>41</v>
          </cell>
          <cell r="B42" t="str">
            <v>车辆超时间费</v>
          </cell>
          <cell r="C42" t="str">
            <v>奥迪A6</v>
          </cell>
          <cell r="D42" t="str">
            <v>5座豪华小车或等同档次</v>
          </cell>
          <cell r="F42" t="str">
            <v>每小时</v>
          </cell>
          <cell r="G42">
            <v>70</v>
          </cell>
        </row>
        <row r="43">
          <cell r="A43">
            <v>42</v>
          </cell>
          <cell r="B43" t="str">
            <v>车辆超时间费</v>
          </cell>
          <cell r="C43" t="str">
            <v>别克GL8</v>
          </cell>
          <cell r="D43" t="str">
            <v>7座普通商务车
或等同档次</v>
          </cell>
          <cell r="F43" t="str">
            <v>每小时</v>
          </cell>
          <cell r="G43">
            <v>70</v>
          </cell>
        </row>
        <row r="44">
          <cell r="A44">
            <v>43</v>
          </cell>
          <cell r="B44" t="str">
            <v>车辆超时间费</v>
          </cell>
          <cell r="C44" t="str">
            <v>奔驰V系列商务车</v>
          </cell>
          <cell r="D44" t="str">
            <v>7座豪华商务车
或等同档次</v>
          </cell>
          <cell r="F44" t="str">
            <v>每小时</v>
          </cell>
          <cell r="G44">
            <v>70</v>
          </cell>
        </row>
        <row r="45">
          <cell r="A45">
            <v>44</v>
          </cell>
          <cell r="B45" t="str">
            <v>车辆超时间费</v>
          </cell>
          <cell r="C45" t="str">
            <v>丰田考斯特</v>
          </cell>
          <cell r="D45" t="str">
            <v>15座普通小巴
或等同档次</v>
          </cell>
          <cell r="F45" t="str">
            <v>每小时</v>
          </cell>
          <cell r="G45">
            <v>70</v>
          </cell>
        </row>
        <row r="46">
          <cell r="A46">
            <v>45</v>
          </cell>
          <cell r="B46" t="str">
            <v>车辆超时间费</v>
          </cell>
          <cell r="C46" t="str">
            <v>丰田考斯特</v>
          </cell>
          <cell r="D46" t="str">
            <v>15座豪华小巴
或等同档次</v>
          </cell>
          <cell r="F46" t="str">
            <v>每小时</v>
          </cell>
          <cell r="G46">
            <v>70</v>
          </cell>
        </row>
        <row r="47">
          <cell r="A47">
            <v>46</v>
          </cell>
          <cell r="B47" t="str">
            <v>车辆超时间费</v>
          </cell>
          <cell r="C47" t="str">
            <v>丰田考斯特</v>
          </cell>
          <cell r="D47" t="str">
            <v>19-22座普通小巴
或等同档次</v>
          </cell>
          <cell r="F47" t="str">
            <v>每小时</v>
          </cell>
          <cell r="G47">
            <v>70</v>
          </cell>
        </row>
        <row r="48">
          <cell r="A48">
            <v>47</v>
          </cell>
          <cell r="B48" t="str">
            <v>车辆超时间费</v>
          </cell>
          <cell r="C48" t="str">
            <v>丰田考斯特</v>
          </cell>
          <cell r="D48" t="str">
            <v>19-22座豪华小巴
或等同档次</v>
          </cell>
          <cell r="F48" t="str">
            <v>每小时</v>
          </cell>
          <cell r="G48">
            <v>70</v>
          </cell>
        </row>
        <row r="49">
          <cell r="A49">
            <v>48</v>
          </cell>
          <cell r="B49" t="str">
            <v>车辆超时间费</v>
          </cell>
          <cell r="C49" t="str">
            <v>金龙</v>
          </cell>
          <cell r="D49" t="str">
            <v>33座中巴
或等同档次</v>
          </cell>
          <cell r="F49" t="str">
            <v>每小时</v>
          </cell>
          <cell r="G49">
            <v>70</v>
          </cell>
        </row>
        <row r="50">
          <cell r="A50">
            <v>49</v>
          </cell>
          <cell r="B50" t="str">
            <v>车辆超时间费</v>
          </cell>
          <cell r="C50" t="str">
            <v>金龙</v>
          </cell>
          <cell r="D50" t="str">
            <v>37座中巴
或等同档次</v>
          </cell>
          <cell r="F50" t="str">
            <v>每小时</v>
          </cell>
          <cell r="G50">
            <v>70</v>
          </cell>
        </row>
        <row r="51">
          <cell r="A51">
            <v>50</v>
          </cell>
          <cell r="B51" t="str">
            <v>车辆超时间费</v>
          </cell>
          <cell r="C51" t="str">
            <v>金龙</v>
          </cell>
          <cell r="D51" t="str">
            <v>45座中巴
或等同档次</v>
          </cell>
          <cell r="F51" t="str">
            <v>每小时</v>
          </cell>
          <cell r="G51">
            <v>70</v>
          </cell>
        </row>
        <row r="52">
          <cell r="A52">
            <v>51</v>
          </cell>
          <cell r="B52" t="str">
            <v>车辆超时间费</v>
          </cell>
          <cell r="C52" t="str">
            <v>金龙</v>
          </cell>
          <cell r="D52" t="str">
            <v>53座中巴
或等同档次</v>
          </cell>
          <cell r="F52" t="str">
            <v>每小时</v>
          </cell>
          <cell r="G52">
            <v>70</v>
          </cell>
        </row>
        <row r="53">
          <cell r="A53">
            <v>52</v>
          </cell>
          <cell r="B53" t="str">
            <v>车辆超时间费</v>
          </cell>
          <cell r="C53" t="str">
            <v>金龙</v>
          </cell>
          <cell r="D53" t="str">
            <v>57座中巴
或等同档次</v>
          </cell>
          <cell r="F53" t="str">
            <v>每小时</v>
          </cell>
          <cell r="G53">
            <v>70</v>
          </cell>
        </row>
        <row r="54">
          <cell r="A54">
            <v>53</v>
          </cell>
          <cell r="B54" t="str">
            <v>其它车辆费用</v>
          </cell>
          <cell r="C54" t="str">
            <v>其他</v>
          </cell>
          <cell r="D54" t="str">
            <v>机场VIP通道费用、高速费、停车费、油费、司机餐补&amp;住宿补贴
（不高于人员补助，凭证完整：凭证金额与补助金额取低值），据实结算</v>
          </cell>
          <cell r="F54" t="str">
            <v>/</v>
          </cell>
        </row>
        <row r="55">
          <cell r="A55" t="str">
            <v>物料（非据实）</v>
          </cell>
          <cell r="B55" t="str">
            <v>二级报价项</v>
          </cell>
          <cell r="C55" t="str">
            <v>三级报价项</v>
          </cell>
          <cell r="D55" t="str">
            <v>四级报价项</v>
          </cell>
          <cell r="E55" t="str">
            <v>备注</v>
          </cell>
          <cell r="F55" t="str">
            <v>单位</v>
          </cell>
          <cell r="G55" t="str">
            <v>单价</v>
          </cell>
        </row>
        <row r="56">
          <cell r="A56">
            <v>54</v>
          </cell>
          <cell r="B56" t="str">
            <v>KT板</v>
          </cell>
          <cell r="C56" t="str">
            <v>/</v>
          </cell>
          <cell r="D56" t="str">
            <v>/</v>
          </cell>
          <cell r="E56" t="str">
            <v>接机牌、引领牌、手举牌</v>
          </cell>
          <cell r="F56" t="str">
            <v>m2</v>
          </cell>
          <cell r="G56">
            <v>50</v>
          </cell>
        </row>
        <row r="57">
          <cell r="A57">
            <v>55</v>
          </cell>
          <cell r="B57" t="str">
            <v>发光手举牌</v>
          </cell>
          <cell r="C57" t="str">
            <v>/</v>
          </cell>
          <cell r="D57" t="str">
            <v>/</v>
          </cell>
          <cell r="E57" t="str">
            <v>发光款手举牌</v>
          </cell>
          <cell r="F57" t="str">
            <v>m2</v>
          </cell>
          <cell r="G57">
            <v>150</v>
          </cell>
        </row>
        <row r="58">
          <cell r="A58">
            <v>56</v>
          </cell>
          <cell r="B58" t="str">
            <v>防疫物品</v>
          </cell>
          <cell r="C58" t="str">
            <v>/</v>
          </cell>
          <cell r="D58" t="str">
            <v>/</v>
          </cell>
          <cell r="E58" t="str">
            <v>含湿巾、口罩、免洗消毒液</v>
          </cell>
          <cell r="F58" t="str">
            <v>套</v>
          </cell>
          <cell r="G58">
            <v>10</v>
          </cell>
        </row>
        <row r="59">
          <cell r="A59">
            <v>57</v>
          </cell>
          <cell r="B59" t="str">
            <v>车头牌</v>
          </cell>
          <cell r="C59" t="str">
            <v>/</v>
          </cell>
          <cell r="D59" t="str">
            <v>/</v>
          </cell>
          <cell r="E59" t="str">
            <v>A3塑封</v>
          </cell>
          <cell r="F59" t="str">
            <v>m2</v>
          </cell>
          <cell r="G59">
            <v>15</v>
          </cell>
        </row>
        <row r="60">
          <cell r="A60">
            <v>58</v>
          </cell>
          <cell r="B60" t="str">
            <v>车上用品</v>
          </cell>
          <cell r="C60" t="str">
            <v>/</v>
          </cell>
          <cell r="D60" t="str">
            <v>/</v>
          </cell>
          <cell r="E60" t="str">
            <v>水、纸巾、小食</v>
          </cell>
          <cell r="F60" t="str">
            <v>套</v>
          </cell>
          <cell r="G60">
            <v>0</v>
          </cell>
        </row>
        <row r="61">
          <cell r="A61">
            <v>59</v>
          </cell>
          <cell r="B61" t="str">
            <v>磁吸车贴</v>
          </cell>
          <cell r="C61" t="str">
            <v>/</v>
          </cell>
          <cell r="D61" t="str">
            <v>/</v>
          </cell>
          <cell r="E61" t="str">
            <v>车贴制作+人工工时+车辆工时+清洁费</v>
          </cell>
          <cell r="F61" t="str">
            <v>m2</v>
          </cell>
          <cell r="G61">
            <v>150</v>
          </cell>
        </row>
        <row r="62">
          <cell r="A62">
            <v>60</v>
          </cell>
          <cell r="B62" t="str">
            <v>水牌</v>
          </cell>
          <cell r="C62" t="str">
            <v>/</v>
          </cell>
          <cell r="D62" t="str">
            <v>/</v>
          </cell>
          <cell r="E62" t="str">
            <v>签到台/指引</v>
          </cell>
          <cell r="F62" t="str">
            <v>个</v>
          </cell>
          <cell r="G62">
            <v>80</v>
          </cell>
        </row>
        <row r="63">
          <cell r="A63">
            <v>61</v>
          </cell>
          <cell r="B63" t="str">
            <v>3D设计费</v>
          </cell>
          <cell r="C63" t="str">
            <v>/</v>
          </cell>
          <cell r="D63" t="str">
            <v>/</v>
          </cell>
          <cell r="F63" t="str">
            <v>pcs</v>
          </cell>
          <cell r="G63">
            <v>1400</v>
          </cell>
        </row>
        <row r="64">
          <cell r="A64">
            <v>62</v>
          </cell>
          <cell r="B64" t="str">
            <v>平面设计费</v>
          </cell>
          <cell r="C64" t="str">
            <v>/</v>
          </cell>
          <cell r="D64" t="str">
            <v>/</v>
          </cell>
          <cell r="F64" t="str">
            <v>pcs</v>
          </cell>
          <cell r="G64">
            <v>700</v>
          </cell>
        </row>
        <row r="65">
          <cell r="A65">
            <v>63</v>
          </cell>
          <cell r="B65" t="str">
            <v>定制矿泉水</v>
          </cell>
          <cell r="C65" t="str">
            <v>/</v>
          </cell>
          <cell r="D65" t="str">
            <v>/</v>
          </cell>
          <cell r="F65" t="str">
            <v>瓶</v>
          </cell>
          <cell r="G65">
            <v>3</v>
          </cell>
        </row>
        <row r="66">
          <cell r="A66">
            <v>64</v>
          </cell>
          <cell r="B66" t="str">
            <v>定制工作服</v>
          </cell>
          <cell r="C66" t="str">
            <v>/</v>
          </cell>
          <cell r="D66" t="str">
            <v>/</v>
          </cell>
          <cell r="F66" t="str">
            <v>件</v>
          </cell>
          <cell r="G66">
            <v>50</v>
          </cell>
        </row>
        <row r="67">
          <cell r="A67">
            <v>65</v>
          </cell>
          <cell r="B67" t="str">
            <v>道旗</v>
          </cell>
          <cell r="C67" t="str">
            <v>/</v>
          </cell>
          <cell r="D67" t="str">
            <v>/</v>
          </cell>
          <cell r="F67" t="str">
            <v>个</v>
          </cell>
          <cell r="G67">
            <v>200</v>
          </cell>
        </row>
        <row r="68">
          <cell r="A68">
            <v>66</v>
          </cell>
          <cell r="B68" t="str">
            <v>发光字</v>
          </cell>
          <cell r="C68" t="str">
            <v>/</v>
          </cell>
          <cell r="D68" t="str">
            <v>/</v>
          </cell>
          <cell r="F68" t="str">
            <v>延米</v>
          </cell>
          <cell r="G68">
            <v>600</v>
          </cell>
        </row>
        <row r="69">
          <cell r="A69">
            <v>67</v>
          </cell>
          <cell r="B69" t="str">
            <v>亚克力字</v>
          </cell>
          <cell r="C69" t="str">
            <v>/</v>
          </cell>
          <cell r="D69" t="str">
            <v>/</v>
          </cell>
          <cell r="F69" t="str">
            <v>延米</v>
          </cell>
          <cell r="G69">
            <v>550</v>
          </cell>
        </row>
        <row r="70">
          <cell r="A70">
            <v>68</v>
          </cell>
          <cell r="B70" t="str">
            <v>亚克力板</v>
          </cell>
          <cell r="C70" t="str">
            <v>/</v>
          </cell>
          <cell r="D70" t="str">
            <v>/</v>
          </cell>
          <cell r="F70" t="str">
            <v>延米</v>
          </cell>
          <cell r="G70">
            <v>350</v>
          </cell>
        </row>
        <row r="71">
          <cell r="A71">
            <v>69</v>
          </cell>
          <cell r="B71" t="str">
            <v>木质搭建</v>
          </cell>
          <cell r="C71" t="str">
            <v>/</v>
          </cell>
          <cell r="D71" t="str">
            <v>/</v>
          </cell>
          <cell r="E71" t="str">
            <v>例如：接待处背板</v>
          </cell>
          <cell r="F71" t="str">
            <v>m2</v>
          </cell>
          <cell r="G71">
            <v>240</v>
          </cell>
        </row>
        <row r="72">
          <cell r="A72" t="str">
            <v>工作人员</v>
          </cell>
          <cell r="B72" t="str">
            <v>二级报价项</v>
          </cell>
          <cell r="C72" t="str">
            <v>三级报价项</v>
          </cell>
          <cell r="D72" t="str">
            <v>四级报价项</v>
          </cell>
          <cell r="E72" t="str">
            <v>备注</v>
          </cell>
          <cell r="F72" t="str">
            <v>单位</v>
          </cell>
          <cell r="G72" t="str">
            <v>单价</v>
          </cell>
        </row>
        <row r="73">
          <cell r="A73">
            <v>70</v>
          </cell>
          <cell r="B73" t="str">
            <v>活动现场前期运营</v>
          </cell>
          <cell r="C73" t="str">
            <v>/</v>
          </cell>
          <cell r="D73" t="str">
            <v>/</v>
          </cell>
          <cell r="E73" t="str">
            <v>工作时长8小时、供应商自有人员</v>
          </cell>
          <cell r="F73" t="str">
            <v>人/次</v>
          </cell>
          <cell r="G73">
            <v>1300</v>
          </cell>
        </row>
        <row r="74">
          <cell r="A74">
            <v>71</v>
          </cell>
          <cell r="B74" t="str">
            <v>中台核心工作组</v>
          </cell>
          <cell r="C74" t="str">
            <v>/</v>
          </cell>
          <cell r="D74" t="str">
            <v>/</v>
          </cell>
          <cell r="F74" t="str">
            <v>人/天</v>
          </cell>
          <cell r="G74">
            <v>800</v>
          </cell>
        </row>
        <row r="75">
          <cell r="A75">
            <v>72</v>
          </cell>
          <cell r="B75" t="str">
            <v>活动现场执行人员</v>
          </cell>
          <cell r="C75" t="str">
            <v>/</v>
          </cell>
          <cell r="D75" t="str">
            <v>/</v>
          </cell>
          <cell r="F75" t="str">
            <v>人/天</v>
          </cell>
          <cell r="G75">
            <v>700</v>
          </cell>
        </row>
        <row r="76">
          <cell r="A76">
            <v>73</v>
          </cell>
          <cell r="B76" t="str">
            <v>VIP管家</v>
          </cell>
          <cell r="C76" t="str">
            <v>/</v>
          </cell>
          <cell r="D76" t="str">
            <v>/</v>
          </cell>
          <cell r="F76" t="str">
            <v>人/天</v>
          </cell>
          <cell r="G76">
            <v>1000</v>
          </cell>
        </row>
        <row r="77">
          <cell r="A77">
            <v>74</v>
          </cell>
          <cell r="B77" t="str">
            <v>第三方统筹</v>
          </cell>
          <cell r="C77" t="str">
            <v>/</v>
          </cell>
          <cell r="D77" t="str">
            <v>/</v>
          </cell>
          <cell r="E77" t="str">
            <v>工作时长8小时、第三方外包人员</v>
          </cell>
          <cell r="F77" t="str">
            <v>人/天</v>
          </cell>
          <cell r="G77">
            <v>1000</v>
          </cell>
        </row>
        <row r="78">
          <cell r="A78">
            <v>75</v>
          </cell>
          <cell r="B78" t="str">
            <v>机场工作人员-礼仪</v>
          </cell>
          <cell r="C78" t="str">
            <v>/</v>
          </cell>
          <cell r="D78" t="str">
            <v>/</v>
          </cell>
          <cell r="F78" t="str">
            <v>人/天</v>
          </cell>
          <cell r="G78">
            <v>1200</v>
          </cell>
        </row>
        <row r="79">
          <cell r="A79">
            <v>76</v>
          </cell>
          <cell r="B79" t="str">
            <v>机场工作人员-安保</v>
          </cell>
          <cell r="C79" t="str">
            <v>/</v>
          </cell>
          <cell r="D79" t="str">
            <v>/</v>
          </cell>
          <cell r="F79" t="str">
            <v>人/天</v>
          </cell>
          <cell r="G79">
            <v>1500</v>
          </cell>
        </row>
        <row r="80">
          <cell r="A80">
            <v>77</v>
          </cell>
          <cell r="B80" t="str">
            <v>机场工作人员-摄影</v>
          </cell>
          <cell r="C80" t="str">
            <v>/</v>
          </cell>
          <cell r="D80" t="str">
            <v>/</v>
          </cell>
          <cell r="F80" t="str">
            <v>人/天</v>
          </cell>
          <cell r="G80">
            <v>3500</v>
          </cell>
        </row>
        <row r="81">
          <cell r="A81">
            <v>78</v>
          </cell>
          <cell r="B81" t="str">
            <v>机场工作人员-其他</v>
          </cell>
          <cell r="C81" t="str">
            <v>/</v>
          </cell>
          <cell r="D81" t="str">
            <v>/</v>
          </cell>
          <cell r="F81" t="str">
            <v>人/天</v>
          </cell>
          <cell r="G81">
            <v>550</v>
          </cell>
        </row>
        <row r="82">
          <cell r="A82">
            <v>79</v>
          </cell>
          <cell r="B82" t="str">
            <v>高铁站工作人员-礼仪</v>
          </cell>
          <cell r="C82" t="str">
            <v>/</v>
          </cell>
          <cell r="D82" t="str">
            <v>/</v>
          </cell>
          <cell r="F82" t="str">
            <v>人/天</v>
          </cell>
          <cell r="G82">
            <v>1200</v>
          </cell>
        </row>
        <row r="83">
          <cell r="A83">
            <v>80</v>
          </cell>
          <cell r="B83" t="str">
            <v>高铁站工作人员-安保</v>
          </cell>
          <cell r="C83" t="str">
            <v>/</v>
          </cell>
          <cell r="D83" t="str">
            <v>/</v>
          </cell>
          <cell r="F83" t="str">
            <v>人/天</v>
          </cell>
          <cell r="G83">
            <v>1500</v>
          </cell>
        </row>
        <row r="84">
          <cell r="A84">
            <v>81</v>
          </cell>
          <cell r="B84" t="str">
            <v>高铁站工作人员-摄影</v>
          </cell>
          <cell r="C84" t="str">
            <v>/</v>
          </cell>
          <cell r="D84" t="str">
            <v>/</v>
          </cell>
          <cell r="F84" t="str">
            <v>人/天</v>
          </cell>
          <cell r="G84">
            <v>3500</v>
          </cell>
        </row>
        <row r="85">
          <cell r="A85">
            <v>82</v>
          </cell>
          <cell r="B85" t="str">
            <v>高铁站工作人员-其他</v>
          </cell>
          <cell r="C85" t="str">
            <v>/</v>
          </cell>
          <cell r="D85" t="str">
            <v>/</v>
          </cell>
          <cell r="F85" t="str">
            <v>人/天</v>
          </cell>
          <cell r="G85">
            <v>550</v>
          </cell>
        </row>
        <row r="86">
          <cell r="A86">
            <v>83</v>
          </cell>
          <cell r="B86" t="str">
            <v>酒店工作人员-礼仪</v>
          </cell>
          <cell r="C86" t="str">
            <v>/</v>
          </cell>
          <cell r="D86" t="str">
            <v>/</v>
          </cell>
          <cell r="F86" t="str">
            <v>人/天</v>
          </cell>
          <cell r="G86">
            <v>1200</v>
          </cell>
        </row>
        <row r="87">
          <cell r="A87">
            <v>84</v>
          </cell>
          <cell r="B87" t="str">
            <v>酒店工作人员-安保</v>
          </cell>
          <cell r="C87" t="str">
            <v>/</v>
          </cell>
          <cell r="D87" t="str">
            <v>/</v>
          </cell>
          <cell r="F87" t="str">
            <v>人/天</v>
          </cell>
          <cell r="G87">
            <v>1500</v>
          </cell>
        </row>
        <row r="88">
          <cell r="A88">
            <v>85</v>
          </cell>
          <cell r="B88" t="str">
            <v>酒店工作人员-摄影</v>
          </cell>
          <cell r="C88" t="str">
            <v>/</v>
          </cell>
          <cell r="D88" t="str">
            <v>/</v>
          </cell>
          <cell r="F88" t="str">
            <v>人/天</v>
          </cell>
          <cell r="G88">
            <v>3500</v>
          </cell>
        </row>
        <row r="89">
          <cell r="A89">
            <v>86</v>
          </cell>
          <cell r="B89" t="str">
            <v>酒店工作人员-其他</v>
          </cell>
          <cell r="C89" t="str">
            <v>/</v>
          </cell>
          <cell r="D89" t="str">
            <v>/</v>
          </cell>
          <cell r="F89" t="str">
            <v>人/天</v>
          </cell>
          <cell r="G89">
            <v>550</v>
          </cell>
        </row>
        <row r="90">
          <cell r="A90">
            <v>87</v>
          </cell>
          <cell r="B90" t="str">
            <v>场馆工作人员-其他</v>
          </cell>
          <cell r="C90" t="str">
            <v>/</v>
          </cell>
          <cell r="D90" t="str">
            <v>/</v>
          </cell>
          <cell r="F90" t="str">
            <v>人/天</v>
          </cell>
          <cell r="G90">
            <v>550</v>
          </cell>
        </row>
        <row r="91">
          <cell r="A91">
            <v>88</v>
          </cell>
          <cell r="B91" t="str">
            <v>人员补助</v>
          </cell>
          <cell r="C91" t="str">
            <v>餐补</v>
          </cell>
          <cell r="D91" t="str">
            <v>/</v>
          </cell>
          <cell r="E91" t="str">
            <v>每人每天80（仅供应商自有人员可以报）
凭证完整：凭证金额与补助金额取低值；</v>
          </cell>
          <cell r="F91" t="str">
            <v>人/天</v>
          </cell>
          <cell r="G91">
            <v>80</v>
          </cell>
        </row>
        <row r="92">
          <cell r="A92">
            <v>89</v>
          </cell>
          <cell r="B92" t="str">
            <v>人员补助</v>
          </cell>
          <cell r="C92" t="str">
            <v>大交通补助</v>
          </cell>
          <cell r="D92" t="str">
            <v>/</v>
          </cell>
          <cell r="E92" t="str">
            <v>机票经济舱，高铁二等座，同时段需价格最低（仅供应商自有人员可以报）</v>
          </cell>
        </row>
        <row r="93">
          <cell r="A93">
            <v>90</v>
          </cell>
          <cell r="B93" t="str">
            <v>人员补助</v>
          </cell>
          <cell r="C93" t="str">
            <v>住宿补助</v>
          </cell>
          <cell r="D93" t="str">
            <v>/</v>
          </cell>
          <cell r="E93" t="str">
            <v>同性双床350/天，不分城市（仅供应商自有人员可以报）
凭证完整：凭证金额与补助金额取低值；</v>
          </cell>
          <cell r="F93" t="str">
            <v>2人/天</v>
          </cell>
          <cell r="G93">
            <v>350</v>
          </cell>
        </row>
        <row r="94">
          <cell r="A94">
            <v>91</v>
          </cell>
          <cell r="B94" t="str">
            <v>人员补助</v>
          </cell>
          <cell r="C94" t="str">
            <v>小交通补助（打车）</v>
          </cell>
          <cell r="D94" t="str">
            <v>/</v>
          </cell>
          <cell r="E94" t="str">
            <v>30/天/人
凭证完整：凭证金额与补助金额取低值；</v>
          </cell>
          <cell r="F94" t="str">
            <v>天/人</v>
          </cell>
          <cell r="G94">
            <v>30</v>
          </cell>
        </row>
        <row r="95">
          <cell r="A95">
            <v>92</v>
          </cell>
          <cell r="B95" t="str">
            <v>人员补助</v>
          </cell>
          <cell r="C95" t="str">
            <v>超时费</v>
          </cell>
          <cell r="D95" t="str">
            <v>/</v>
          </cell>
          <cell r="E95" t="str">
            <v>50/小时
凭证完整：凭证金额与补助金额取低值；</v>
          </cell>
          <cell r="F95" t="str">
            <v>小时</v>
          </cell>
          <cell r="G95">
            <v>50</v>
          </cell>
        </row>
        <row r="96">
          <cell r="A96" t="str">
            <v>据实结算</v>
          </cell>
          <cell r="B96" t="str">
            <v>二级报价项</v>
          </cell>
          <cell r="C96" t="str">
            <v>三级报价项</v>
          </cell>
          <cell r="D96" t="str">
            <v>四级报价项</v>
          </cell>
          <cell r="E96" t="str">
            <v>备注</v>
          </cell>
          <cell r="F96" t="str">
            <v>单位</v>
          </cell>
          <cell r="G96" t="str">
            <v>单价</v>
          </cell>
        </row>
        <row r="106">
          <cell r="A106" t="str">
            <v>服务费及税费</v>
          </cell>
          <cell r="B106" t="str">
            <v>二级报价项</v>
          </cell>
          <cell r="C106" t="str">
            <v>三级报价项</v>
          </cell>
          <cell r="D106" t="str">
            <v>四级报价项</v>
          </cell>
          <cell r="E106" t="str">
            <v>备注</v>
          </cell>
          <cell r="F106" t="str">
            <v>单位</v>
          </cell>
          <cell r="G106" t="str">
            <v>单价</v>
          </cell>
        </row>
        <row r="107">
          <cell r="A107">
            <v>93</v>
          </cell>
          <cell r="B107" t="str">
            <v>服务费</v>
          </cell>
          <cell r="C107" t="str">
            <v>/</v>
          </cell>
          <cell r="D107" t="str">
            <v>/</v>
          </cell>
          <cell r="F107" t="str">
            <v>填写百分比</v>
          </cell>
          <cell r="G107">
            <v>0.06</v>
          </cell>
        </row>
        <row r="108">
          <cell r="A108">
            <v>94</v>
          </cell>
          <cell r="B108" t="str">
            <v>海外服务费</v>
          </cell>
          <cell r="C108" t="str">
            <v>/</v>
          </cell>
          <cell r="D108" t="str">
            <v>/</v>
          </cell>
          <cell r="E108" t="str">
            <v>如不涉及请忽略</v>
          </cell>
          <cell r="F108" t="str">
            <v>填写百分比</v>
          </cell>
          <cell r="G108">
            <v>0.1</v>
          </cell>
        </row>
        <row r="109">
          <cell r="A109">
            <v>95</v>
          </cell>
          <cell r="B109" t="str">
            <v>税费</v>
          </cell>
          <cell r="C109" t="str">
            <v>/</v>
          </cell>
          <cell r="D109" t="str">
            <v>/</v>
          </cell>
          <cell r="F109" t="str">
            <v>填写税率</v>
          </cell>
          <cell r="G109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anshuyue@kuaishou.com" TargetMode="External"/><Relationship Id="rId1" Type="http://schemas.openxmlformats.org/officeDocument/2006/relationships/hyperlink" Target="mailto:zhangjiay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showGridLines="0" tabSelected="1" topLeftCell="A2" workbookViewId="0">
      <selection activeCell="G15" sqref="G15"/>
    </sheetView>
  </sheetViews>
  <sheetFormatPr defaultColWidth="8.84375" defaultRowHeight="16.5"/>
  <cols>
    <col min="1" max="1" width="3.4609375" style="34" customWidth="1"/>
    <col min="2" max="2" width="15.07421875" style="34" customWidth="1"/>
    <col min="3" max="3" width="19" style="34" customWidth="1"/>
    <col min="4" max="4" width="15.3828125" style="34" customWidth="1"/>
    <col min="5" max="5" width="14.3828125" style="34" customWidth="1"/>
    <col min="6" max="6" width="12.15234375" style="34" customWidth="1"/>
    <col min="7" max="7" width="13.84375" style="34" customWidth="1"/>
    <col min="8" max="8" width="22.15234375" style="34" customWidth="1"/>
    <col min="9" max="16384" width="8.84375" style="34"/>
  </cols>
  <sheetData>
    <row r="2" spans="2:8" ht="167.5" customHeight="1">
      <c r="B2" s="140" t="s">
        <v>0</v>
      </c>
      <c r="C2" s="140"/>
      <c r="D2" s="140"/>
      <c r="E2" s="140"/>
      <c r="F2" s="140"/>
      <c r="G2" s="140"/>
      <c r="H2" s="140"/>
    </row>
    <row r="3" spans="2:8">
      <c r="B3" s="123" t="s">
        <v>1</v>
      </c>
      <c r="C3" s="123" t="s">
        <v>2</v>
      </c>
      <c r="D3" s="124" t="s">
        <v>3</v>
      </c>
      <c r="E3" s="124" t="s">
        <v>4</v>
      </c>
      <c r="F3" s="124" t="s">
        <v>5</v>
      </c>
      <c r="G3" s="124" t="s">
        <v>6</v>
      </c>
      <c r="H3" s="123" t="s">
        <v>7</v>
      </c>
    </row>
    <row r="4" spans="2:8">
      <c r="B4" s="125" t="s">
        <v>8</v>
      </c>
      <c r="C4" s="125" t="s">
        <v>9</v>
      </c>
      <c r="D4" s="125" t="s">
        <v>10</v>
      </c>
      <c r="E4" s="126">
        <f>VLOOKUP($B4,'L2-模块报价'!$A$6:$K$6,11,FALSE)</f>
        <v>60815</v>
      </c>
      <c r="F4" s="127">
        <v>1</v>
      </c>
      <c r="G4" s="126">
        <f t="shared" ref="G4:G9" si="0">F4*E4</f>
        <v>60815</v>
      </c>
      <c r="H4" s="125"/>
    </row>
    <row r="5" spans="2:8">
      <c r="B5" s="125" t="s">
        <v>11</v>
      </c>
      <c r="C5" s="125" t="s">
        <v>12</v>
      </c>
      <c r="D5" s="125" t="s">
        <v>10</v>
      </c>
      <c r="E5" s="126">
        <f>VLOOKUP($B5,'L2-模块报价'!$A$102:$K$102,11,FALSE)</f>
        <v>23780</v>
      </c>
      <c r="F5" s="127">
        <v>1</v>
      </c>
      <c r="G5" s="126">
        <f t="shared" si="0"/>
        <v>23780</v>
      </c>
      <c r="H5" s="125"/>
    </row>
    <row r="6" spans="2:8">
      <c r="B6" s="125" t="s">
        <v>13</v>
      </c>
      <c r="C6" s="125" t="s">
        <v>14</v>
      </c>
      <c r="D6" s="125" t="s">
        <v>10</v>
      </c>
      <c r="E6" s="126">
        <f>VLOOKUP($B6,'L2-模块报价'!$A$110:$K$110,11,FALSE)</f>
        <v>81970</v>
      </c>
      <c r="F6" s="127">
        <v>1</v>
      </c>
      <c r="G6" s="126">
        <f t="shared" si="0"/>
        <v>81970</v>
      </c>
      <c r="H6" s="125"/>
    </row>
    <row r="7" spans="2:8">
      <c r="B7" s="125" t="s">
        <v>15</v>
      </c>
      <c r="C7" s="125" t="s">
        <v>16</v>
      </c>
      <c r="D7" s="125" t="s">
        <v>10</v>
      </c>
      <c r="E7" s="126">
        <f>VLOOKUP($B7,'L2-模块报价'!$A$121:$K$121,11,FALSE)</f>
        <v>439475.79</v>
      </c>
      <c r="F7" s="127">
        <v>1</v>
      </c>
      <c r="G7" s="126">
        <f t="shared" si="0"/>
        <v>439475.79</v>
      </c>
      <c r="H7" s="125"/>
    </row>
    <row r="8" spans="2:8">
      <c r="B8" s="125" t="s">
        <v>17</v>
      </c>
      <c r="C8" s="125" t="s">
        <v>18</v>
      </c>
      <c r="D8" s="125" t="s">
        <v>10</v>
      </c>
      <c r="E8" s="126">
        <f>VLOOKUP($B8,'L2-模块报价'!$A$162:$K$162,11,FALSE)</f>
        <v>68952.521643999993</v>
      </c>
      <c r="F8" s="127">
        <v>1</v>
      </c>
      <c r="G8" s="126">
        <f t="shared" si="0"/>
        <v>68952.521643999993</v>
      </c>
      <c r="H8" s="125"/>
    </row>
    <row r="9" spans="2:8">
      <c r="B9" s="125"/>
      <c r="C9" s="125"/>
      <c r="D9" s="125"/>
      <c r="E9" s="126"/>
      <c r="F9" s="127"/>
      <c r="G9" s="126">
        <f t="shared" si="0"/>
        <v>0</v>
      </c>
      <c r="H9" s="125"/>
    </row>
    <row r="10" spans="2:8">
      <c r="B10" s="141" t="s">
        <v>19</v>
      </c>
      <c r="C10" s="142"/>
      <c r="D10" s="142"/>
      <c r="E10" s="142"/>
      <c r="F10" s="143"/>
      <c r="G10" s="128">
        <f>SUM(G4:G9)</f>
        <v>674993.311644</v>
      </c>
      <c r="H10" s="129"/>
    </row>
    <row r="11" spans="2:8">
      <c r="B11" s="141" t="s">
        <v>20</v>
      </c>
      <c r="C11" s="142"/>
      <c r="D11" s="142"/>
      <c r="E11" s="142"/>
      <c r="F11" s="143"/>
      <c r="G11" s="130"/>
      <c r="H11" s="130"/>
    </row>
    <row r="12" spans="2:8">
      <c r="B12" s="131"/>
      <c r="C12" s="131"/>
      <c r="D12" s="131"/>
      <c r="E12" s="131"/>
      <c r="F12" s="131"/>
      <c r="G12" s="131"/>
      <c r="H12" s="131"/>
    </row>
    <row r="13" spans="2:8">
      <c r="B13" s="144" t="s">
        <v>21</v>
      </c>
      <c r="C13" s="144"/>
      <c r="D13" s="144"/>
      <c r="E13" s="144"/>
      <c r="F13" s="131"/>
      <c r="G13" s="132"/>
      <c r="H13" s="131"/>
    </row>
    <row r="14" spans="2:8">
      <c r="B14" s="145" t="s">
        <v>22</v>
      </c>
      <c r="C14" s="145"/>
      <c r="D14" s="133" t="s">
        <v>23</v>
      </c>
      <c r="E14" s="133" t="s">
        <v>24</v>
      </c>
      <c r="F14" s="131"/>
      <c r="G14" s="132"/>
      <c r="H14" s="131"/>
    </row>
    <row r="15" spans="2:8">
      <c r="B15" s="146" t="s">
        <v>25</v>
      </c>
      <c r="C15" s="146"/>
      <c r="D15" s="134">
        <f>G10</f>
        <v>674993.311644</v>
      </c>
      <c r="E15" s="135">
        <v>1</v>
      </c>
      <c r="F15" s="136"/>
      <c r="G15" s="137"/>
      <c r="H15" s="131"/>
    </row>
    <row r="16" spans="2:8">
      <c r="B16" s="146" t="s">
        <v>26</v>
      </c>
      <c r="C16" s="146"/>
      <c r="D16" s="134">
        <f>G7</f>
        <v>439475.79</v>
      </c>
      <c r="E16" s="138">
        <f>D16/D15</f>
        <v>0.65108169580172826</v>
      </c>
      <c r="F16" s="136"/>
      <c r="G16" s="139"/>
      <c r="H16" s="131"/>
    </row>
    <row r="17" spans="2:8">
      <c r="B17" s="146" t="s">
        <v>27</v>
      </c>
      <c r="C17" s="146"/>
      <c r="D17" s="134">
        <f>D15-D16</f>
        <v>235517.52164400002</v>
      </c>
      <c r="E17" s="138">
        <f>D17/D15</f>
        <v>0.34891830419827174</v>
      </c>
      <c r="F17" s="136"/>
      <c r="G17" s="137"/>
      <c r="H17" s="131"/>
    </row>
    <row r="18" spans="2:8">
      <c r="B18" s="146" t="s">
        <v>28</v>
      </c>
      <c r="C18" s="146"/>
      <c r="D18" s="138">
        <v>1</v>
      </c>
      <c r="E18" s="138">
        <v>1</v>
      </c>
      <c r="F18" s="136"/>
      <c r="G18" s="139"/>
      <c r="H18" s="131"/>
    </row>
    <row r="19" spans="2:8">
      <c r="B19" s="146" t="s">
        <v>29</v>
      </c>
      <c r="C19" s="146"/>
      <c r="D19" s="134"/>
      <c r="E19" s="138">
        <v>0</v>
      </c>
      <c r="F19" s="136"/>
      <c r="G19" s="139"/>
      <c r="H19" s="131"/>
    </row>
  </sheetData>
  <sheetProtection autoFilter="0"/>
  <mergeCells count="10">
    <mergeCell ref="B15:C15"/>
    <mergeCell ref="B16:C16"/>
    <mergeCell ref="B17:C17"/>
    <mergeCell ref="B18:C18"/>
    <mergeCell ref="B19:C19"/>
    <mergeCell ref="B2:H2"/>
    <mergeCell ref="B10:F10"/>
    <mergeCell ref="B11:F11"/>
    <mergeCell ref="B13:E13"/>
    <mergeCell ref="B14:C14"/>
  </mergeCells>
  <phoneticPr fontId="43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6"/>
  <sheetViews>
    <sheetView showGridLines="0" topLeftCell="A110" zoomScale="50" zoomScaleNormal="50" workbookViewId="0">
      <selection activeCell="J121" sqref="J121"/>
    </sheetView>
  </sheetViews>
  <sheetFormatPr defaultColWidth="8.61328125" defaultRowHeight="16.5"/>
  <cols>
    <col min="1" max="1" width="10.23046875" style="34" customWidth="1"/>
    <col min="2" max="2" width="46.3828125" style="34" customWidth="1"/>
    <col min="3" max="3" width="38.61328125" style="35" customWidth="1"/>
    <col min="4" max="4" width="42.69140625" style="35" customWidth="1"/>
    <col min="5" max="5" width="72.69140625" style="36" customWidth="1"/>
    <col min="6" max="6" width="11.53515625" style="35" customWidth="1"/>
    <col min="7" max="7" width="14.921875" style="37" customWidth="1"/>
    <col min="8" max="8" width="20.921875" style="37" customWidth="1"/>
    <col min="9" max="9" width="12.23046875" style="35" customWidth="1"/>
    <col min="10" max="10" width="8.84375" style="35" customWidth="1"/>
    <col min="11" max="11" width="25.61328125" style="37" customWidth="1"/>
    <col min="12" max="12" width="34.15234375" style="34" customWidth="1"/>
    <col min="13" max="16384" width="8.61328125" style="34"/>
  </cols>
  <sheetData>
    <row r="1" spans="1:12" s="30" customFormat="1" ht="14">
      <c r="A1" s="38" t="s">
        <v>30</v>
      </c>
      <c r="B1" s="147" t="s">
        <v>31</v>
      </c>
      <c r="C1" s="148"/>
      <c r="D1" s="149"/>
      <c r="E1" s="39" t="s">
        <v>32</v>
      </c>
      <c r="F1" s="150" t="s">
        <v>33</v>
      </c>
      <c r="G1" s="150"/>
      <c r="H1" s="150"/>
      <c r="I1" s="40" t="s">
        <v>34</v>
      </c>
      <c r="J1" s="151"/>
      <c r="K1" s="152"/>
    </row>
    <row r="2" spans="1:12" s="30" customFormat="1" ht="11.5">
      <c r="A2" s="38" t="s">
        <v>35</v>
      </c>
      <c r="B2" s="147" t="s">
        <v>36</v>
      </c>
      <c r="C2" s="148"/>
      <c r="D2" s="148"/>
      <c r="E2" s="39" t="s">
        <v>37</v>
      </c>
      <c r="F2" s="153" t="s">
        <v>38</v>
      </c>
      <c r="G2" s="154"/>
      <c r="H2" s="155"/>
      <c r="I2" s="40" t="s">
        <v>34</v>
      </c>
      <c r="J2" s="151" t="s">
        <v>39</v>
      </c>
      <c r="K2" s="152"/>
    </row>
    <row r="3" spans="1:12" s="30" customFormat="1" ht="11.5">
      <c r="A3" s="38" t="s">
        <v>40</v>
      </c>
      <c r="B3" s="41">
        <v>46012</v>
      </c>
      <c r="C3" s="42" t="s">
        <v>41</v>
      </c>
      <c r="D3" s="43">
        <v>60</v>
      </c>
      <c r="E3" s="39" t="s">
        <v>42</v>
      </c>
      <c r="F3" s="156" t="s">
        <v>43</v>
      </c>
      <c r="G3" s="157"/>
      <c r="H3" s="158"/>
      <c r="I3" s="44" t="s">
        <v>44</v>
      </c>
      <c r="J3" s="159">
        <v>45981</v>
      </c>
      <c r="K3" s="160"/>
    </row>
    <row r="4" spans="1:12" s="30" customFormat="1" ht="14">
      <c r="A4" s="38" t="s">
        <v>45</v>
      </c>
      <c r="B4" s="45" t="s">
        <v>46</v>
      </c>
      <c r="C4" s="42" t="s">
        <v>47</v>
      </c>
      <c r="D4" s="46" t="s">
        <v>48</v>
      </c>
      <c r="E4" s="161" t="s">
        <v>34</v>
      </c>
      <c r="F4" s="162"/>
      <c r="G4" s="163">
        <v>17813197931</v>
      </c>
      <c r="H4" s="164"/>
      <c r="I4" s="164"/>
      <c r="J4" s="164"/>
      <c r="K4" s="160"/>
    </row>
    <row r="5" spans="1:12">
      <c r="A5" s="165" t="s">
        <v>49</v>
      </c>
      <c r="B5" s="166"/>
      <c r="C5" s="166"/>
      <c r="D5" s="167"/>
      <c r="E5" s="166"/>
      <c r="F5" s="167"/>
      <c r="G5" s="168"/>
      <c r="H5" s="168"/>
      <c r="I5" s="167"/>
      <c r="J5" s="167"/>
      <c r="K5" s="168"/>
    </row>
    <row r="6" spans="1:12" ht="32.25" customHeight="1">
      <c r="A6" s="47" t="s">
        <v>8</v>
      </c>
      <c r="B6" s="169" t="s">
        <v>9</v>
      </c>
      <c r="C6" s="169"/>
      <c r="D6" s="169"/>
      <c r="E6" s="169"/>
      <c r="F6" s="48"/>
      <c r="G6" s="49"/>
      <c r="H6" s="49"/>
      <c r="I6" s="50"/>
      <c r="J6" s="50" t="s">
        <v>50</v>
      </c>
      <c r="K6" s="51">
        <f>SUM(K8:K101)</f>
        <v>60815</v>
      </c>
      <c r="L6" s="50"/>
    </row>
    <row r="7" spans="1:12" s="31" customFormat="1" ht="30" customHeight="1">
      <c r="A7" s="52" t="s">
        <v>1</v>
      </c>
      <c r="B7" s="52" t="s">
        <v>51</v>
      </c>
      <c r="C7" s="52" t="s">
        <v>52</v>
      </c>
      <c r="D7" s="52" t="s">
        <v>53</v>
      </c>
      <c r="E7" s="53" t="s">
        <v>54</v>
      </c>
      <c r="F7" s="52" t="s">
        <v>3</v>
      </c>
      <c r="G7" s="54" t="s">
        <v>55</v>
      </c>
      <c r="H7" s="54" t="s">
        <v>56</v>
      </c>
      <c r="I7" s="54" t="s">
        <v>57</v>
      </c>
      <c r="J7" s="54" t="s">
        <v>58</v>
      </c>
      <c r="K7" s="54" t="s">
        <v>6</v>
      </c>
      <c r="L7" s="54" t="s">
        <v>7</v>
      </c>
    </row>
    <row r="8" spans="1:12" s="31" customFormat="1" ht="30" customHeight="1">
      <c r="A8" s="55">
        <v>16</v>
      </c>
      <c r="B8" s="56" t="str">
        <f>VLOOKUP($A8,'[1]L3-明细条目报价'!$A$2:$G$109,2,FALSE)</f>
        <v>包车
1、包含8小时100公里</v>
      </c>
      <c r="C8" s="55" t="str">
        <f>VLOOKUP($A8,'[1]L3-明细条目报价'!$A$2:$G$109,3,FALSE)</f>
        <v>别克GL8</v>
      </c>
      <c r="D8" s="55" t="str">
        <f>VLOOKUP($A8,'[1]L3-明细条目报价'!$A$2:$G$109,4,FALSE)</f>
        <v>7座普通商务车
或等同档次</v>
      </c>
      <c r="E8" s="57">
        <f>VLOOKUP($A8,'[1]L3-明细条目报价'!$A$2:$G$109,5,FALSE)</f>
        <v>0</v>
      </c>
      <c r="F8" s="55" t="str">
        <f>VLOOKUP($A8,'[1]L3-明细条目报价'!$A$2:$G$109,6,FALSE)</f>
        <v>车次*天</v>
      </c>
      <c r="G8" s="58">
        <f>VLOOKUP($A8,'[1]L3-明细条目报价'!$A$2:$G$109,7,FALSE)</f>
        <v>800</v>
      </c>
      <c r="H8" s="58">
        <f>VLOOKUP($A8,'[1]L3-明细条目报价'!$A$2:$G$109,7,FALSE)</f>
        <v>800</v>
      </c>
      <c r="I8" s="59">
        <v>1</v>
      </c>
      <c r="J8" s="59">
        <v>1</v>
      </c>
      <c r="K8" s="60">
        <f>G8*I8*J8</f>
        <v>800</v>
      </c>
      <c r="L8" s="61" t="s">
        <v>59</v>
      </c>
    </row>
    <row r="9" spans="1:12" s="31" customFormat="1" ht="30" customHeight="1">
      <c r="A9" s="62">
        <v>3</v>
      </c>
      <c r="B9" s="63" t="str">
        <f>VLOOKUP($A9,'[1]L3-明细条目报价'!$A$2:$G$109,2,FALSE)</f>
        <v>单次使用
1、包含8小时100公里</v>
      </c>
      <c r="C9" s="64" t="str">
        <f>VLOOKUP($A9,'[1]L3-明细条目报价'!$A$2:$G$109,3,FALSE)</f>
        <v>别克GL8</v>
      </c>
      <c r="D9" s="64" t="str">
        <f>VLOOKUP($A9,'[1]L3-明细条目报价'!$A$2:$G$109,4,FALSE)</f>
        <v>7座普通商务车
或等同档次</v>
      </c>
      <c r="E9" s="65">
        <f>VLOOKUP($A9,'[1]L3-明细条目报价'!$A$2:$G$109,5,FALSE)</f>
        <v>0</v>
      </c>
      <c r="F9" s="64" t="str">
        <f>VLOOKUP($A9,'[1]L3-明细条目报价'!$A$2:$G$109,6,FALSE)</f>
        <v>车/趟</v>
      </c>
      <c r="G9" s="66">
        <f>VLOOKUP($A9,'[1]L3-明细条目报价'!$A$2:$G$109,7,FALSE)</f>
        <v>600</v>
      </c>
      <c r="H9" s="66">
        <v>600</v>
      </c>
      <c r="I9" s="59">
        <v>1</v>
      </c>
      <c r="J9" s="59">
        <v>1</v>
      </c>
      <c r="K9" s="67">
        <f t="shared" ref="K9:K72" si="0">G9*I9*J9</f>
        <v>600</v>
      </c>
      <c r="L9" s="68" t="s">
        <v>60</v>
      </c>
    </row>
    <row r="10" spans="1:12" s="31" customFormat="1" ht="30" customHeight="1">
      <c r="A10" s="55">
        <v>3</v>
      </c>
      <c r="B10" s="56" t="str">
        <f>VLOOKUP($A10,'[1]L3-明细条目报价'!$A$2:$G$109,2,FALSE)</f>
        <v>单次使用
1、包含8小时100公里</v>
      </c>
      <c r="C10" s="55" t="str">
        <f>VLOOKUP($A10,'[1]L3-明细条目报价'!$A$2:$G$109,3,FALSE)</f>
        <v>别克GL8</v>
      </c>
      <c r="D10" s="55" t="str">
        <f>VLOOKUP($A10,'[1]L3-明细条目报价'!$A$2:$G$109,4,FALSE)</f>
        <v>7座普通商务车
或等同档次</v>
      </c>
      <c r="E10" s="57">
        <f>VLOOKUP($A10,'[1]L3-明细条目报价'!$A$2:$G$109,5,FALSE)</f>
        <v>0</v>
      </c>
      <c r="F10" s="55" t="str">
        <f>VLOOKUP($A10,'[1]L3-明细条目报价'!$A$2:$G$109,6,FALSE)</f>
        <v>车/趟</v>
      </c>
      <c r="G10" s="58">
        <f>VLOOKUP($A10,'[1]L3-明细条目报价'!$A$2:$G$109,7,FALSE)</f>
        <v>600</v>
      </c>
      <c r="H10" s="58">
        <f>VLOOKUP($A10,'[1]L3-明细条目报价'!$A$2:$G$109,7,FALSE)</f>
        <v>600</v>
      </c>
      <c r="I10" s="59">
        <v>1</v>
      </c>
      <c r="J10" s="59">
        <v>1</v>
      </c>
      <c r="K10" s="60">
        <f t="shared" si="0"/>
        <v>600</v>
      </c>
      <c r="L10" s="69" t="s">
        <v>61</v>
      </c>
    </row>
    <row r="11" spans="1:12" s="31" customFormat="1" ht="30" customHeight="1">
      <c r="A11" s="64">
        <v>3</v>
      </c>
      <c r="B11" s="63" t="str">
        <f>VLOOKUP($A11,'[1]L3-明细条目报价'!$A$2:$G$109,2,FALSE)</f>
        <v>单次使用
1、包含8小时100公里</v>
      </c>
      <c r="C11" s="64" t="str">
        <f>VLOOKUP($A11,'[1]L3-明细条目报价'!$A$2:$G$109,3,FALSE)</f>
        <v>别克GL8</v>
      </c>
      <c r="D11" s="64" t="str">
        <f>VLOOKUP($A11,'[1]L3-明细条目报价'!$A$2:$G$109,4,FALSE)</f>
        <v>7座普通商务车
或等同档次</v>
      </c>
      <c r="E11" s="65">
        <f>VLOOKUP($A11,'[1]L3-明细条目报价'!$A$2:$G$109,5,FALSE)</f>
        <v>0</v>
      </c>
      <c r="F11" s="64" t="str">
        <f>VLOOKUP($A11,'[1]L3-明细条目报价'!$A$2:$G$109,6,FALSE)</f>
        <v>车/趟</v>
      </c>
      <c r="G11" s="66">
        <f>VLOOKUP($A11,'[1]L3-明细条目报价'!$A$2:$G$109,7,FALSE)</f>
        <v>600</v>
      </c>
      <c r="H11" s="66">
        <f>VLOOKUP($A11,'[1]L3-明细条目报价'!$A$2:$G$109,7,FALSE)</f>
        <v>600</v>
      </c>
      <c r="I11" s="59">
        <v>1</v>
      </c>
      <c r="J11" s="59">
        <v>1</v>
      </c>
      <c r="K11" s="67">
        <f t="shared" si="0"/>
        <v>600</v>
      </c>
      <c r="L11" s="68" t="s">
        <v>62</v>
      </c>
    </row>
    <row r="12" spans="1:12" s="31" customFormat="1" ht="30" customHeight="1">
      <c r="A12" s="55">
        <v>3</v>
      </c>
      <c r="B12" s="56" t="str">
        <f>VLOOKUP($A12,'[1]L3-明细条目报价'!$A$2:$G$109,2,FALSE)</f>
        <v>单次使用
1、包含8小时100公里</v>
      </c>
      <c r="C12" s="55" t="str">
        <f>VLOOKUP($A12,'[1]L3-明细条目报价'!$A$2:$G$109,3,FALSE)</f>
        <v>别克GL8</v>
      </c>
      <c r="D12" s="55" t="str">
        <f>VLOOKUP($A12,'[1]L3-明细条目报价'!$A$2:$G$109,4,FALSE)</f>
        <v>7座普通商务车
或等同档次</v>
      </c>
      <c r="E12" s="57">
        <f>VLOOKUP($A12,'[1]L3-明细条目报价'!$A$2:$G$109,5,FALSE)</f>
        <v>0</v>
      </c>
      <c r="F12" s="55" t="str">
        <f>VLOOKUP($A12,'[1]L3-明细条目报价'!$A$2:$G$109,6,FALSE)</f>
        <v>车/趟</v>
      </c>
      <c r="G12" s="58">
        <f>VLOOKUP($A12,'[1]L3-明细条目报价'!$A$2:$G$109,7,FALSE)</f>
        <v>600</v>
      </c>
      <c r="H12" s="58">
        <f>VLOOKUP($A12,'[1]L3-明细条目报价'!$A$2:$G$109,7,FALSE)</f>
        <v>600</v>
      </c>
      <c r="I12" s="59">
        <v>1</v>
      </c>
      <c r="J12" s="59">
        <v>1</v>
      </c>
      <c r="K12" s="60">
        <f t="shared" si="0"/>
        <v>600</v>
      </c>
      <c r="L12" s="69" t="s">
        <v>63</v>
      </c>
    </row>
    <row r="13" spans="1:12" s="31" customFormat="1" ht="30" customHeight="1">
      <c r="A13" s="64">
        <v>3</v>
      </c>
      <c r="B13" s="63" t="str">
        <f>VLOOKUP($A13,'[1]L3-明细条目报价'!$A$2:$G$109,2,FALSE)</f>
        <v>单次使用
1、包含8小时100公里</v>
      </c>
      <c r="C13" s="64" t="str">
        <f>VLOOKUP($A13,'[1]L3-明细条目报价'!$A$2:$G$109,3,FALSE)</f>
        <v>别克GL8</v>
      </c>
      <c r="D13" s="64" t="str">
        <f>VLOOKUP($A13,'[1]L3-明细条目报价'!$A$2:$G$109,4,FALSE)</f>
        <v>7座普通商务车
或等同档次</v>
      </c>
      <c r="E13" s="65">
        <f>VLOOKUP($A13,'[1]L3-明细条目报价'!$A$2:$G$109,5,FALSE)</f>
        <v>0</v>
      </c>
      <c r="F13" s="64" t="str">
        <f>VLOOKUP($A13,'[1]L3-明细条目报价'!$A$2:$G$109,6,FALSE)</f>
        <v>车/趟</v>
      </c>
      <c r="G13" s="66">
        <f>VLOOKUP($A13,'[1]L3-明细条目报价'!$A$2:$G$109,7,FALSE)</f>
        <v>600</v>
      </c>
      <c r="H13" s="66">
        <f>VLOOKUP($A13,'[1]L3-明细条目报价'!$A$2:$G$109,7,FALSE)</f>
        <v>600</v>
      </c>
      <c r="I13" s="59">
        <v>1</v>
      </c>
      <c r="J13" s="59">
        <v>1</v>
      </c>
      <c r="K13" s="67">
        <f t="shared" si="0"/>
        <v>600</v>
      </c>
      <c r="L13" s="68" t="s">
        <v>64</v>
      </c>
    </row>
    <row r="14" spans="1:12" s="31" customFormat="1" ht="30" customHeight="1">
      <c r="A14" s="55">
        <v>3</v>
      </c>
      <c r="B14" s="56" t="str">
        <f>VLOOKUP($A14,'[1]L3-明细条目报价'!$A$2:$G$109,2,FALSE)</f>
        <v>单次使用
1、包含8小时100公里</v>
      </c>
      <c r="C14" s="55" t="str">
        <f>VLOOKUP($A14,'[1]L3-明细条目报价'!$A$2:$G$109,3,FALSE)</f>
        <v>别克GL8</v>
      </c>
      <c r="D14" s="55" t="str">
        <f>VLOOKUP($A14,'[1]L3-明细条目报价'!$A$2:$G$109,4,FALSE)</f>
        <v>7座普通商务车
或等同档次</v>
      </c>
      <c r="E14" s="57">
        <f>VLOOKUP($A14,'[1]L3-明细条目报价'!$A$2:$G$109,5,FALSE)</f>
        <v>0</v>
      </c>
      <c r="F14" s="55" t="str">
        <f>VLOOKUP($A14,'[1]L3-明细条目报价'!$A$2:$G$109,6,FALSE)</f>
        <v>车/趟</v>
      </c>
      <c r="G14" s="58">
        <f>VLOOKUP($A14,'[1]L3-明细条目报价'!$A$2:$G$109,7,FALSE)</f>
        <v>600</v>
      </c>
      <c r="H14" s="58">
        <f>VLOOKUP($A14,'[1]L3-明细条目报价'!$A$2:$G$109,7,FALSE)</f>
        <v>600</v>
      </c>
      <c r="I14" s="59">
        <v>1</v>
      </c>
      <c r="J14" s="59">
        <v>1</v>
      </c>
      <c r="K14" s="60">
        <f t="shared" si="0"/>
        <v>600</v>
      </c>
      <c r="L14" s="69" t="s">
        <v>62</v>
      </c>
    </row>
    <row r="15" spans="1:12" s="31" customFormat="1" ht="30" customHeight="1">
      <c r="A15" s="64">
        <v>3</v>
      </c>
      <c r="B15" s="63" t="str">
        <f>VLOOKUP($A15,'[1]L3-明细条目报价'!$A$2:$G$109,2,FALSE)</f>
        <v>单次使用
1、包含8小时100公里</v>
      </c>
      <c r="C15" s="64" t="str">
        <f>VLOOKUP($A15,'[1]L3-明细条目报价'!$A$2:$G$109,3,FALSE)</f>
        <v>别克GL8</v>
      </c>
      <c r="D15" s="64" t="str">
        <f>VLOOKUP($A15,'[1]L3-明细条目报价'!$A$2:$G$109,4,FALSE)</f>
        <v>7座普通商务车
或等同档次</v>
      </c>
      <c r="E15" s="65">
        <f>VLOOKUP($A15,'[1]L3-明细条目报价'!$A$2:$G$109,5,FALSE)</f>
        <v>0</v>
      </c>
      <c r="F15" s="64" t="str">
        <f>VLOOKUP($A15,'[1]L3-明细条目报价'!$A$2:$G$109,6,FALSE)</f>
        <v>车/趟</v>
      </c>
      <c r="G15" s="66">
        <f>VLOOKUP($A15,'[1]L3-明细条目报价'!$A$2:$G$109,7,FALSE)</f>
        <v>600</v>
      </c>
      <c r="H15" s="66">
        <f>VLOOKUP($A15,'[1]L3-明细条目报价'!$A$2:$G$109,7,FALSE)</f>
        <v>600</v>
      </c>
      <c r="I15" s="59">
        <v>1</v>
      </c>
      <c r="J15" s="59">
        <v>1</v>
      </c>
      <c r="K15" s="67">
        <f t="shared" si="0"/>
        <v>600</v>
      </c>
      <c r="L15" s="68" t="s">
        <v>63</v>
      </c>
    </row>
    <row r="16" spans="1:12" s="31" customFormat="1" ht="30" customHeight="1">
      <c r="A16" s="55">
        <v>3</v>
      </c>
      <c r="B16" s="56" t="str">
        <f>VLOOKUP($A16,'[1]L3-明细条目报价'!$A$2:$G$109,2,FALSE)</f>
        <v>单次使用
1、包含8小时100公里</v>
      </c>
      <c r="C16" s="55" t="str">
        <f>VLOOKUP($A16,'[1]L3-明细条目报价'!$A$2:$G$109,3,FALSE)</f>
        <v>别克GL8</v>
      </c>
      <c r="D16" s="55" t="str">
        <f>VLOOKUP($A16,'[1]L3-明细条目报价'!$A$2:$G$109,4,FALSE)</f>
        <v>7座普通商务车
或等同档次</v>
      </c>
      <c r="E16" s="57">
        <f>VLOOKUP($A16,'[1]L3-明细条目报价'!$A$2:$G$109,5,FALSE)</f>
        <v>0</v>
      </c>
      <c r="F16" s="55" t="str">
        <f>VLOOKUP($A16,'[1]L3-明细条目报价'!$A$2:$G$109,6,FALSE)</f>
        <v>车/趟</v>
      </c>
      <c r="G16" s="58">
        <f>VLOOKUP($A16,'[1]L3-明细条目报价'!$A$2:$G$109,7,FALSE)</f>
        <v>600</v>
      </c>
      <c r="H16" s="58">
        <f>VLOOKUP($A16,'[1]L3-明细条目报价'!$A$2:$G$109,7,FALSE)</f>
        <v>600</v>
      </c>
      <c r="I16" s="59">
        <v>1</v>
      </c>
      <c r="J16" s="59">
        <v>1</v>
      </c>
      <c r="K16" s="60">
        <f t="shared" si="0"/>
        <v>600</v>
      </c>
      <c r="L16" s="69" t="s">
        <v>64</v>
      </c>
    </row>
    <row r="17" spans="1:12" s="31" customFormat="1" ht="30" customHeight="1">
      <c r="A17" s="64">
        <v>3</v>
      </c>
      <c r="B17" s="63" t="str">
        <f>VLOOKUP($A17,'[1]L3-明细条目报价'!$A$2:$G$109,2,FALSE)</f>
        <v>单次使用
1、包含8小时100公里</v>
      </c>
      <c r="C17" s="64" t="str">
        <f>VLOOKUP($A17,'[1]L3-明细条目报价'!$A$2:$G$109,3,FALSE)</f>
        <v>别克GL8</v>
      </c>
      <c r="D17" s="64" t="str">
        <f>VLOOKUP($A17,'[1]L3-明细条目报价'!$A$2:$G$109,4,FALSE)</f>
        <v>7座普通商务车
或等同档次</v>
      </c>
      <c r="E17" s="65">
        <f>VLOOKUP($A17,'[1]L3-明细条目报价'!$A$2:$G$109,5,FALSE)</f>
        <v>0</v>
      </c>
      <c r="F17" s="64" t="str">
        <f>VLOOKUP($A17,'[1]L3-明细条目报价'!$A$2:$G$109,6,FALSE)</f>
        <v>车/趟</v>
      </c>
      <c r="G17" s="66">
        <f>VLOOKUP($A17,'[1]L3-明细条目报价'!$A$2:$G$109,7,FALSE)</f>
        <v>600</v>
      </c>
      <c r="H17" s="66">
        <f>VLOOKUP($A17,'[1]L3-明细条目报价'!$A$2:$G$109,7,FALSE)</f>
        <v>600</v>
      </c>
      <c r="I17" s="59">
        <v>1</v>
      </c>
      <c r="J17" s="59">
        <v>1</v>
      </c>
      <c r="K17" s="67">
        <f t="shared" si="0"/>
        <v>600</v>
      </c>
      <c r="L17" s="70" t="s">
        <v>63</v>
      </c>
    </row>
    <row r="18" spans="1:12" s="31" customFormat="1" ht="30" customHeight="1">
      <c r="A18" s="55">
        <v>3</v>
      </c>
      <c r="B18" s="56" t="str">
        <f>VLOOKUP($A18,'[1]L3-明细条目报价'!$A$2:$G$109,2,FALSE)</f>
        <v>单次使用
1、包含8小时100公里</v>
      </c>
      <c r="C18" s="55" t="str">
        <f>VLOOKUP($A18,'[1]L3-明细条目报价'!$A$2:$G$109,3,FALSE)</f>
        <v>别克GL8</v>
      </c>
      <c r="D18" s="55" t="str">
        <f>VLOOKUP($A18,'[1]L3-明细条目报价'!$A$2:$G$109,4,FALSE)</f>
        <v>7座普通商务车
或等同档次</v>
      </c>
      <c r="E18" s="57">
        <f>VLOOKUP($A18,'[1]L3-明细条目报价'!$A$2:$G$109,5,FALSE)</f>
        <v>0</v>
      </c>
      <c r="F18" s="55" t="str">
        <f>VLOOKUP($A18,'[1]L3-明细条目报价'!$A$2:$G$109,6,FALSE)</f>
        <v>车/趟</v>
      </c>
      <c r="G18" s="58">
        <f>VLOOKUP($A18,'[1]L3-明细条目报价'!$A$2:$G$109,7,FALSE)</f>
        <v>600</v>
      </c>
      <c r="H18" s="58">
        <f>VLOOKUP($A18,'[1]L3-明细条目报价'!$A$2:$G$109,7,FALSE)</f>
        <v>600</v>
      </c>
      <c r="I18" s="59">
        <v>1</v>
      </c>
      <c r="J18" s="59">
        <v>1</v>
      </c>
      <c r="K18" s="60">
        <f t="shared" si="0"/>
        <v>600</v>
      </c>
      <c r="L18" s="69" t="s">
        <v>61</v>
      </c>
    </row>
    <row r="19" spans="1:12" s="31" customFormat="1" ht="30" customHeight="1">
      <c r="A19" s="64">
        <v>3</v>
      </c>
      <c r="B19" s="63" t="str">
        <f>VLOOKUP($A19,'[1]L3-明细条目报价'!$A$2:$G$109,2,FALSE)</f>
        <v>单次使用
1、包含8小时100公里</v>
      </c>
      <c r="C19" s="64" t="str">
        <f>VLOOKUP($A19,'[1]L3-明细条目报价'!$A$2:$G$109,3,FALSE)</f>
        <v>别克GL8</v>
      </c>
      <c r="D19" s="64" t="str">
        <f>VLOOKUP($A19,'[1]L3-明细条目报价'!$A$2:$G$109,4,FALSE)</f>
        <v>7座普通商务车
或等同档次</v>
      </c>
      <c r="E19" s="65">
        <f>VLOOKUP($A19,'[1]L3-明细条目报价'!$A$2:$G$109,5,FALSE)</f>
        <v>0</v>
      </c>
      <c r="F19" s="64" t="str">
        <f>VLOOKUP($A19,'[1]L3-明细条目报价'!$A$2:$G$109,6,FALSE)</f>
        <v>车/趟</v>
      </c>
      <c r="G19" s="66">
        <f>VLOOKUP($A19,'[1]L3-明细条目报价'!$A$2:$G$109,7,FALSE)</f>
        <v>600</v>
      </c>
      <c r="H19" s="66">
        <f>VLOOKUP($A19,'[1]L3-明细条目报价'!$A$2:$G$109,7,FALSE)</f>
        <v>600</v>
      </c>
      <c r="I19" s="59">
        <v>1</v>
      </c>
      <c r="J19" s="59">
        <v>1</v>
      </c>
      <c r="K19" s="67">
        <f t="shared" si="0"/>
        <v>600</v>
      </c>
      <c r="L19" s="71" t="s">
        <v>60</v>
      </c>
    </row>
    <row r="20" spans="1:12" s="31" customFormat="1" ht="30" customHeight="1">
      <c r="A20" s="55">
        <v>3</v>
      </c>
      <c r="B20" s="56" t="str">
        <f>VLOOKUP($A20,'[1]L3-明细条目报价'!$A$2:$G$109,2,FALSE)</f>
        <v>单次使用
1、包含8小时100公里</v>
      </c>
      <c r="C20" s="55" t="str">
        <f>VLOOKUP($A20,'[1]L3-明细条目报价'!$A$2:$G$109,3,FALSE)</f>
        <v>别克GL8</v>
      </c>
      <c r="D20" s="55" t="str">
        <f>VLOOKUP($A20,'[1]L3-明细条目报价'!$A$2:$G$109,4,FALSE)</f>
        <v>7座普通商务车
或等同档次</v>
      </c>
      <c r="E20" s="57">
        <f>VLOOKUP($A20,'[1]L3-明细条目报价'!$A$2:$G$109,5,FALSE)</f>
        <v>0</v>
      </c>
      <c r="F20" s="55" t="str">
        <f>VLOOKUP($A20,'[1]L3-明细条目报价'!$A$2:$G$109,6,FALSE)</f>
        <v>车/趟</v>
      </c>
      <c r="G20" s="58">
        <f>VLOOKUP($A20,'[1]L3-明细条目报价'!$A$2:$G$109,7,FALSE)</f>
        <v>600</v>
      </c>
      <c r="H20" s="58">
        <f>VLOOKUP($A20,'[1]L3-明细条目报价'!$A$2:$G$109,7,FALSE)</f>
        <v>600</v>
      </c>
      <c r="I20" s="59">
        <v>1</v>
      </c>
      <c r="J20" s="59">
        <v>1</v>
      </c>
      <c r="K20" s="60">
        <f t="shared" si="0"/>
        <v>600</v>
      </c>
      <c r="L20" s="72" t="s">
        <v>61</v>
      </c>
    </row>
    <row r="21" spans="1:12" s="31" customFormat="1" ht="30" customHeight="1">
      <c r="A21" s="64">
        <v>3</v>
      </c>
      <c r="B21" s="63" t="str">
        <f>VLOOKUP($A21,'[1]L3-明细条目报价'!$A$2:$G$109,2,FALSE)</f>
        <v>单次使用
1、包含8小时100公里</v>
      </c>
      <c r="C21" s="64" t="str">
        <f>VLOOKUP($A21,'[1]L3-明细条目报价'!$A$2:$G$109,3,FALSE)</f>
        <v>别克GL8</v>
      </c>
      <c r="D21" s="64" t="str">
        <f>VLOOKUP($A21,'[1]L3-明细条目报价'!$A$2:$G$109,4,FALSE)</f>
        <v>7座普通商务车
或等同档次</v>
      </c>
      <c r="E21" s="65">
        <f>VLOOKUP($A21,'[1]L3-明细条目报价'!$A$2:$G$109,5,FALSE)</f>
        <v>0</v>
      </c>
      <c r="F21" s="64" t="str">
        <f>VLOOKUP($A21,'[1]L3-明细条目报价'!$A$2:$G$109,6,FALSE)</f>
        <v>车/趟</v>
      </c>
      <c r="G21" s="66">
        <f>VLOOKUP($A21,'[1]L3-明细条目报价'!$A$2:$G$109,7,FALSE)</f>
        <v>600</v>
      </c>
      <c r="H21" s="66">
        <f>VLOOKUP($A21,'[1]L3-明细条目报价'!$A$2:$G$109,7,FALSE)</f>
        <v>600</v>
      </c>
      <c r="I21" s="59">
        <v>1</v>
      </c>
      <c r="J21" s="59">
        <v>1</v>
      </c>
      <c r="K21" s="67">
        <f t="shared" si="0"/>
        <v>600</v>
      </c>
      <c r="L21" s="68" t="s">
        <v>65</v>
      </c>
    </row>
    <row r="22" spans="1:12" s="31" customFormat="1" ht="30" customHeight="1">
      <c r="A22" s="55">
        <v>3</v>
      </c>
      <c r="B22" s="56" t="str">
        <f>VLOOKUP($A22,'[1]L3-明细条目报价'!$A$2:$G$109,2,FALSE)</f>
        <v>单次使用
1、包含8小时100公里</v>
      </c>
      <c r="C22" s="55" t="str">
        <f>VLOOKUP($A22,'[1]L3-明细条目报价'!$A$2:$G$109,3,FALSE)</f>
        <v>别克GL8</v>
      </c>
      <c r="D22" s="55" t="str">
        <f>VLOOKUP($A22,'[1]L3-明细条目报价'!$A$2:$G$109,4,FALSE)</f>
        <v>7座普通商务车
或等同档次</v>
      </c>
      <c r="E22" s="57">
        <f>VLOOKUP($A22,'[1]L3-明细条目报价'!$A$2:$G$109,5,FALSE)</f>
        <v>0</v>
      </c>
      <c r="F22" s="55" t="str">
        <f>VLOOKUP($A22,'[1]L3-明细条目报价'!$A$2:$G$109,6,FALSE)</f>
        <v>车/趟</v>
      </c>
      <c r="G22" s="58">
        <f>VLOOKUP($A22,'[1]L3-明细条目报价'!$A$2:$G$109,7,FALSE)</f>
        <v>600</v>
      </c>
      <c r="H22" s="58">
        <f>VLOOKUP($A22,'[1]L3-明细条目报价'!$A$2:$G$109,7,FALSE)</f>
        <v>600</v>
      </c>
      <c r="I22" s="59">
        <v>1</v>
      </c>
      <c r="J22" s="59">
        <v>1</v>
      </c>
      <c r="K22" s="60">
        <f t="shared" si="0"/>
        <v>600</v>
      </c>
      <c r="L22" s="69" t="s">
        <v>63</v>
      </c>
    </row>
    <row r="23" spans="1:12" s="31" customFormat="1" ht="30" customHeight="1">
      <c r="A23" s="64">
        <v>3</v>
      </c>
      <c r="B23" s="63" t="str">
        <f>VLOOKUP($A23,'[1]L3-明细条目报价'!$A$2:$G$109,2,FALSE)</f>
        <v>单次使用
1、包含8小时100公里</v>
      </c>
      <c r="C23" s="64" t="str">
        <f>VLOOKUP($A23,'[1]L3-明细条目报价'!$A$2:$G$109,3,FALSE)</f>
        <v>别克GL8</v>
      </c>
      <c r="D23" s="64" t="str">
        <f>VLOOKUP($A23,'[1]L3-明细条目报价'!$A$2:$G$109,4,FALSE)</f>
        <v>7座普通商务车
或等同档次</v>
      </c>
      <c r="E23" s="65">
        <f>VLOOKUP($A23,'[1]L3-明细条目报价'!$A$2:$G$109,5,FALSE)</f>
        <v>0</v>
      </c>
      <c r="F23" s="64" t="str">
        <f>VLOOKUP($A23,'[1]L3-明细条目报价'!$A$2:$G$109,6,FALSE)</f>
        <v>车/趟</v>
      </c>
      <c r="G23" s="66">
        <f>VLOOKUP($A23,'[1]L3-明细条目报价'!$A$2:$G$109,7,FALSE)</f>
        <v>600</v>
      </c>
      <c r="H23" s="66">
        <f>VLOOKUP($A23,'[1]L3-明细条目报价'!$A$2:$G$109,7,FALSE)</f>
        <v>600</v>
      </c>
      <c r="I23" s="59">
        <v>1</v>
      </c>
      <c r="J23" s="59">
        <v>1</v>
      </c>
      <c r="K23" s="67">
        <f t="shared" si="0"/>
        <v>600</v>
      </c>
      <c r="L23" s="68" t="s">
        <v>66</v>
      </c>
    </row>
    <row r="24" spans="1:12" s="31" customFormat="1" ht="30" customHeight="1">
      <c r="A24" s="55">
        <v>3</v>
      </c>
      <c r="B24" s="56" t="str">
        <f>VLOOKUP($A24,'[1]L3-明细条目报价'!$A$2:$G$109,2,FALSE)</f>
        <v>单次使用
1、包含8小时100公里</v>
      </c>
      <c r="C24" s="55" t="str">
        <f>VLOOKUP($A24,'[1]L3-明细条目报价'!$A$2:$G$109,3,FALSE)</f>
        <v>别克GL8</v>
      </c>
      <c r="D24" s="55" t="str">
        <f>VLOOKUP($A24,'[1]L3-明细条目报价'!$A$2:$G$109,4,FALSE)</f>
        <v>7座普通商务车
或等同档次</v>
      </c>
      <c r="E24" s="57">
        <f>VLOOKUP($A24,'[1]L3-明细条目报价'!$A$2:$G$109,5,FALSE)</f>
        <v>0</v>
      </c>
      <c r="F24" s="55" t="str">
        <f>VLOOKUP($A24,'[1]L3-明细条目报价'!$A$2:$G$109,6,FALSE)</f>
        <v>车/趟</v>
      </c>
      <c r="G24" s="58">
        <f>VLOOKUP($A24,'[1]L3-明细条目报价'!$A$2:$G$109,7,FALSE)</f>
        <v>600</v>
      </c>
      <c r="H24" s="58">
        <f>VLOOKUP($A24,'[1]L3-明细条目报价'!$A$2:$G$109,7,FALSE)</f>
        <v>600</v>
      </c>
      <c r="I24" s="59">
        <v>1</v>
      </c>
      <c r="J24" s="59">
        <v>1</v>
      </c>
      <c r="K24" s="60">
        <f t="shared" si="0"/>
        <v>600</v>
      </c>
      <c r="L24" s="69" t="s">
        <v>67</v>
      </c>
    </row>
    <row r="25" spans="1:12" s="31" customFormat="1" ht="30" customHeight="1">
      <c r="A25" s="64">
        <v>3</v>
      </c>
      <c r="B25" s="63" t="str">
        <f>VLOOKUP($A25,'[1]L3-明细条目报价'!$A$2:$G$109,2,FALSE)</f>
        <v>单次使用
1、包含8小时100公里</v>
      </c>
      <c r="C25" s="64" t="str">
        <f>VLOOKUP($A25,'[1]L3-明细条目报价'!$A$2:$G$109,3,FALSE)</f>
        <v>别克GL8</v>
      </c>
      <c r="D25" s="64" t="str">
        <f>VLOOKUP($A25,'[1]L3-明细条目报价'!$A$2:$G$109,4,FALSE)</f>
        <v>7座普通商务车
或等同档次</v>
      </c>
      <c r="E25" s="65">
        <f>VLOOKUP($A25,'[1]L3-明细条目报价'!$A$2:$G$109,5,FALSE)</f>
        <v>0</v>
      </c>
      <c r="F25" s="64" t="str">
        <f>VLOOKUP($A25,'[1]L3-明细条目报价'!$A$2:$G$109,6,FALSE)</f>
        <v>车/趟</v>
      </c>
      <c r="G25" s="66">
        <f>VLOOKUP($A25,'[1]L3-明细条目报价'!$A$2:$G$109,7,FALSE)</f>
        <v>600</v>
      </c>
      <c r="H25" s="66">
        <f>VLOOKUP($A25,'[1]L3-明细条目报价'!$A$2:$G$109,7,FALSE)</f>
        <v>600</v>
      </c>
      <c r="I25" s="59">
        <v>1</v>
      </c>
      <c r="J25" s="59">
        <v>1</v>
      </c>
      <c r="K25" s="67">
        <f t="shared" si="0"/>
        <v>600</v>
      </c>
      <c r="L25" s="68" t="s">
        <v>68</v>
      </c>
    </row>
    <row r="26" spans="1:12" s="31" customFormat="1" ht="30" customHeight="1">
      <c r="A26" s="55">
        <v>3</v>
      </c>
      <c r="B26" s="56" t="str">
        <f>VLOOKUP($A26,'[1]L3-明细条目报价'!$A$2:$G$109,2,FALSE)</f>
        <v>单次使用
1、包含8小时100公里</v>
      </c>
      <c r="C26" s="55" t="str">
        <f>VLOOKUP($A26,'[1]L3-明细条目报价'!$A$2:$G$109,3,FALSE)</f>
        <v>别克GL8</v>
      </c>
      <c r="D26" s="55" t="str">
        <f>VLOOKUP($A26,'[1]L3-明细条目报价'!$A$2:$G$109,4,FALSE)</f>
        <v>7座普通商务车
或等同档次</v>
      </c>
      <c r="E26" s="57">
        <f>VLOOKUP($A26,'[1]L3-明细条目报价'!$A$2:$G$109,5,FALSE)</f>
        <v>0</v>
      </c>
      <c r="F26" s="55" t="str">
        <f>VLOOKUP($A26,'[1]L3-明细条目报价'!$A$2:$G$109,6,FALSE)</f>
        <v>车/趟</v>
      </c>
      <c r="G26" s="58">
        <f>VLOOKUP($A26,'[1]L3-明细条目报价'!$A$2:$G$109,7,FALSE)</f>
        <v>600</v>
      </c>
      <c r="H26" s="58">
        <f>VLOOKUP($A26,'[1]L3-明细条目报价'!$A$2:$G$109,7,FALSE)</f>
        <v>600</v>
      </c>
      <c r="I26" s="59">
        <v>1</v>
      </c>
      <c r="J26" s="59">
        <v>1</v>
      </c>
      <c r="K26" s="60">
        <f t="shared" si="0"/>
        <v>600</v>
      </c>
      <c r="L26" s="69" t="s">
        <v>65</v>
      </c>
    </row>
    <row r="27" spans="1:12" s="31" customFormat="1" ht="30" customHeight="1">
      <c r="A27" s="64">
        <v>3</v>
      </c>
      <c r="B27" s="63" t="str">
        <f>VLOOKUP($A27,'[1]L3-明细条目报价'!$A$2:$G$109,2,FALSE)</f>
        <v>单次使用
1、包含8小时100公里</v>
      </c>
      <c r="C27" s="64" t="str">
        <f>VLOOKUP($A27,'[1]L3-明细条目报价'!$A$2:$G$109,3,FALSE)</f>
        <v>别克GL8</v>
      </c>
      <c r="D27" s="64" t="str">
        <f>VLOOKUP($A27,'[1]L3-明细条目报价'!$A$2:$G$109,4,FALSE)</f>
        <v>7座普通商务车
或等同档次</v>
      </c>
      <c r="E27" s="65">
        <f>VLOOKUP($A27,'[1]L3-明细条目报价'!$A$2:$G$109,5,FALSE)</f>
        <v>0</v>
      </c>
      <c r="F27" s="64" t="str">
        <f>VLOOKUP($A27,'[1]L3-明细条目报价'!$A$2:$G$109,6,FALSE)</f>
        <v>车/趟</v>
      </c>
      <c r="G27" s="66">
        <f>VLOOKUP($A27,'[1]L3-明细条目报价'!$A$2:$G$109,7,FALSE)</f>
        <v>600</v>
      </c>
      <c r="H27" s="66">
        <f>VLOOKUP($A27,'[1]L3-明细条目报价'!$A$2:$G$109,7,FALSE)</f>
        <v>600</v>
      </c>
      <c r="I27" s="59">
        <v>1</v>
      </c>
      <c r="J27" s="59">
        <v>1</v>
      </c>
      <c r="K27" s="67">
        <f t="shared" si="0"/>
        <v>600</v>
      </c>
      <c r="L27" s="68" t="s">
        <v>62</v>
      </c>
    </row>
    <row r="28" spans="1:12" s="31" customFormat="1" ht="30" customHeight="1">
      <c r="A28" s="55">
        <v>3</v>
      </c>
      <c r="B28" s="56" t="str">
        <f>VLOOKUP($A28,'[1]L3-明细条目报价'!$A$2:$G$109,2,FALSE)</f>
        <v>单次使用
1、包含8小时100公里</v>
      </c>
      <c r="C28" s="55" t="str">
        <f>VLOOKUP($A28,'[1]L3-明细条目报价'!$A$2:$G$109,3,FALSE)</f>
        <v>别克GL8</v>
      </c>
      <c r="D28" s="55" t="str">
        <f>VLOOKUP($A28,'[1]L3-明细条目报价'!$A$2:$G$109,4,FALSE)</f>
        <v>7座普通商务车
或等同档次</v>
      </c>
      <c r="E28" s="57">
        <f>VLOOKUP($A28,'[1]L3-明细条目报价'!$A$2:$G$109,5,FALSE)</f>
        <v>0</v>
      </c>
      <c r="F28" s="55" t="str">
        <f>VLOOKUP($A28,'[1]L3-明细条目报价'!$A$2:$G$109,6,FALSE)</f>
        <v>车/趟</v>
      </c>
      <c r="G28" s="58">
        <f>VLOOKUP($A28,'[1]L3-明细条目报价'!$A$2:$G$109,7,FALSE)</f>
        <v>600</v>
      </c>
      <c r="H28" s="58">
        <f>VLOOKUP($A28,'[1]L3-明细条目报价'!$A$2:$G$109,7,FALSE)</f>
        <v>600</v>
      </c>
      <c r="I28" s="59">
        <v>1</v>
      </c>
      <c r="J28" s="59">
        <v>1</v>
      </c>
      <c r="K28" s="60">
        <f t="shared" si="0"/>
        <v>600</v>
      </c>
      <c r="L28" s="69" t="s">
        <v>68</v>
      </c>
    </row>
    <row r="29" spans="1:12" s="31" customFormat="1" ht="30" customHeight="1">
      <c r="A29" s="64">
        <v>3</v>
      </c>
      <c r="B29" s="63" t="str">
        <f>VLOOKUP($A29,'[1]L3-明细条目报价'!$A$2:$G$109,2,FALSE)</f>
        <v>单次使用
1、包含8小时100公里</v>
      </c>
      <c r="C29" s="64" t="str">
        <f>VLOOKUP($A29,'[1]L3-明细条目报价'!$A$2:$G$109,3,FALSE)</f>
        <v>别克GL8</v>
      </c>
      <c r="D29" s="64" t="str">
        <f>VLOOKUP($A29,'[1]L3-明细条目报价'!$A$2:$G$109,4,FALSE)</f>
        <v>7座普通商务车
或等同档次</v>
      </c>
      <c r="E29" s="65">
        <f>VLOOKUP($A29,'[1]L3-明细条目报价'!$A$2:$G$109,5,FALSE)</f>
        <v>0</v>
      </c>
      <c r="F29" s="64" t="str">
        <f>VLOOKUP($A29,'[1]L3-明细条目报价'!$A$2:$G$109,6,FALSE)</f>
        <v>车/趟</v>
      </c>
      <c r="G29" s="66">
        <f>VLOOKUP($A29,'[1]L3-明细条目报价'!$A$2:$G$109,7,FALSE)</f>
        <v>600</v>
      </c>
      <c r="H29" s="66">
        <f>VLOOKUP($A29,'[1]L3-明细条目报价'!$A$2:$G$109,7,FALSE)</f>
        <v>600</v>
      </c>
      <c r="I29" s="59">
        <v>1</v>
      </c>
      <c r="J29" s="59">
        <v>1</v>
      </c>
      <c r="K29" s="67">
        <f t="shared" si="0"/>
        <v>600</v>
      </c>
      <c r="L29" s="68" t="s">
        <v>66</v>
      </c>
    </row>
    <row r="30" spans="1:12" s="31" customFormat="1" ht="30" customHeight="1">
      <c r="A30" s="55">
        <v>3</v>
      </c>
      <c r="B30" s="56" t="str">
        <f>VLOOKUP($A30,'[1]L3-明细条目报价'!$A$2:$G$109,2,FALSE)</f>
        <v>单次使用
1、包含8小时100公里</v>
      </c>
      <c r="C30" s="55" t="str">
        <f>VLOOKUP($A30,'[1]L3-明细条目报价'!$A$2:$G$109,3,FALSE)</f>
        <v>别克GL8</v>
      </c>
      <c r="D30" s="55" t="str">
        <f>VLOOKUP($A30,'[1]L3-明细条目报价'!$A$2:$G$109,4,FALSE)</f>
        <v>7座普通商务车
或等同档次</v>
      </c>
      <c r="E30" s="57">
        <f>VLOOKUP($A30,'[1]L3-明细条目报价'!$A$2:$G$109,5,FALSE)</f>
        <v>0</v>
      </c>
      <c r="F30" s="55" t="str">
        <f>VLOOKUP($A30,'[1]L3-明细条目报价'!$A$2:$G$109,6,FALSE)</f>
        <v>车/趟</v>
      </c>
      <c r="G30" s="58">
        <f>VLOOKUP($A30,'[1]L3-明细条目报价'!$A$2:$G$109,7,FALSE)</f>
        <v>600</v>
      </c>
      <c r="H30" s="58">
        <f>VLOOKUP($A30,'[1]L3-明细条目报价'!$A$2:$G$109,7,FALSE)</f>
        <v>600</v>
      </c>
      <c r="I30" s="59">
        <v>1</v>
      </c>
      <c r="J30" s="59">
        <v>1</v>
      </c>
      <c r="K30" s="60">
        <f t="shared" si="0"/>
        <v>600</v>
      </c>
      <c r="L30" s="69" t="s">
        <v>65</v>
      </c>
    </row>
    <row r="31" spans="1:12" s="31" customFormat="1" ht="30" customHeight="1">
      <c r="A31" s="64">
        <v>3</v>
      </c>
      <c r="B31" s="63" t="str">
        <f>VLOOKUP($A31,'[1]L3-明细条目报价'!$A$2:$G$109,2,FALSE)</f>
        <v>单次使用
1、包含8小时100公里</v>
      </c>
      <c r="C31" s="64" t="str">
        <f>VLOOKUP($A31,'[1]L3-明细条目报价'!$A$2:$G$109,3,FALSE)</f>
        <v>别克GL8</v>
      </c>
      <c r="D31" s="64" t="str">
        <f>VLOOKUP($A31,'[1]L3-明细条目报价'!$A$2:$G$109,4,FALSE)</f>
        <v>7座普通商务车
或等同档次</v>
      </c>
      <c r="E31" s="65">
        <f>VLOOKUP($A31,'[1]L3-明细条目报价'!$A$2:$G$109,5,FALSE)</f>
        <v>0</v>
      </c>
      <c r="F31" s="64" t="str">
        <f>VLOOKUP($A31,'[1]L3-明细条目报价'!$A$2:$G$109,6,FALSE)</f>
        <v>车/趟</v>
      </c>
      <c r="G31" s="66">
        <f>VLOOKUP($A31,'[1]L3-明细条目报价'!$A$2:$G$109,7,FALSE)</f>
        <v>600</v>
      </c>
      <c r="H31" s="66">
        <f>VLOOKUP($A31,'[1]L3-明细条目报价'!$A$2:$G$109,7,FALSE)</f>
        <v>600</v>
      </c>
      <c r="I31" s="59">
        <v>1</v>
      </c>
      <c r="J31" s="59">
        <v>1</v>
      </c>
      <c r="K31" s="67">
        <f t="shared" si="0"/>
        <v>600</v>
      </c>
      <c r="L31" s="68" t="s">
        <v>63</v>
      </c>
    </row>
    <row r="32" spans="1:12" s="31" customFormat="1" ht="30" customHeight="1">
      <c r="A32" s="55">
        <v>3</v>
      </c>
      <c r="B32" s="56" t="str">
        <f>VLOOKUP($A32,'[1]L3-明细条目报价'!$A$2:$G$109,2,FALSE)</f>
        <v>单次使用
1、包含8小时100公里</v>
      </c>
      <c r="C32" s="55" t="str">
        <f>VLOOKUP($A32,'[1]L3-明细条目报价'!$A$2:$G$109,3,FALSE)</f>
        <v>别克GL8</v>
      </c>
      <c r="D32" s="55" t="str">
        <f>VLOOKUP($A32,'[1]L3-明细条目报价'!$A$2:$G$109,4,FALSE)</f>
        <v>7座普通商务车
或等同档次</v>
      </c>
      <c r="E32" s="57">
        <f>VLOOKUP($A32,'[1]L3-明细条目报价'!$A$2:$G$109,5,FALSE)</f>
        <v>0</v>
      </c>
      <c r="F32" s="55" t="str">
        <f>VLOOKUP($A32,'[1]L3-明细条目报价'!$A$2:$G$109,6,FALSE)</f>
        <v>车/趟</v>
      </c>
      <c r="G32" s="58">
        <f>VLOOKUP($A32,'[1]L3-明细条目报价'!$A$2:$G$109,7,FALSE)</f>
        <v>600</v>
      </c>
      <c r="H32" s="58">
        <f>VLOOKUP($A32,'[1]L3-明细条目报价'!$A$2:$G$109,7,FALSE)</f>
        <v>600</v>
      </c>
      <c r="I32" s="59">
        <v>1</v>
      </c>
      <c r="J32" s="59">
        <v>1</v>
      </c>
      <c r="K32" s="60">
        <f t="shared" si="0"/>
        <v>600</v>
      </c>
      <c r="L32" s="69" t="s">
        <v>64</v>
      </c>
    </row>
    <row r="33" spans="1:12" s="31" customFormat="1" ht="30" customHeight="1">
      <c r="A33" s="64">
        <v>3</v>
      </c>
      <c r="B33" s="63" t="str">
        <f>VLOOKUP($A33,'[1]L3-明细条目报价'!$A$2:$G$109,2,FALSE)</f>
        <v>单次使用
1、包含8小时100公里</v>
      </c>
      <c r="C33" s="64" t="str">
        <f>VLOOKUP($A33,'[1]L3-明细条目报价'!$A$2:$G$109,3,FALSE)</f>
        <v>别克GL8</v>
      </c>
      <c r="D33" s="64" t="str">
        <f>VLOOKUP($A33,'[1]L3-明细条目报价'!$A$2:$G$109,4,FALSE)</f>
        <v>7座普通商务车
或等同档次</v>
      </c>
      <c r="E33" s="65">
        <f>VLOOKUP($A33,'[1]L3-明细条目报价'!$A$2:$G$109,5,FALSE)</f>
        <v>0</v>
      </c>
      <c r="F33" s="64" t="str">
        <f>VLOOKUP($A33,'[1]L3-明细条目报价'!$A$2:$G$109,6,FALSE)</f>
        <v>车/趟</v>
      </c>
      <c r="G33" s="66">
        <f>VLOOKUP($A33,'[1]L3-明细条目报价'!$A$2:$G$109,7,FALSE)</f>
        <v>600</v>
      </c>
      <c r="H33" s="66">
        <f>VLOOKUP($A33,'[1]L3-明细条目报价'!$A$2:$G$109,7,FALSE)</f>
        <v>600</v>
      </c>
      <c r="I33" s="59">
        <v>1</v>
      </c>
      <c r="J33" s="59">
        <v>1</v>
      </c>
      <c r="K33" s="67">
        <f t="shared" si="0"/>
        <v>600</v>
      </c>
      <c r="L33" s="68" t="s">
        <v>69</v>
      </c>
    </row>
    <row r="34" spans="1:12" s="31" customFormat="1" ht="30" customHeight="1">
      <c r="A34" s="55">
        <v>3</v>
      </c>
      <c r="B34" s="56" t="str">
        <f>VLOOKUP($A34,'[1]L3-明细条目报价'!$A$2:$G$109,2,FALSE)</f>
        <v>单次使用
1、包含8小时100公里</v>
      </c>
      <c r="C34" s="55" t="str">
        <f>VLOOKUP($A34,'[1]L3-明细条目报价'!$A$2:$G$109,3,FALSE)</f>
        <v>别克GL8</v>
      </c>
      <c r="D34" s="55" t="str">
        <f>VLOOKUP($A34,'[1]L3-明细条目报价'!$A$2:$G$109,4,FALSE)</f>
        <v>7座普通商务车
或等同档次</v>
      </c>
      <c r="E34" s="57">
        <f>VLOOKUP($A34,'[1]L3-明细条目报价'!$A$2:$G$109,5,FALSE)</f>
        <v>0</v>
      </c>
      <c r="F34" s="55" t="str">
        <f>VLOOKUP($A34,'[1]L3-明细条目报价'!$A$2:$G$109,6,FALSE)</f>
        <v>车/趟</v>
      </c>
      <c r="G34" s="58">
        <f>VLOOKUP($A34,'[1]L3-明细条目报价'!$A$2:$G$109,7,FALSE)</f>
        <v>600</v>
      </c>
      <c r="H34" s="58">
        <f>VLOOKUP($A34,'[1]L3-明细条目报价'!$A$2:$G$109,7,FALSE)</f>
        <v>600</v>
      </c>
      <c r="I34" s="59">
        <v>1</v>
      </c>
      <c r="J34" s="59">
        <v>1</v>
      </c>
      <c r="K34" s="60">
        <f t="shared" si="0"/>
        <v>600</v>
      </c>
      <c r="L34" s="69" t="s">
        <v>62</v>
      </c>
    </row>
    <row r="35" spans="1:12" s="31" customFormat="1" ht="30" customHeight="1">
      <c r="A35" s="64">
        <v>3</v>
      </c>
      <c r="B35" s="63" t="str">
        <f>VLOOKUP($A35,'[1]L3-明细条目报价'!$A$2:$G$109,2,FALSE)</f>
        <v>单次使用
1、包含8小时100公里</v>
      </c>
      <c r="C35" s="64" t="str">
        <f>VLOOKUP($A35,'[1]L3-明细条目报价'!$A$2:$G$109,3,FALSE)</f>
        <v>别克GL8</v>
      </c>
      <c r="D35" s="64" t="str">
        <f>VLOOKUP($A35,'[1]L3-明细条目报价'!$A$2:$G$109,4,FALSE)</f>
        <v>7座普通商务车
或等同档次</v>
      </c>
      <c r="E35" s="65">
        <f>VLOOKUP($A35,'[1]L3-明细条目报价'!$A$2:$G$109,5,FALSE)</f>
        <v>0</v>
      </c>
      <c r="F35" s="64" t="str">
        <f>VLOOKUP($A35,'[1]L3-明细条目报价'!$A$2:$G$109,6,FALSE)</f>
        <v>车/趟</v>
      </c>
      <c r="G35" s="66">
        <f>VLOOKUP($A35,'[1]L3-明细条目报价'!$A$2:$G$109,7,FALSE)</f>
        <v>600</v>
      </c>
      <c r="H35" s="66">
        <f>VLOOKUP($A35,'[1]L3-明细条目报价'!$A$2:$G$109,7,FALSE)</f>
        <v>600</v>
      </c>
      <c r="I35" s="59">
        <v>1</v>
      </c>
      <c r="J35" s="59">
        <v>1</v>
      </c>
      <c r="K35" s="67">
        <f t="shared" si="0"/>
        <v>600</v>
      </c>
      <c r="L35" s="68" t="s">
        <v>65</v>
      </c>
    </row>
    <row r="36" spans="1:12" s="31" customFormat="1" ht="30" customHeight="1">
      <c r="A36" s="55">
        <v>3</v>
      </c>
      <c r="B36" s="56" t="str">
        <f>VLOOKUP($A36,'[1]L3-明细条目报价'!$A$2:$G$109,2,FALSE)</f>
        <v>单次使用
1、包含8小时100公里</v>
      </c>
      <c r="C36" s="55" t="str">
        <f>VLOOKUP($A36,'[1]L3-明细条目报价'!$A$2:$G$109,3,FALSE)</f>
        <v>别克GL8</v>
      </c>
      <c r="D36" s="55" t="str">
        <f>VLOOKUP($A36,'[1]L3-明细条目报价'!$A$2:$G$109,4,FALSE)</f>
        <v>7座普通商务车
或等同档次</v>
      </c>
      <c r="E36" s="57">
        <f>VLOOKUP($A36,'[1]L3-明细条目报价'!$A$2:$G$109,5,FALSE)</f>
        <v>0</v>
      </c>
      <c r="F36" s="55" t="str">
        <f>VLOOKUP($A36,'[1]L3-明细条目报价'!$A$2:$G$109,6,FALSE)</f>
        <v>车/趟</v>
      </c>
      <c r="G36" s="58">
        <f>VLOOKUP($A36,'[1]L3-明细条目报价'!$A$2:$G$109,7,FALSE)</f>
        <v>600</v>
      </c>
      <c r="H36" s="58">
        <f>VLOOKUP($A36,'[1]L3-明细条目报价'!$A$2:$G$109,7,FALSE)</f>
        <v>600</v>
      </c>
      <c r="I36" s="59">
        <v>1</v>
      </c>
      <c r="J36" s="59">
        <v>1</v>
      </c>
      <c r="K36" s="60">
        <f t="shared" si="0"/>
        <v>600</v>
      </c>
      <c r="L36" s="69" t="s">
        <v>63</v>
      </c>
    </row>
    <row r="37" spans="1:12" s="31" customFormat="1" ht="30" customHeight="1">
      <c r="A37" s="64">
        <v>3</v>
      </c>
      <c r="B37" s="63" t="str">
        <f>VLOOKUP($A37,'[1]L3-明细条目报价'!$A$2:$G$109,2,FALSE)</f>
        <v>单次使用
1、包含8小时100公里</v>
      </c>
      <c r="C37" s="64" t="str">
        <f>VLOOKUP($A37,'[1]L3-明细条目报价'!$A$2:$G$109,3,FALSE)</f>
        <v>别克GL8</v>
      </c>
      <c r="D37" s="64" t="str">
        <f>VLOOKUP($A37,'[1]L3-明细条目报价'!$A$2:$G$109,4,FALSE)</f>
        <v>7座普通商务车
或等同档次</v>
      </c>
      <c r="E37" s="65">
        <f>VLOOKUP($A37,'[1]L3-明细条目报价'!$A$2:$G$109,5,FALSE)</f>
        <v>0</v>
      </c>
      <c r="F37" s="64" t="str">
        <f>VLOOKUP($A37,'[1]L3-明细条目报价'!$A$2:$G$109,6,FALSE)</f>
        <v>车/趟</v>
      </c>
      <c r="G37" s="66">
        <f>VLOOKUP($A37,'[1]L3-明细条目报价'!$A$2:$G$109,7,FALSE)</f>
        <v>600</v>
      </c>
      <c r="H37" s="66">
        <f>VLOOKUP($A37,'[1]L3-明细条目报价'!$A$2:$G$109,7,FALSE)</f>
        <v>600</v>
      </c>
      <c r="I37" s="59">
        <v>1</v>
      </c>
      <c r="J37" s="59">
        <v>1</v>
      </c>
      <c r="K37" s="67">
        <f t="shared" si="0"/>
        <v>600</v>
      </c>
      <c r="L37" s="68" t="s">
        <v>69</v>
      </c>
    </row>
    <row r="38" spans="1:12" s="31" customFormat="1" ht="30" customHeight="1">
      <c r="A38" s="55">
        <v>3</v>
      </c>
      <c r="B38" s="56" t="str">
        <f>VLOOKUP($A38,'[1]L3-明细条目报价'!$A$2:$G$109,2,FALSE)</f>
        <v>单次使用
1、包含8小时100公里</v>
      </c>
      <c r="C38" s="55" t="str">
        <f>VLOOKUP($A38,'[1]L3-明细条目报价'!$A$2:$G$109,3,FALSE)</f>
        <v>别克GL8</v>
      </c>
      <c r="D38" s="55" t="str">
        <f>VLOOKUP($A38,'[1]L3-明细条目报价'!$A$2:$G$109,4,FALSE)</f>
        <v>7座普通商务车
或等同档次</v>
      </c>
      <c r="E38" s="57">
        <f>VLOOKUP($A38,'[1]L3-明细条目报价'!$A$2:$G$109,5,FALSE)</f>
        <v>0</v>
      </c>
      <c r="F38" s="55" t="str">
        <f>VLOOKUP($A38,'[1]L3-明细条目报价'!$A$2:$G$109,6,FALSE)</f>
        <v>车/趟</v>
      </c>
      <c r="G38" s="58">
        <f>VLOOKUP($A38,'[1]L3-明细条目报价'!$A$2:$G$109,7,FALSE)</f>
        <v>600</v>
      </c>
      <c r="H38" s="58">
        <f>VLOOKUP($A38,'[1]L3-明细条目报价'!$A$2:$G$109,7,FALSE)</f>
        <v>600</v>
      </c>
      <c r="I38" s="59">
        <v>1</v>
      </c>
      <c r="J38" s="59">
        <v>1</v>
      </c>
      <c r="K38" s="60">
        <f t="shared" si="0"/>
        <v>600</v>
      </c>
      <c r="L38" s="69" t="s">
        <v>67</v>
      </c>
    </row>
    <row r="39" spans="1:12" s="31" customFormat="1" ht="30" customHeight="1">
      <c r="A39" s="64">
        <v>3</v>
      </c>
      <c r="B39" s="63" t="str">
        <f>VLOOKUP($A39,'[1]L3-明细条目报价'!$A$2:$G$109,2,FALSE)</f>
        <v>单次使用
1、包含8小时100公里</v>
      </c>
      <c r="C39" s="64" t="str">
        <f>VLOOKUP($A39,'[1]L3-明细条目报价'!$A$2:$G$109,3,FALSE)</f>
        <v>别克GL8</v>
      </c>
      <c r="D39" s="64" t="str">
        <f>VLOOKUP($A39,'[1]L3-明细条目报价'!$A$2:$G$109,4,FALSE)</f>
        <v>7座普通商务车
或等同档次</v>
      </c>
      <c r="E39" s="65">
        <f>VLOOKUP($A39,'[1]L3-明细条目报价'!$A$2:$G$109,5,FALSE)</f>
        <v>0</v>
      </c>
      <c r="F39" s="64" t="str">
        <f>VLOOKUP($A39,'[1]L3-明细条目报价'!$A$2:$G$109,6,FALSE)</f>
        <v>车/趟</v>
      </c>
      <c r="G39" s="66">
        <f>VLOOKUP($A39,'[1]L3-明细条目报价'!$A$2:$G$109,7,FALSE)</f>
        <v>600</v>
      </c>
      <c r="H39" s="66">
        <f>VLOOKUP($A39,'[1]L3-明细条目报价'!$A$2:$G$109,7,FALSE)</f>
        <v>600</v>
      </c>
      <c r="I39" s="59">
        <v>1</v>
      </c>
      <c r="J39" s="59">
        <v>1</v>
      </c>
      <c r="K39" s="67">
        <f t="shared" si="0"/>
        <v>600</v>
      </c>
      <c r="L39" s="63" t="s">
        <v>70</v>
      </c>
    </row>
    <row r="40" spans="1:12" s="31" customFormat="1" ht="30" customHeight="1">
      <c r="A40" s="55">
        <v>3</v>
      </c>
      <c r="B40" s="56" t="str">
        <f>VLOOKUP($A40,'[1]L3-明细条目报价'!$A$2:$G$109,2,FALSE)</f>
        <v>单次使用
1、包含8小时100公里</v>
      </c>
      <c r="C40" s="55" t="str">
        <f>VLOOKUP($A40,'[1]L3-明细条目报价'!$A$2:$G$109,3,FALSE)</f>
        <v>别克GL8</v>
      </c>
      <c r="D40" s="55" t="str">
        <f>VLOOKUP($A40,'[1]L3-明细条目报价'!$A$2:$G$109,4,FALSE)</f>
        <v>7座普通商务车
或等同档次</v>
      </c>
      <c r="E40" s="57">
        <f>VLOOKUP($A40,'[1]L3-明细条目报价'!$A$2:$G$109,5,FALSE)</f>
        <v>0</v>
      </c>
      <c r="F40" s="55" t="str">
        <f>VLOOKUP($A40,'[1]L3-明细条目报价'!$A$2:$G$109,6,FALSE)</f>
        <v>车/趟</v>
      </c>
      <c r="G40" s="58">
        <f>VLOOKUP($A40,'[1]L3-明细条目报价'!$A$2:$G$109,7,FALSE)</f>
        <v>600</v>
      </c>
      <c r="H40" s="58">
        <f>VLOOKUP($A40,'[1]L3-明细条目报价'!$A$2:$G$109,7,FALSE)</f>
        <v>600</v>
      </c>
      <c r="I40" s="59">
        <v>1</v>
      </c>
      <c r="J40" s="59">
        <v>1</v>
      </c>
      <c r="K40" s="60">
        <f t="shared" si="0"/>
        <v>600</v>
      </c>
      <c r="L40" s="69" t="s">
        <v>63</v>
      </c>
    </row>
    <row r="41" spans="1:12" s="31" customFormat="1" ht="30" customHeight="1">
      <c r="A41" s="64">
        <v>3</v>
      </c>
      <c r="B41" s="63" t="str">
        <f>VLOOKUP($A41,'[1]L3-明细条目报价'!$A$2:$G$109,2,FALSE)</f>
        <v>单次使用
1、包含8小时100公里</v>
      </c>
      <c r="C41" s="64" t="str">
        <f>VLOOKUP($A41,'[1]L3-明细条目报价'!$A$2:$G$109,3,FALSE)</f>
        <v>别克GL8</v>
      </c>
      <c r="D41" s="64" t="str">
        <f>VLOOKUP($A41,'[1]L3-明细条目报价'!$A$2:$G$109,4,FALSE)</f>
        <v>7座普通商务车
或等同档次</v>
      </c>
      <c r="E41" s="65">
        <f>VLOOKUP($A41,'[1]L3-明细条目报价'!$A$2:$G$109,5,FALSE)</f>
        <v>0</v>
      </c>
      <c r="F41" s="64" t="str">
        <f>VLOOKUP($A41,'[1]L3-明细条目报价'!$A$2:$G$109,6,FALSE)</f>
        <v>车/趟</v>
      </c>
      <c r="G41" s="66">
        <f>VLOOKUP($A41,'[1]L3-明细条目报价'!$A$2:$G$109,7,FALSE)</f>
        <v>600</v>
      </c>
      <c r="H41" s="66">
        <f>VLOOKUP($A41,'[1]L3-明细条目报价'!$A$2:$G$109,7,FALSE)</f>
        <v>600</v>
      </c>
      <c r="I41" s="59">
        <v>1</v>
      </c>
      <c r="J41" s="59">
        <v>1</v>
      </c>
      <c r="K41" s="67">
        <f t="shared" si="0"/>
        <v>600</v>
      </c>
      <c r="L41" s="63" t="s">
        <v>71</v>
      </c>
    </row>
    <row r="42" spans="1:12" s="31" customFormat="1" ht="30" customHeight="1">
      <c r="A42" s="55">
        <v>3</v>
      </c>
      <c r="B42" s="56" t="str">
        <f>VLOOKUP($A42,'[1]L3-明细条目报价'!$A$2:$G$109,2,FALSE)</f>
        <v>单次使用
1、包含8小时100公里</v>
      </c>
      <c r="C42" s="55" t="str">
        <f>VLOOKUP($A42,'[1]L3-明细条目报价'!$A$2:$G$109,3,FALSE)</f>
        <v>别克GL8</v>
      </c>
      <c r="D42" s="55" t="str">
        <f>VLOOKUP($A42,'[1]L3-明细条目报价'!$A$2:$G$109,4,FALSE)</f>
        <v>7座普通商务车
或等同档次</v>
      </c>
      <c r="E42" s="57">
        <f>VLOOKUP($A42,'[1]L3-明细条目报价'!$A$2:$G$109,5,FALSE)</f>
        <v>0</v>
      </c>
      <c r="F42" s="55" t="str">
        <f>VLOOKUP($A42,'[1]L3-明细条目报价'!$A$2:$G$109,6,FALSE)</f>
        <v>车/趟</v>
      </c>
      <c r="G42" s="58">
        <f>VLOOKUP($A42,'[1]L3-明细条目报价'!$A$2:$G$109,7,FALSE)</f>
        <v>600</v>
      </c>
      <c r="H42" s="58">
        <f>VLOOKUP($A42,'[1]L3-明细条目报价'!$A$2:$G$109,7,FALSE)</f>
        <v>600</v>
      </c>
      <c r="I42" s="59">
        <v>1</v>
      </c>
      <c r="J42" s="59">
        <v>1</v>
      </c>
      <c r="K42" s="60">
        <f t="shared" si="0"/>
        <v>600</v>
      </c>
      <c r="L42" s="61" t="s">
        <v>72</v>
      </c>
    </row>
    <row r="43" spans="1:12" s="31" customFormat="1" ht="30" customHeight="1">
      <c r="A43" s="64">
        <v>3</v>
      </c>
      <c r="B43" s="63" t="str">
        <f>VLOOKUP($A43,'[1]L3-明细条目报价'!$A$2:$G$109,2,FALSE)</f>
        <v>单次使用
1、包含8小时100公里</v>
      </c>
      <c r="C43" s="64" t="str">
        <f>VLOOKUP($A43,'[1]L3-明细条目报价'!$A$2:$G$109,3,FALSE)</f>
        <v>别克GL8</v>
      </c>
      <c r="D43" s="64" t="str">
        <f>VLOOKUP($A43,'[1]L3-明细条目报价'!$A$2:$G$109,4,FALSE)</f>
        <v>7座普通商务车
或等同档次</v>
      </c>
      <c r="E43" s="65">
        <f>VLOOKUP($A43,'[1]L3-明细条目报价'!$A$2:$G$109,5,FALSE)</f>
        <v>0</v>
      </c>
      <c r="F43" s="64" t="str">
        <f>VLOOKUP($A43,'[1]L3-明细条目报价'!$A$2:$G$109,6,FALSE)</f>
        <v>车/趟</v>
      </c>
      <c r="G43" s="66">
        <f>VLOOKUP($A43,'[1]L3-明细条目报价'!$A$2:$G$109,7,FALSE)</f>
        <v>600</v>
      </c>
      <c r="H43" s="66">
        <f>VLOOKUP($A43,'[1]L3-明细条目报价'!$A$2:$G$109,7,FALSE)</f>
        <v>600</v>
      </c>
      <c r="I43" s="59">
        <v>1</v>
      </c>
      <c r="J43" s="59">
        <v>1</v>
      </c>
      <c r="K43" s="67">
        <f t="shared" si="0"/>
        <v>600</v>
      </c>
      <c r="L43" s="63" t="s">
        <v>64</v>
      </c>
    </row>
    <row r="44" spans="1:12" s="31" customFormat="1" ht="30" customHeight="1">
      <c r="A44" s="55">
        <v>3</v>
      </c>
      <c r="B44" s="56" t="str">
        <f>VLOOKUP($A44,'[1]L3-明细条目报价'!$A$2:$G$109,2,FALSE)</f>
        <v>单次使用
1、包含8小时100公里</v>
      </c>
      <c r="C44" s="55" t="str">
        <f>VLOOKUP($A44,'[1]L3-明细条目报价'!$A$2:$G$109,3,FALSE)</f>
        <v>别克GL8</v>
      </c>
      <c r="D44" s="55" t="str">
        <f>VLOOKUP($A44,'[1]L3-明细条目报价'!$A$2:$G$109,4,FALSE)</f>
        <v>7座普通商务车
或等同档次</v>
      </c>
      <c r="E44" s="57">
        <f>VLOOKUP($A44,'[1]L3-明细条目报价'!$A$2:$G$109,5,FALSE)</f>
        <v>0</v>
      </c>
      <c r="F44" s="55" t="str">
        <f>VLOOKUP($A44,'[1]L3-明细条目报价'!$A$2:$G$109,6,FALSE)</f>
        <v>车/趟</v>
      </c>
      <c r="G44" s="58">
        <f>VLOOKUP($A44,'[1]L3-明细条目报价'!$A$2:$G$109,7,FALSE)</f>
        <v>600</v>
      </c>
      <c r="H44" s="58">
        <f>VLOOKUP($A44,'[1]L3-明细条目报价'!$A$2:$G$109,7,FALSE)</f>
        <v>600</v>
      </c>
      <c r="I44" s="59">
        <v>1</v>
      </c>
      <c r="J44" s="59">
        <v>1</v>
      </c>
      <c r="K44" s="60">
        <f t="shared" si="0"/>
        <v>600</v>
      </c>
      <c r="L44" s="69" t="s">
        <v>67</v>
      </c>
    </row>
    <row r="45" spans="1:12" s="31" customFormat="1" ht="30" customHeight="1">
      <c r="A45" s="64">
        <v>3</v>
      </c>
      <c r="B45" s="63" t="str">
        <f>VLOOKUP($A45,'[1]L3-明细条目报价'!$A$2:$G$109,2,FALSE)</f>
        <v>单次使用
1、包含8小时100公里</v>
      </c>
      <c r="C45" s="64" t="str">
        <f>VLOOKUP($A45,'[1]L3-明细条目报价'!$A$2:$G$109,3,FALSE)</f>
        <v>别克GL8</v>
      </c>
      <c r="D45" s="64" t="str">
        <f>VLOOKUP($A45,'[1]L3-明细条目报价'!$A$2:$G$109,4,FALSE)</f>
        <v>7座普通商务车
或等同档次</v>
      </c>
      <c r="E45" s="65">
        <f>VLOOKUP($A45,'[1]L3-明细条目报价'!$A$2:$G$109,5,FALSE)</f>
        <v>0</v>
      </c>
      <c r="F45" s="64" t="str">
        <f>VLOOKUP($A45,'[1]L3-明细条目报价'!$A$2:$G$109,6,FALSE)</f>
        <v>车/趟</v>
      </c>
      <c r="G45" s="66">
        <f>VLOOKUP($A45,'[1]L3-明细条目报价'!$A$2:$G$109,7,FALSE)</f>
        <v>600</v>
      </c>
      <c r="H45" s="66">
        <f>VLOOKUP($A45,'[1]L3-明细条目报价'!$A$2:$G$109,7,FALSE)</f>
        <v>600</v>
      </c>
      <c r="I45" s="59">
        <v>1</v>
      </c>
      <c r="J45" s="59">
        <v>1</v>
      </c>
      <c r="K45" s="67">
        <f t="shared" si="0"/>
        <v>600</v>
      </c>
      <c r="L45" s="63" t="s">
        <v>63</v>
      </c>
    </row>
    <row r="46" spans="1:12" s="31" customFormat="1" ht="30" customHeight="1">
      <c r="A46" s="55">
        <v>3</v>
      </c>
      <c r="B46" s="56" t="str">
        <f>VLOOKUP($A46,'[1]L3-明细条目报价'!$A$2:$G$109,2,FALSE)</f>
        <v>单次使用
1、包含8小时100公里</v>
      </c>
      <c r="C46" s="55" t="str">
        <f>VLOOKUP($A46,'[1]L3-明细条目报价'!$A$2:$G$109,3,FALSE)</f>
        <v>别克GL8</v>
      </c>
      <c r="D46" s="55" t="str">
        <f>VLOOKUP($A46,'[1]L3-明细条目报价'!$A$2:$G$109,4,FALSE)</f>
        <v>7座普通商务车
或等同档次</v>
      </c>
      <c r="E46" s="57">
        <f>VLOOKUP($A46,'[1]L3-明细条目报价'!$A$2:$G$109,5,FALSE)</f>
        <v>0</v>
      </c>
      <c r="F46" s="55" t="str">
        <f>VLOOKUP($A46,'[1]L3-明细条目报价'!$A$2:$G$109,6,FALSE)</f>
        <v>车/趟</v>
      </c>
      <c r="G46" s="58">
        <f>VLOOKUP($A46,'[1]L3-明细条目报价'!$A$2:$G$109,7,FALSE)</f>
        <v>600</v>
      </c>
      <c r="H46" s="58">
        <f>VLOOKUP($A46,'[1]L3-明细条目报价'!$A$2:$G$109,7,FALSE)</f>
        <v>600</v>
      </c>
      <c r="I46" s="59">
        <v>1</v>
      </c>
      <c r="J46" s="59">
        <v>1</v>
      </c>
      <c r="K46" s="60">
        <f t="shared" si="0"/>
        <v>600</v>
      </c>
      <c r="L46" s="61" t="s">
        <v>70</v>
      </c>
    </row>
    <row r="47" spans="1:12" s="31" customFormat="1" ht="30" customHeight="1">
      <c r="A47" s="64">
        <v>3</v>
      </c>
      <c r="B47" s="63" t="str">
        <f>VLOOKUP($A47,'[1]L3-明细条目报价'!$A$2:$G$109,2,FALSE)</f>
        <v>单次使用
1、包含8小时100公里</v>
      </c>
      <c r="C47" s="64" t="str">
        <f>VLOOKUP($A47,'[1]L3-明细条目报价'!$A$2:$G$109,3,FALSE)</f>
        <v>别克GL8</v>
      </c>
      <c r="D47" s="64" t="str">
        <f>VLOOKUP($A47,'[1]L3-明细条目报价'!$A$2:$G$109,4,FALSE)</f>
        <v>7座普通商务车
或等同档次</v>
      </c>
      <c r="E47" s="65">
        <f>VLOOKUP($A47,'[1]L3-明细条目报价'!$A$2:$G$109,5,FALSE)</f>
        <v>0</v>
      </c>
      <c r="F47" s="64" t="str">
        <f>VLOOKUP($A47,'[1]L3-明细条目报价'!$A$2:$G$109,6,FALSE)</f>
        <v>车/趟</v>
      </c>
      <c r="G47" s="66">
        <f>VLOOKUP($A47,'[1]L3-明细条目报价'!$A$2:$G$109,7,FALSE)</f>
        <v>600</v>
      </c>
      <c r="H47" s="66">
        <f>VLOOKUP($A47,'[1]L3-明细条目报价'!$A$2:$G$109,7,FALSE)</f>
        <v>600</v>
      </c>
      <c r="I47" s="59">
        <v>1</v>
      </c>
      <c r="J47" s="59">
        <v>1</v>
      </c>
      <c r="K47" s="67">
        <f t="shared" si="0"/>
        <v>600</v>
      </c>
      <c r="L47" s="63" t="s">
        <v>72</v>
      </c>
    </row>
    <row r="48" spans="1:12" s="31" customFormat="1" ht="30" customHeight="1">
      <c r="A48" s="55">
        <v>3</v>
      </c>
      <c r="B48" s="56" t="str">
        <f>VLOOKUP($A48,'[1]L3-明细条目报价'!$A$2:$G$109,2,FALSE)</f>
        <v>单次使用
1、包含8小时100公里</v>
      </c>
      <c r="C48" s="55" t="str">
        <f>VLOOKUP($A48,'[1]L3-明细条目报价'!$A$2:$G$109,3,FALSE)</f>
        <v>别克GL8</v>
      </c>
      <c r="D48" s="55" t="str">
        <f>VLOOKUP($A48,'[1]L3-明细条目报价'!$A$2:$G$109,4,FALSE)</f>
        <v>7座普通商务车
或等同档次</v>
      </c>
      <c r="E48" s="57">
        <f>VLOOKUP($A48,'[1]L3-明细条目报价'!$A$2:$G$109,5,FALSE)</f>
        <v>0</v>
      </c>
      <c r="F48" s="55" t="str">
        <f>VLOOKUP($A48,'[1]L3-明细条目报价'!$A$2:$G$109,6,FALSE)</f>
        <v>车/趟</v>
      </c>
      <c r="G48" s="58">
        <f>VLOOKUP($A48,'[1]L3-明细条目报价'!$A$2:$G$109,7,FALSE)</f>
        <v>600</v>
      </c>
      <c r="H48" s="58">
        <f>VLOOKUP($A48,'[1]L3-明细条目报价'!$A$2:$G$109,7,FALSE)</f>
        <v>600</v>
      </c>
      <c r="I48" s="59">
        <v>1</v>
      </c>
      <c r="J48" s="59">
        <v>1</v>
      </c>
      <c r="K48" s="60">
        <f t="shared" si="0"/>
        <v>600</v>
      </c>
      <c r="L48" s="69" t="s">
        <v>67</v>
      </c>
    </row>
    <row r="49" spans="1:12" s="31" customFormat="1" ht="30" customHeight="1">
      <c r="A49" s="64">
        <v>3</v>
      </c>
      <c r="B49" s="63" t="str">
        <f>VLOOKUP($A49,'[1]L3-明细条目报价'!$A$2:$G$109,2,FALSE)</f>
        <v>单次使用
1、包含8小时100公里</v>
      </c>
      <c r="C49" s="64" t="str">
        <f>VLOOKUP($A49,'[1]L3-明细条目报价'!$A$2:$G$109,3,FALSE)</f>
        <v>别克GL8</v>
      </c>
      <c r="D49" s="64" t="str">
        <f>VLOOKUP($A49,'[1]L3-明细条目报价'!$A$2:$G$109,4,FALSE)</f>
        <v>7座普通商务车
或等同档次</v>
      </c>
      <c r="E49" s="65">
        <f>VLOOKUP($A49,'[1]L3-明细条目报价'!$A$2:$G$109,5,FALSE)</f>
        <v>0</v>
      </c>
      <c r="F49" s="64" t="str">
        <f>VLOOKUP($A49,'[1]L3-明细条目报价'!$A$2:$G$109,6,FALSE)</f>
        <v>车/趟</v>
      </c>
      <c r="G49" s="66">
        <f>VLOOKUP($A49,'[1]L3-明细条目报价'!$A$2:$G$109,7,FALSE)</f>
        <v>600</v>
      </c>
      <c r="H49" s="66">
        <f>VLOOKUP($A49,'[1]L3-明细条目报价'!$A$2:$G$109,7,FALSE)</f>
        <v>600</v>
      </c>
      <c r="I49" s="59">
        <v>1</v>
      </c>
      <c r="J49" s="59">
        <v>1</v>
      </c>
      <c r="K49" s="67">
        <f t="shared" si="0"/>
        <v>600</v>
      </c>
      <c r="L49" s="63" t="s">
        <v>63</v>
      </c>
    </row>
    <row r="50" spans="1:12" s="31" customFormat="1" ht="30" customHeight="1">
      <c r="A50" s="55">
        <v>3</v>
      </c>
      <c r="B50" s="56" t="str">
        <f>VLOOKUP($A50,'[1]L3-明细条目报价'!$A$2:$G$109,2,FALSE)</f>
        <v>单次使用
1、包含8小时100公里</v>
      </c>
      <c r="C50" s="55" t="str">
        <f>VLOOKUP($A50,'[1]L3-明细条目报价'!$A$2:$G$109,3,FALSE)</f>
        <v>别克GL8</v>
      </c>
      <c r="D50" s="55" t="str">
        <f>VLOOKUP($A50,'[1]L3-明细条目报价'!$A$2:$G$109,4,FALSE)</f>
        <v>7座普通商务车
或等同档次</v>
      </c>
      <c r="E50" s="57">
        <f>VLOOKUP($A50,'[1]L3-明细条目报价'!$A$2:$G$109,5,FALSE)</f>
        <v>0</v>
      </c>
      <c r="F50" s="55" t="str">
        <f>VLOOKUP($A50,'[1]L3-明细条目报价'!$A$2:$G$109,6,FALSE)</f>
        <v>车/趟</v>
      </c>
      <c r="G50" s="58">
        <f>VLOOKUP($A50,'[1]L3-明细条目报价'!$A$2:$G$109,7,FALSE)</f>
        <v>600</v>
      </c>
      <c r="H50" s="58">
        <f>VLOOKUP($A50,'[1]L3-明细条目报价'!$A$2:$G$109,7,FALSE)</f>
        <v>600</v>
      </c>
      <c r="I50" s="59">
        <v>1</v>
      </c>
      <c r="J50" s="59">
        <v>1</v>
      </c>
      <c r="K50" s="60">
        <f t="shared" si="0"/>
        <v>600</v>
      </c>
      <c r="L50" s="61" t="s">
        <v>70</v>
      </c>
    </row>
    <row r="51" spans="1:12" s="31" customFormat="1" ht="30" customHeight="1">
      <c r="A51" s="64">
        <v>3</v>
      </c>
      <c r="B51" s="63" t="str">
        <f>VLOOKUP($A51,'[1]L3-明细条目报价'!$A$2:$G$109,2,FALSE)</f>
        <v>单次使用
1、包含8小时100公里</v>
      </c>
      <c r="C51" s="64" t="str">
        <f>VLOOKUP($A51,'[1]L3-明细条目报价'!$A$2:$G$109,3,FALSE)</f>
        <v>别克GL8</v>
      </c>
      <c r="D51" s="64" t="str">
        <f>VLOOKUP($A51,'[1]L3-明细条目报价'!$A$2:$G$109,4,FALSE)</f>
        <v>7座普通商务车
或等同档次</v>
      </c>
      <c r="E51" s="65">
        <f>VLOOKUP($A51,'[1]L3-明细条目报价'!$A$2:$G$109,5,FALSE)</f>
        <v>0</v>
      </c>
      <c r="F51" s="64" t="str">
        <f>VLOOKUP($A51,'[1]L3-明细条目报价'!$A$2:$G$109,6,FALSE)</f>
        <v>车/趟</v>
      </c>
      <c r="G51" s="66">
        <f>VLOOKUP($A51,'[1]L3-明细条目报价'!$A$2:$G$109,7,FALSE)</f>
        <v>600</v>
      </c>
      <c r="H51" s="66">
        <f>VLOOKUP($A51,'[1]L3-明细条目报价'!$A$2:$G$109,7,FALSE)</f>
        <v>600</v>
      </c>
      <c r="I51" s="59">
        <v>1</v>
      </c>
      <c r="J51" s="59">
        <v>1</v>
      </c>
      <c r="K51" s="67">
        <f t="shared" si="0"/>
        <v>600</v>
      </c>
      <c r="L51" s="63" t="s">
        <v>73</v>
      </c>
    </row>
    <row r="52" spans="1:12" s="31" customFormat="1" ht="30" customHeight="1">
      <c r="A52" s="55">
        <v>3</v>
      </c>
      <c r="B52" s="56" t="str">
        <f>VLOOKUP($A52,'[1]L3-明细条目报价'!$A$2:$G$109,2,FALSE)</f>
        <v>单次使用
1、包含8小时100公里</v>
      </c>
      <c r="C52" s="55" t="str">
        <f>VLOOKUP($A52,'[1]L3-明细条目报价'!$A$2:$G$109,3,FALSE)</f>
        <v>别克GL8</v>
      </c>
      <c r="D52" s="55" t="str">
        <f>VLOOKUP($A52,'[1]L3-明细条目报价'!$A$2:$G$109,4,FALSE)</f>
        <v>7座普通商务车
或等同档次</v>
      </c>
      <c r="E52" s="57">
        <f>VLOOKUP($A52,'[1]L3-明细条目报价'!$A$2:$G$109,5,FALSE)</f>
        <v>0</v>
      </c>
      <c r="F52" s="55" t="str">
        <f>VLOOKUP($A52,'[1]L3-明细条目报价'!$A$2:$G$109,6,FALSE)</f>
        <v>车/趟</v>
      </c>
      <c r="G52" s="58">
        <f>VLOOKUP($A52,'[1]L3-明细条目报价'!$A$2:$G$109,7,FALSE)</f>
        <v>600</v>
      </c>
      <c r="H52" s="58">
        <f>VLOOKUP($A52,'[1]L3-明细条目报价'!$A$2:$G$109,7,FALSE)</f>
        <v>600</v>
      </c>
      <c r="I52" s="59">
        <v>1</v>
      </c>
      <c r="J52" s="59">
        <v>1</v>
      </c>
      <c r="K52" s="60">
        <f t="shared" si="0"/>
        <v>600</v>
      </c>
      <c r="L52" s="61" t="s">
        <v>68</v>
      </c>
    </row>
    <row r="53" spans="1:12" s="31" customFormat="1" ht="30" customHeight="1">
      <c r="A53" s="64">
        <v>3</v>
      </c>
      <c r="B53" s="63" t="str">
        <f>VLOOKUP($A53,'[1]L3-明细条目报价'!$A$2:$G$109,2,FALSE)</f>
        <v>单次使用
1、包含8小时100公里</v>
      </c>
      <c r="C53" s="64" t="str">
        <f>VLOOKUP($A53,'[1]L3-明细条目报价'!$A$2:$G$109,3,FALSE)</f>
        <v>别克GL8</v>
      </c>
      <c r="D53" s="64" t="str">
        <f>VLOOKUP($A53,'[1]L3-明细条目报价'!$A$2:$G$109,4,FALSE)</f>
        <v>7座普通商务车
或等同档次</v>
      </c>
      <c r="E53" s="65">
        <f>VLOOKUP($A53,'[1]L3-明细条目报价'!$A$2:$G$109,5,FALSE)</f>
        <v>0</v>
      </c>
      <c r="F53" s="64" t="str">
        <f>VLOOKUP($A53,'[1]L3-明细条目报价'!$A$2:$G$109,6,FALSE)</f>
        <v>车/趟</v>
      </c>
      <c r="G53" s="66">
        <f>VLOOKUP($A53,'[1]L3-明细条目报价'!$A$2:$G$109,7,FALSE)</f>
        <v>600</v>
      </c>
      <c r="H53" s="66">
        <f>VLOOKUP($A53,'[1]L3-明细条目报价'!$A$2:$G$109,7,FALSE)</f>
        <v>600</v>
      </c>
      <c r="I53" s="59">
        <v>1</v>
      </c>
      <c r="J53" s="59">
        <v>1</v>
      </c>
      <c r="K53" s="67">
        <f t="shared" si="0"/>
        <v>600</v>
      </c>
      <c r="L53" s="63" t="s">
        <v>72</v>
      </c>
    </row>
    <row r="54" spans="1:12" s="31" customFormat="1" ht="30" customHeight="1">
      <c r="A54" s="55">
        <v>3</v>
      </c>
      <c r="B54" s="56" t="str">
        <f>VLOOKUP($A54,'[1]L3-明细条目报价'!$A$2:$G$109,2,FALSE)</f>
        <v>单次使用
1、包含8小时100公里</v>
      </c>
      <c r="C54" s="55" t="str">
        <f>VLOOKUP($A54,'[1]L3-明细条目报价'!$A$2:$G$109,3,FALSE)</f>
        <v>别克GL8</v>
      </c>
      <c r="D54" s="55" t="str">
        <f>VLOOKUP($A54,'[1]L3-明细条目报价'!$A$2:$G$109,4,FALSE)</f>
        <v>7座普通商务车
或等同档次</v>
      </c>
      <c r="E54" s="57">
        <f>VLOOKUP($A54,'[1]L3-明细条目报价'!$A$2:$G$109,5,FALSE)</f>
        <v>0</v>
      </c>
      <c r="F54" s="55" t="str">
        <f>VLOOKUP($A54,'[1]L3-明细条目报价'!$A$2:$G$109,6,FALSE)</f>
        <v>车/趟</v>
      </c>
      <c r="G54" s="58">
        <f>VLOOKUP($A54,'[1]L3-明细条目报价'!$A$2:$G$109,7,FALSE)</f>
        <v>600</v>
      </c>
      <c r="H54" s="58">
        <f>VLOOKUP($A54,'[1]L3-明细条目报价'!$A$2:$G$109,7,FALSE)</f>
        <v>600</v>
      </c>
      <c r="I54" s="59">
        <v>1</v>
      </c>
      <c r="J54" s="59">
        <v>1</v>
      </c>
      <c r="K54" s="60">
        <f t="shared" si="0"/>
        <v>600</v>
      </c>
      <c r="L54" s="61" t="s">
        <v>67</v>
      </c>
    </row>
    <row r="55" spans="1:12" s="31" customFormat="1" ht="30" customHeight="1">
      <c r="A55" s="64">
        <v>3</v>
      </c>
      <c r="B55" s="63" t="str">
        <f>VLOOKUP($A55,'[1]L3-明细条目报价'!$A$2:$G$109,2,FALSE)</f>
        <v>单次使用
1、包含8小时100公里</v>
      </c>
      <c r="C55" s="64" t="str">
        <f>VLOOKUP($A55,'[1]L3-明细条目报价'!$A$2:$G$109,3,FALSE)</f>
        <v>别克GL8</v>
      </c>
      <c r="D55" s="64" t="str">
        <f>VLOOKUP($A55,'[1]L3-明细条目报价'!$A$2:$G$109,4,FALSE)</f>
        <v>7座普通商务车
或等同档次</v>
      </c>
      <c r="E55" s="65">
        <f>VLOOKUP($A55,'[1]L3-明细条目报价'!$A$2:$G$109,5,FALSE)</f>
        <v>0</v>
      </c>
      <c r="F55" s="64" t="str">
        <f>VLOOKUP($A55,'[1]L3-明细条目报价'!$A$2:$G$109,6,FALSE)</f>
        <v>车/趟</v>
      </c>
      <c r="G55" s="66">
        <f>VLOOKUP($A55,'[1]L3-明细条目报价'!$A$2:$G$109,7,FALSE)</f>
        <v>600</v>
      </c>
      <c r="H55" s="66">
        <f>VLOOKUP($A55,'[1]L3-明细条目报价'!$A$2:$G$109,7,FALSE)</f>
        <v>600</v>
      </c>
      <c r="I55" s="59">
        <v>1</v>
      </c>
      <c r="J55" s="59">
        <v>1</v>
      </c>
      <c r="K55" s="67">
        <f t="shared" si="0"/>
        <v>600</v>
      </c>
      <c r="L55" s="63" t="s">
        <v>73</v>
      </c>
    </row>
    <row r="56" spans="1:12" s="31" customFormat="1" ht="30" customHeight="1">
      <c r="A56" s="55">
        <v>3</v>
      </c>
      <c r="B56" s="56" t="str">
        <f>VLOOKUP($A56,'[1]L3-明细条目报价'!$A$2:$G$109,2,FALSE)</f>
        <v>单次使用
1、包含8小时100公里</v>
      </c>
      <c r="C56" s="55" t="str">
        <f>VLOOKUP($A56,'[1]L3-明细条目报价'!$A$2:$G$109,3,FALSE)</f>
        <v>别克GL8</v>
      </c>
      <c r="D56" s="55" t="str">
        <f>VLOOKUP($A56,'[1]L3-明细条目报价'!$A$2:$G$109,4,FALSE)</f>
        <v>7座普通商务车
或等同档次</v>
      </c>
      <c r="E56" s="57">
        <f>VLOOKUP($A56,'[1]L3-明细条目报价'!$A$2:$G$109,5,FALSE)</f>
        <v>0</v>
      </c>
      <c r="F56" s="55" t="str">
        <f>VLOOKUP($A56,'[1]L3-明细条目报价'!$A$2:$G$109,6,FALSE)</f>
        <v>车/趟</v>
      </c>
      <c r="G56" s="58">
        <f>VLOOKUP($A56,'[1]L3-明细条目报价'!$A$2:$G$109,7,FALSE)</f>
        <v>600</v>
      </c>
      <c r="H56" s="58">
        <f>VLOOKUP($A56,'[1]L3-明细条目报价'!$A$2:$G$109,7,FALSE)</f>
        <v>600</v>
      </c>
      <c r="I56" s="59">
        <v>1</v>
      </c>
      <c r="J56" s="59">
        <v>1</v>
      </c>
      <c r="K56" s="60">
        <f t="shared" si="0"/>
        <v>600</v>
      </c>
      <c r="L56" s="61" t="s">
        <v>64</v>
      </c>
    </row>
    <row r="57" spans="1:12" s="31" customFormat="1" ht="30" customHeight="1">
      <c r="A57" s="64">
        <v>3</v>
      </c>
      <c r="B57" s="63" t="str">
        <f>VLOOKUP($A57,'[1]L3-明细条目报价'!$A$2:$G$109,2,FALSE)</f>
        <v>单次使用
1、包含8小时100公里</v>
      </c>
      <c r="C57" s="64" t="str">
        <f>VLOOKUP($A57,'[1]L3-明细条目报价'!$A$2:$G$109,3,FALSE)</f>
        <v>别克GL8</v>
      </c>
      <c r="D57" s="64" t="str">
        <f>VLOOKUP($A57,'[1]L3-明细条目报价'!$A$2:$G$109,4,FALSE)</f>
        <v>7座普通商务车
或等同档次</v>
      </c>
      <c r="E57" s="65">
        <f>VLOOKUP($A57,'[1]L3-明细条目报价'!$A$2:$G$109,5,FALSE)</f>
        <v>0</v>
      </c>
      <c r="F57" s="64" t="str">
        <f>VLOOKUP($A57,'[1]L3-明细条目报价'!$A$2:$G$109,6,FALSE)</f>
        <v>车/趟</v>
      </c>
      <c r="G57" s="66">
        <f>VLOOKUP($A57,'[1]L3-明细条目报价'!$A$2:$G$109,7,FALSE)</f>
        <v>600</v>
      </c>
      <c r="H57" s="66">
        <f>VLOOKUP($A57,'[1]L3-明细条目报价'!$A$2:$G$109,7,FALSE)</f>
        <v>600</v>
      </c>
      <c r="I57" s="59">
        <v>1</v>
      </c>
      <c r="J57" s="59">
        <v>1</v>
      </c>
      <c r="K57" s="67">
        <f t="shared" si="0"/>
        <v>600</v>
      </c>
      <c r="L57" s="63" t="s">
        <v>70</v>
      </c>
    </row>
    <row r="58" spans="1:12" s="31" customFormat="1" ht="30" customHeight="1">
      <c r="A58" s="55">
        <v>3</v>
      </c>
      <c r="B58" s="56" t="str">
        <f>VLOOKUP($A58,'[1]L3-明细条目报价'!$A$2:$G$109,2,FALSE)</f>
        <v>单次使用
1、包含8小时100公里</v>
      </c>
      <c r="C58" s="55" t="str">
        <f>VLOOKUP($A58,'[1]L3-明细条目报价'!$A$2:$G$109,3,FALSE)</f>
        <v>别克GL8</v>
      </c>
      <c r="D58" s="55" t="str">
        <f>VLOOKUP($A58,'[1]L3-明细条目报价'!$A$2:$G$109,4,FALSE)</f>
        <v>7座普通商务车
或等同档次</v>
      </c>
      <c r="E58" s="57">
        <f>VLOOKUP($A58,'[1]L3-明细条目报价'!$A$2:$G$109,5,FALSE)</f>
        <v>0</v>
      </c>
      <c r="F58" s="55" t="str">
        <f>VLOOKUP($A58,'[1]L3-明细条目报价'!$A$2:$G$109,6,FALSE)</f>
        <v>车/趟</v>
      </c>
      <c r="G58" s="58">
        <f>VLOOKUP($A58,'[1]L3-明细条目报价'!$A$2:$G$109,7,FALSE)</f>
        <v>600</v>
      </c>
      <c r="H58" s="58">
        <f>VLOOKUP($A58,'[1]L3-明细条目报价'!$A$2:$G$109,7,FALSE)</f>
        <v>600</v>
      </c>
      <c r="I58" s="59">
        <v>1</v>
      </c>
      <c r="J58" s="59">
        <v>1</v>
      </c>
      <c r="K58" s="60">
        <f t="shared" si="0"/>
        <v>600</v>
      </c>
      <c r="L58" s="61" t="s">
        <v>67</v>
      </c>
    </row>
    <row r="59" spans="1:12" s="31" customFormat="1" ht="30" customHeight="1">
      <c r="A59" s="64">
        <v>3</v>
      </c>
      <c r="B59" s="63" t="str">
        <f>VLOOKUP($A59,'[1]L3-明细条目报价'!$A$2:$G$109,2,FALSE)</f>
        <v>单次使用
1、包含8小时100公里</v>
      </c>
      <c r="C59" s="64" t="str">
        <f>VLOOKUP($A59,'[1]L3-明细条目报价'!$A$2:$G$109,3,FALSE)</f>
        <v>别克GL8</v>
      </c>
      <c r="D59" s="64" t="str">
        <f>VLOOKUP($A59,'[1]L3-明细条目报价'!$A$2:$G$109,4,FALSE)</f>
        <v>7座普通商务车
或等同档次</v>
      </c>
      <c r="E59" s="65">
        <f>VLOOKUP($A59,'[1]L3-明细条目报价'!$A$2:$G$109,5,FALSE)</f>
        <v>0</v>
      </c>
      <c r="F59" s="64" t="str">
        <f>VLOOKUP($A59,'[1]L3-明细条目报价'!$A$2:$G$109,6,FALSE)</f>
        <v>车/趟</v>
      </c>
      <c r="G59" s="66">
        <f>VLOOKUP($A59,'[1]L3-明细条目报价'!$A$2:$G$109,7,FALSE)</f>
        <v>600</v>
      </c>
      <c r="H59" s="66">
        <f>VLOOKUP($A59,'[1]L3-明细条目报价'!$A$2:$G$109,7,FALSE)</f>
        <v>600</v>
      </c>
      <c r="I59" s="59">
        <v>1</v>
      </c>
      <c r="J59" s="59">
        <v>1</v>
      </c>
      <c r="K59" s="67">
        <f t="shared" si="0"/>
        <v>600</v>
      </c>
      <c r="L59" s="63" t="s">
        <v>63</v>
      </c>
    </row>
    <row r="60" spans="1:12" s="31" customFormat="1" ht="30" customHeight="1">
      <c r="A60" s="55">
        <v>3</v>
      </c>
      <c r="B60" s="56" t="str">
        <f>VLOOKUP($A60,'[1]L3-明细条目报价'!$A$2:$G$109,2,FALSE)</f>
        <v>单次使用
1、包含8小时100公里</v>
      </c>
      <c r="C60" s="55" t="str">
        <f>VLOOKUP($A60,'[1]L3-明细条目报价'!$A$2:$G$109,3,FALSE)</f>
        <v>别克GL8</v>
      </c>
      <c r="D60" s="55" t="str">
        <f>VLOOKUP($A60,'[1]L3-明细条目报价'!$A$2:$G$109,4,FALSE)</f>
        <v>7座普通商务车
或等同档次</v>
      </c>
      <c r="E60" s="57">
        <f>VLOOKUP($A60,'[1]L3-明细条目报价'!$A$2:$G$109,5,FALSE)</f>
        <v>0</v>
      </c>
      <c r="F60" s="55" t="str">
        <f>VLOOKUP($A60,'[1]L3-明细条目报价'!$A$2:$G$109,6,FALSE)</f>
        <v>车/趟</v>
      </c>
      <c r="G60" s="58">
        <f>VLOOKUP($A60,'[1]L3-明细条目报价'!$A$2:$G$109,7,FALSE)</f>
        <v>600</v>
      </c>
      <c r="H60" s="58">
        <f>VLOOKUP($A60,'[1]L3-明细条目报价'!$A$2:$G$109,7,FALSE)</f>
        <v>600</v>
      </c>
      <c r="I60" s="59">
        <v>1</v>
      </c>
      <c r="J60" s="59">
        <v>1</v>
      </c>
      <c r="K60" s="60">
        <f t="shared" si="0"/>
        <v>600</v>
      </c>
      <c r="L60" s="61" t="s">
        <v>70</v>
      </c>
    </row>
    <row r="61" spans="1:12" s="31" customFormat="1" ht="30" customHeight="1">
      <c r="A61" s="64">
        <v>3</v>
      </c>
      <c r="B61" s="63" t="str">
        <f>VLOOKUP($A61,'[1]L3-明细条目报价'!$A$2:$G$109,2,FALSE)</f>
        <v>单次使用
1、包含8小时100公里</v>
      </c>
      <c r="C61" s="64" t="str">
        <f>VLOOKUP($A61,'[1]L3-明细条目报价'!$A$2:$G$109,3,FALSE)</f>
        <v>别克GL8</v>
      </c>
      <c r="D61" s="64" t="str">
        <f>VLOOKUP($A61,'[1]L3-明细条目报价'!$A$2:$G$109,4,FALSE)</f>
        <v>7座普通商务车
或等同档次</v>
      </c>
      <c r="E61" s="65">
        <f>VLOOKUP($A61,'[1]L3-明细条目报价'!$A$2:$G$109,5,FALSE)</f>
        <v>0</v>
      </c>
      <c r="F61" s="64" t="str">
        <f>VLOOKUP($A61,'[1]L3-明细条目报价'!$A$2:$G$109,6,FALSE)</f>
        <v>车/趟</v>
      </c>
      <c r="G61" s="66">
        <f>VLOOKUP($A61,'[1]L3-明细条目报价'!$A$2:$G$109,7,FALSE)</f>
        <v>600</v>
      </c>
      <c r="H61" s="66">
        <f>VLOOKUP($A61,'[1]L3-明细条目报价'!$A$2:$G$109,7,FALSE)</f>
        <v>600</v>
      </c>
      <c r="I61" s="59">
        <v>1</v>
      </c>
      <c r="J61" s="59">
        <v>1</v>
      </c>
      <c r="K61" s="67">
        <f t="shared" si="0"/>
        <v>600</v>
      </c>
      <c r="L61" s="63" t="s">
        <v>67</v>
      </c>
    </row>
    <row r="62" spans="1:12" s="31" customFormat="1" ht="30" customHeight="1">
      <c r="A62" s="55">
        <v>16</v>
      </c>
      <c r="B62" s="56" t="str">
        <f>VLOOKUP($A62,'[1]L3-明细条目报价'!$A$2:$G$109,2,FALSE)</f>
        <v>包车
1、包含8小时100公里</v>
      </c>
      <c r="C62" s="55" t="str">
        <f>VLOOKUP($A62,'[1]L3-明细条目报价'!$A$2:$G$109,3,FALSE)</f>
        <v>别克GL8</v>
      </c>
      <c r="D62" s="55" t="str">
        <f>VLOOKUP($A62,'[1]L3-明细条目报价'!$A$2:$G$109,4,FALSE)</f>
        <v>7座普通商务车
或等同档次</v>
      </c>
      <c r="E62" s="57">
        <f>VLOOKUP($A62,'[1]L3-明细条目报价'!$A$2:$G$109,5,FALSE)</f>
        <v>0</v>
      </c>
      <c r="F62" s="55" t="str">
        <f>VLOOKUP($A62,'[1]L3-明细条目报价'!$A$2:$G$109,6,FALSE)</f>
        <v>车次*天</v>
      </c>
      <c r="G62" s="58">
        <f>VLOOKUP($A62,'[1]L3-明细条目报价'!$A$2:$G$109,7,FALSE)</f>
        <v>800</v>
      </c>
      <c r="H62" s="58">
        <f>VLOOKUP($A62,'[1]L3-明细条目报价'!$A$2:$G$109,7,FALSE)</f>
        <v>800</v>
      </c>
      <c r="I62" s="59">
        <v>1</v>
      </c>
      <c r="J62" s="59">
        <v>1</v>
      </c>
      <c r="K62" s="60">
        <f t="shared" si="0"/>
        <v>800</v>
      </c>
      <c r="L62" s="179" t="s">
        <v>67</v>
      </c>
    </row>
    <row r="63" spans="1:12" s="31" customFormat="1" ht="30" customHeight="1">
      <c r="A63" s="55">
        <v>42</v>
      </c>
      <c r="B63" s="56" t="str">
        <f>VLOOKUP($A63,'[1]L3-明细条目报价'!$A$2:$G$109,2,FALSE)</f>
        <v>车辆超时间费</v>
      </c>
      <c r="C63" s="55" t="str">
        <f>VLOOKUP($A63,'[1]L3-明细条目报价'!$A$2:$G$109,3,FALSE)</f>
        <v>别克GL8</v>
      </c>
      <c r="D63" s="55" t="str">
        <f>VLOOKUP($A63,'[1]L3-明细条目报价'!$A$2:$G$109,4,FALSE)</f>
        <v>7座普通商务车
或等同档次</v>
      </c>
      <c r="E63" s="57">
        <f>VLOOKUP($A63,'[1]L3-明细条目报价'!$A$2:$G$109,5,FALSE)</f>
        <v>0</v>
      </c>
      <c r="F63" s="55" t="str">
        <f>VLOOKUP($A63,'[1]L3-明细条目报价'!$A$2:$G$109,6,FALSE)</f>
        <v>每小时</v>
      </c>
      <c r="G63" s="58">
        <f>VLOOKUP($A63,'[1]L3-明细条目报价'!$A$2:$G$109,7,FALSE)</f>
        <v>70</v>
      </c>
      <c r="H63" s="58">
        <f>VLOOKUP($A63,'[1]L3-明细条目报价'!$A$2:$G$109,7,FALSE)</f>
        <v>70</v>
      </c>
      <c r="I63" s="59">
        <v>1</v>
      </c>
      <c r="J63" s="59">
        <v>2.5</v>
      </c>
      <c r="K63" s="60">
        <f t="shared" si="0"/>
        <v>175</v>
      </c>
      <c r="L63" s="179"/>
    </row>
    <row r="64" spans="1:12" s="31" customFormat="1" ht="30" customHeight="1">
      <c r="A64" s="64">
        <v>16</v>
      </c>
      <c r="B64" s="63" t="str">
        <f>VLOOKUP($A64,'[1]L3-明细条目报价'!$A$2:$G$109,2,FALSE)</f>
        <v>包车
1、包含8小时100公里</v>
      </c>
      <c r="C64" s="64" t="str">
        <f>VLOOKUP($A64,'[1]L3-明细条目报价'!$A$2:$G$109,3,FALSE)</f>
        <v>别克GL8</v>
      </c>
      <c r="D64" s="64" t="str">
        <f>VLOOKUP($A64,'[1]L3-明细条目报价'!$A$2:$G$109,4,FALSE)</f>
        <v>7座普通商务车
或等同档次</v>
      </c>
      <c r="E64" s="65">
        <f>VLOOKUP($A64,'[1]L3-明细条目报价'!$A$2:$G$109,5,FALSE)</f>
        <v>0</v>
      </c>
      <c r="F64" s="64" t="str">
        <f>VLOOKUP($A64,'[1]L3-明细条目报价'!$A$2:$G$109,6,FALSE)</f>
        <v>车次*天</v>
      </c>
      <c r="G64" s="66">
        <f>VLOOKUP($A64,'[1]L3-明细条目报价'!$A$2:$G$109,7,FALSE)</f>
        <v>800</v>
      </c>
      <c r="H64" s="66">
        <f>VLOOKUP($A64,'[1]L3-明细条目报价'!$A$2:$G$109,7,FALSE)</f>
        <v>800</v>
      </c>
      <c r="I64" s="59">
        <v>1</v>
      </c>
      <c r="J64" s="59">
        <v>1</v>
      </c>
      <c r="K64" s="67">
        <f t="shared" si="0"/>
        <v>800</v>
      </c>
      <c r="L64" s="180" t="s">
        <v>71</v>
      </c>
    </row>
    <row r="65" spans="1:12" s="31" customFormat="1" ht="30" customHeight="1">
      <c r="A65" s="64">
        <v>42</v>
      </c>
      <c r="B65" s="63" t="str">
        <f>VLOOKUP($A65,'[1]L3-明细条目报价'!$A$2:$G$109,2,FALSE)</f>
        <v>车辆超时间费</v>
      </c>
      <c r="C65" s="64" t="str">
        <f>VLOOKUP($A65,'[1]L3-明细条目报价'!$A$2:$G$109,3,FALSE)</f>
        <v>别克GL8</v>
      </c>
      <c r="D65" s="64" t="str">
        <f>VLOOKUP($A65,'[1]L3-明细条目报价'!$A$2:$G$109,4,FALSE)</f>
        <v>7座普通商务车
或等同档次</v>
      </c>
      <c r="E65" s="65">
        <f>VLOOKUP($A65,'[1]L3-明细条目报价'!$A$2:$G$109,5,FALSE)</f>
        <v>0</v>
      </c>
      <c r="F65" s="64" t="str">
        <f>VLOOKUP($A65,'[1]L3-明细条目报价'!$A$2:$G$109,6,FALSE)</f>
        <v>每小时</v>
      </c>
      <c r="G65" s="66">
        <f>VLOOKUP($A65,'[1]L3-明细条目报价'!$A$2:$G$109,7,FALSE)</f>
        <v>70</v>
      </c>
      <c r="H65" s="66">
        <f>VLOOKUP($A65,'[1]L3-明细条目报价'!$A$2:$G$109,7,FALSE)</f>
        <v>70</v>
      </c>
      <c r="I65" s="59">
        <v>1</v>
      </c>
      <c r="J65" s="59">
        <v>1</v>
      </c>
      <c r="K65" s="67">
        <f t="shared" si="0"/>
        <v>70</v>
      </c>
      <c r="L65" s="180"/>
    </row>
    <row r="66" spans="1:12" s="31" customFormat="1" ht="30" customHeight="1">
      <c r="A66" s="55">
        <v>16</v>
      </c>
      <c r="B66" s="56" t="str">
        <f>VLOOKUP($A66,'[1]L3-明细条目报价'!$A$2:$G$109,2,FALSE)</f>
        <v>包车
1、包含8小时100公里</v>
      </c>
      <c r="C66" s="55" t="str">
        <f>VLOOKUP($A66,'[1]L3-明细条目报价'!$A$2:$G$109,3,FALSE)</f>
        <v>别克GL8</v>
      </c>
      <c r="D66" s="55" t="str">
        <f>VLOOKUP($A66,'[1]L3-明细条目报价'!$A$2:$G$109,4,FALSE)</f>
        <v>7座普通商务车
或等同档次</v>
      </c>
      <c r="E66" s="57">
        <f>VLOOKUP($A66,'[1]L3-明细条目报价'!$A$2:$G$109,5,FALSE)</f>
        <v>0</v>
      </c>
      <c r="F66" s="55" t="str">
        <f>VLOOKUP($A66,'[1]L3-明细条目报价'!$A$2:$G$109,6,FALSE)</f>
        <v>车次*天</v>
      </c>
      <c r="G66" s="58">
        <f>VLOOKUP($A66,'[1]L3-明细条目报价'!$A$2:$G$109,7,FALSE)</f>
        <v>800</v>
      </c>
      <c r="H66" s="58">
        <f>VLOOKUP($A66,'[1]L3-明细条目报价'!$A$2:$G$109,7,FALSE)</f>
        <v>800</v>
      </c>
      <c r="I66" s="59">
        <v>1</v>
      </c>
      <c r="J66" s="59">
        <v>1</v>
      </c>
      <c r="K66" s="60">
        <f t="shared" si="0"/>
        <v>800</v>
      </c>
      <c r="L66" s="181" t="s">
        <v>74</v>
      </c>
    </row>
    <row r="67" spans="1:12" s="31" customFormat="1" ht="30" customHeight="1">
      <c r="A67" s="55">
        <v>42</v>
      </c>
      <c r="B67" s="56" t="str">
        <f>VLOOKUP($A67,'[1]L3-明细条目报价'!$A$2:$G$109,2,FALSE)</f>
        <v>车辆超时间费</v>
      </c>
      <c r="C67" s="55" t="str">
        <f>VLOOKUP($A67,'[1]L3-明细条目报价'!$A$2:$G$109,3,FALSE)</f>
        <v>别克GL8</v>
      </c>
      <c r="D67" s="55" t="str">
        <f>VLOOKUP($A67,'[1]L3-明细条目报价'!$A$2:$G$109,4,FALSE)</f>
        <v>7座普通商务车
或等同档次</v>
      </c>
      <c r="E67" s="57">
        <f>VLOOKUP($A67,'[1]L3-明细条目报价'!$A$2:$G$109,5,FALSE)</f>
        <v>0</v>
      </c>
      <c r="F67" s="55" t="str">
        <f>VLOOKUP($A67,'[1]L3-明细条目报价'!$A$2:$G$109,6,FALSE)</f>
        <v>每小时</v>
      </c>
      <c r="G67" s="58">
        <f>VLOOKUP($A67,'[1]L3-明细条目报价'!$A$2:$G$109,7,FALSE)</f>
        <v>70</v>
      </c>
      <c r="H67" s="58">
        <f>VLOOKUP($A67,'[1]L3-明细条目报价'!$A$2:$G$109,7,FALSE)</f>
        <v>70</v>
      </c>
      <c r="I67" s="59">
        <v>1</v>
      </c>
      <c r="J67" s="59">
        <v>1</v>
      </c>
      <c r="K67" s="60">
        <f t="shared" si="0"/>
        <v>70</v>
      </c>
      <c r="L67" s="179"/>
    </row>
    <row r="68" spans="1:12" s="31" customFormat="1" ht="30" customHeight="1">
      <c r="A68" s="55">
        <v>34</v>
      </c>
      <c r="B68" s="56" t="str">
        <f>VLOOKUP($A68,'[1]L3-明细条目报价'!$A$2:$G$109,2,FALSE)</f>
        <v>车辆超公里费</v>
      </c>
      <c r="C68" s="55" t="str">
        <f>VLOOKUP($A68,'[1]L3-明细条目报价'!$A$2:$G$109,3,FALSE)</f>
        <v>丰田考斯特</v>
      </c>
      <c r="D68" s="55" t="str">
        <f>VLOOKUP($A68,'[1]L3-明细条目报价'!$A$2:$G$109,4,FALSE)</f>
        <v>19-22座豪华小巴
或等同档次</v>
      </c>
      <c r="E68" s="57">
        <f>VLOOKUP($A68,'[1]L3-明细条目报价'!$A$2:$G$109,5,FALSE)</f>
        <v>0</v>
      </c>
      <c r="F68" s="55" t="str">
        <f>VLOOKUP($A68,'[1]L3-明细条目报价'!$A$2:$G$109,6,FALSE)</f>
        <v>每公里</v>
      </c>
      <c r="G68" s="58">
        <f>VLOOKUP($A68,'[1]L3-明细条目报价'!$A$2:$G$109,7,FALSE)</f>
        <v>5</v>
      </c>
      <c r="H68" s="58">
        <f>VLOOKUP($A68,'[1]L3-明细条目报价'!$A$2:$G$109,7,FALSE)</f>
        <v>5</v>
      </c>
      <c r="I68" s="59">
        <v>1</v>
      </c>
      <c r="J68" s="59">
        <v>51</v>
      </c>
      <c r="K68" s="60">
        <f t="shared" si="0"/>
        <v>255</v>
      </c>
      <c r="L68" s="179"/>
    </row>
    <row r="69" spans="1:12" s="31" customFormat="1" ht="30" customHeight="1">
      <c r="A69" s="64">
        <v>16</v>
      </c>
      <c r="B69" s="63" t="str">
        <f>VLOOKUP($A69,'[1]L3-明细条目报价'!$A$2:$G$109,2,FALSE)</f>
        <v>包车
1、包含8小时100公里</v>
      </c>
      <c r="C69" s="64" t="str">
        <f>VLOOKUP($A69,'[1]L3-明细条目报价'!$A$2:$G$109,3,FALSE)</f>
        <v>别克GL8</v>
      </c>
      <c r="D69" s="64" t="str">
        <f>VLOOKUP($A69,'[1]L3-明细条目报价'!$A$2:$G$109,4,FALSE)</f>
        <v>7座普通商务车
或等同档次</v>
      </c>
      <c r="E69" s="65">
        <f>VLOOKUP($A69,'[1]L3-明细条目报价'!$A$2:$G$109,5,FALSE)</f>
        <v>0</v>
      </c>
      <c r="F69" s="64" t="str">
        <f>VLOOKUP($A69,'[1]L3-明细条目报价'!$A$2:$G$109,6,FALSE)</f>
        <v>车次*天</v>
      </c>
      <c r="G69" s="66">
        <f>VLOOKUP($A69,'[1]L3-明细条目报价'!$A$2:$G$109,7,FALSE)</f>
        <v>800</v>
      </c>
      <c r="H69" s="66">
        <f>VLOOKUP($A69,'[1]L3-明细条目报价'!$A$2:$G$109,7,FALSE)</f>
        <v>800</v>
      </c>
      <c r="I69" s="59">
        <v>1</v>
      </c>
      <c r="J69" s="59">
        <v>1</v>
      </c>
      <c r="K69" s="67">
        <f t="shared" si="0"/>
        <v>800</v>
      </c>
      <c r="L69" s="63" t="s">
        <v>60</v>
      </c>
    </row>
    <row r="70" spans="1:12" s="31" customFormat="1" ht="30" customHeight="1">
      <c r="A70" s="55">
        <v>16</v>
      </c>
      <c r="B70" s="56" t="str">
        <f>VLOOKUP($A70,'[1]L3-明细条目报价'!$A$2:$G$109,2,FALSE)</f>
        <v>包车
1、包含8小时100公里</v>
      </c>
      <c r="C70" s="55" t="str">
        <f>VLOOKUP($A70,'[1]L3-明细条目报价'!$A$2:$G$109,3,FALSE)</f>
        <v>别克GL8</v>
      </c>
      <c r="D70" s="55" t="str">
        <f>VLOOKUP($A70,'[1]L3-明细条目报价'!$A$2:$G$109,4,FALSE)</f>
        <v>7座普通商务车
或等同档次</v>
      </c>
      <c r="E70" s="57">
        <f>VLOOKUP($A70,'[1]L3-明细条目报价'!$A$2:$G$109,5,FALSE)</f>
        <v>0</v>
      </c>
      <c r="F70" s="55" t="str">
        <f>VLOOKUP($A70,'[1]L3-明细条目报价'!$A$2:$G$109,6,FALSE)</f>
        <v>车次*天</v>
      </c>
      <c r="G70" s="58">
        <f>VLOOKUP($A70,'[1]L3-明细条目报价'!$A$2:$G$109,7,FALSE)</f>
        <v>800</v>
      </c>
      <c r="H70" s="58">
        <f>VLOOKUP($A70,'[1]L3-明细条目报价'!$A$2:$G$109,7,FALSE)</f>
        <v>800</v>
      </c>
      <c r="I70" s="59">
        <v>1</v>
      </c>
      <c r="J70" s="59">
        <v>1</v>
      </c>
      <c r="K70" s="60">
        <f t="shared" si="0"/>
        <v>800</v>
      </c>
      <c r="L70" s="181" t="s">
        <v>74</v>
      </c>
    </row>
    <row r="71" spans="1:12" s="31" customFormat="1" ht="30" customHeight="1">
      <c r="A71" s="55">
        <v>42</v>
      </c>
      <c r="B71" s="56" t="str">
        <f>VLOOKUP($A71,'[1]L3-明细条目报价'!$A$2:$G$109,2,FALSE)</f>
        <v>车辆超时间费</v>
      </c>
      <c r="C71" s="55" t="str">
        <f>VLOOKUP($A71,'[1]L3-明细条目报价'!$A$2:$G$109,3,FALSE)</f>
        <v>别克GL8</v>
      </c>
      <c r="D71" s="55" t="str">
        <f>VLOOKUP($A71,'[1]L3-明细条目报价'!$A$2:$G$109,4,FALSE)</f>
        <v>7座普通商务车
或等同档次</v>
      </c>
      <c r="E71" s="57">
        <f>VLOOKUP($A71,'[1]L3-明细条目报价'!$A$2:$G$109,5,FALSE)</f>
        <v>0</v>
      </c>
      <c r="F71" s="55" t="str">
        <f>VLOOKUP($A71,'[1]L3-明细条目报价'!$A$2:$G$109,6,FALSE)</f>
        <v>每小时</v>
      </c>
      <c r="G71" s="58">
        <f>VLOOKUP($A71,'[1]L3-明细条目报价'!$A$2:$G$109,7,FALSE)</f>
        <v>70</v>
      </c>
      <c r="H71" s="58">
        <f>VLOOKUP($A71,'[1]L3-明细条目报价'!$A$2:$G$109,7,FALSE)</f>
        <v>70</v>
      </c>
      <c r="I71" s="59">
        <v>1</v>
      </c>
      <c r="J71" s="59">
        <v>5</v>
      </c>
      <c r="K71" s="60">
        <f t="shared" si="0"/>
        <v>350</v>
      </c>
      <c r="L71" s="179"/>
    </row>
    <row r="72" spans="1:12" s="31" customFormat="1" ht="30" customHeight="1">
      <c r="A72" s="64">
        <v>16</v>
      </c>
      <c r="B72" s="63" t="str">
        <f>VLOOKUP($A72,'[1]L3-明细条目报价'!$A$2:$G$109,2,FALSE)</f>
        <v>包车
1、包含8小时100公里</v>
      </c>
      <c r="C72" s="64" t="str">
        <f>VLOOKUP($A72,'[1]L3-明细条目报价'!$A$2:$G$109,3,FALSE)</f>
        <v>别克GL8</v>
      </c>
      <c r="D72" s="64" t="str">
        <f>VLOOKUP($A72,'[1]L3-明细条目报价'!$A$2:$G$109,4,FALSE)</f>
        <v>7座普通商务车
或等同档次</v>
      </c>
      <c r="E72" s="65">
        <f>VLOOKUP($A72,'[1]L3-明细条目报价'!$A$2:$G$109,5,FALSE)</f>
        <v>0</v>
      </c>
      <c r="F72" s="64" t="str">
        <f>VLOOKUP($A72,'[1]L3-明细条目报价'!$A$2:$G$109,6,FALSE)</f>
        <v>车次*天</v>
      </c>
      <c r="G72" s="66">
        <f>VLOOKUP($A72,'[1]L3-明细条目报价'!$A$2:$G$109,7,FALSE)</f>
        <v>800</v>
      </c>
      <c r="H72" s="66">
        <f>VLOOKUP($A72,'[1]L3-明细条目报价'!$A$2:$G$109,7,FALSE)</f>
        <v>800</v>
      </c>
      <c r="I72" s="59">
        <v>1</v>
      </c>
      <c r="J72" s="59">
        <v>1</v>
      </c>
      <c r="K72" s="67">
        <f t="shared" si="0"/>
        <v>800</v>
      </c>
      <c r="L72" s="180" t="s">
        <v>61</v>
      </c>
    </row>
    <row r="73" spans="1:12" s="31" customFormat="1" ht="30" customHeight="1">
      <c r="A73" s="64">
        <v>42</v>
      </c>
      <c r="B73" s="63" t="str">
        <f>VLOOKUP($A73,'[1]L3-明细条目报价'!$A$2:$G$109,2,FALSE)</f>
        <v>车辆超时间费</v>
      </c>
      <c r="C73" s="64" t="str">
        <f>VLOOKUP($A73,'[1]L3-明细条目报价'!$A$2:$G$109,3,FALSE)</f>
        <v>别克GL8</v>
      </c>
      <c r="D73" s="64" t="str">
        <f>VLOOKUP($A73,'[1]L3-明细条目报价'!$A$2:$G$109,4,FALSE)</f>
        <v>7座普通商务车
或等同档次</v>
      </c>
      <c r="E73" s="65">
        <f>VLOOKUP($A73,'[1]L3-明细条目报价'!$A$2:$G$109,5,FALSE)</f>
        <v>0</v>
      </c>
      <c r="F73" s="64" t="str">
        <f>VLOOKUP($A73,'[1]L3-明细条目报价'!$A$2:$G$109,6,FALSE)</f>
        <v>每小时</v>
      </c>
      <c r="G73" s="66">
        <f>VLOOKUP($A73,'[1]L3-明细条目报价'!$A$2:$G$109,7,FALSE)</f>
        <v>70</v>
      </c>
      <c r="H73" s="66">
        <f>VLOOKUP($A73,'[1]L3-明细条目报价'!$A$2:$G$109,7,FALSE)</f>
        <v>70</v>
      </c>
      <c r="I73" s="59">
        <v>1</v>
      </c>
      <c r="J73" s="59">
        <v>3.5</v>
      </c>
      <c r="K73" s="67">
        <f t="shared" ref="K73:K101" si="1">G73*I73*J73</f>
        <v>245</v>
      </c>
      <c r="L73" s="180"/>
    </row>
    <row r="74" spans="1:12" s="31" customFormat="1" ht="30" customHeight="1">
      <c r="A74" s="55">
        <v>16</v>
      </c>
      <c r="B74" s="56" t="str">
        <f>VLOOKUP($A74,'[1]L3-明细条目报价'!$A$2:$G$109,2,FALSE)</f>
        <v>包车
1、包含8小时100公里</v>
      </c>
      <c r="C74" s="55" t="str">
        <f>VLOOKUP($A74,'[1]L3-明细条目报价'!$A$2:$G$109,3,FALSE)</f>
        <v>别克GL8</v>
      </c>
      <c r="D74" s="55" t="str">
        <f>VLOOKUP($A74,'[1]L3-明细条目报价'!$A$2:$G$109,4,FALSE)</f>
        <v>7座普通商务车
或等同档次</v>
      </c>
      <c r="E74" s="57">
        <f>VLOOKUP($A74,'[1]L3-明细条目报价'!$A$2:$G$109,5,FALSE)</f>
        <v>0</v>
      </c>
      <c r="F74" s="55" t="str">
        <f>VLOOKUP($A74,'[1]L3-明细条目报价'!$A$2:$G$109,6,FALSE)</f>
        <v>车次*天</v>
      </c>
      <c r="G74" s="58">
        <f>VLOOKUP($A74,'[1]L3-明细条目报价'!$A$2:$G$109,7,FALSE)</f>
        <v>800</v>
      </c>
      <c r="H74" s="58">
        <f>VLOOKUP($A74,'[1]L3-明细条目报价'!$A$2:$G$109,7,FALSE)</f>
        <v>800</v>
      </c>
      <c r="I74" s="59">
        <v>1</v>
      </c>
      <c r="J74" s="59">
        <v>1</v>
      </c>
      <c r="K74" s="60">
        <f t="shared" si="1"/>
        <v>800</v>
      </c>
      <c r="L74" s="179" t="s">
        <v>60</v>
      </c>
    </row>
    <row r="75" spans="1:12" s="31" customFormat="1" ht="30" customHeight="1">
      <c r="A75" s="55">
        <v>42</v>
      </c>
      <c r="B75" s="56" t="str">
        <f>VLOOKUP($A75,'[1]L3-明细条目报价'!$A$2:$G$109,2,FALSE)</f>
        <v>车辆超时间费</v>
      </c>
      <c r="C75" s="55" t="str">
        <f>VLOOKUP($A75,'[1]L3-明细条目报价'!$A$2:$G$109,3,FALSE)</f>
        <v>别克GL8</v>
      </c>
      <c r="D75" s="55" t="str">
        <f>VLOOKUP($A75,'[1]L3-明细条目报价'!$A$2:$G$109,4,FALSE)</f>
        <v>7座普通商务车
或等同档次</v>
      </c>
      <c r="E75" s="57">
        <f>VLOOKUP($A75,'[1]L3-明细条目报价'!$A$2:$G$109,5,FALSE)</f>
        <v>0</v>
      </c>
      <c r="F75" s="55" t="str">
        <f>VLOOKUP($A75,'[1]L3-明细条目报价'!$A$2:$G$109,6,FALSE)</f>
        <v>每小时</v>
      </c>
      <c r="G75" s="58">
        <f>VLOOKUP($A75,'[1]L3-明细条目报价'!$A$2:$G$109,7,FALSE)</f>
        <v>70</v>
      </c>
      <c r="H75" s="58">
        <f>VLOOKUP($A75,'[1]L3-明细条目报价'!$A$2:$G$109,7,FALSE)</f>
        <v>70</v>
      </c>
      <c r="I75" s="59">
        <v>2</v>
      </c>
      <c r="J75" s="59">
        <v>3</v>
      </c>
      <c r="K75" s="60">
        <f t="shared" si="1"/>
        <v>420</v>
      </c>
      <c r="L75" s="179"/>
    </row>
    <row r="76" spans="1:12" s="31" customFormat="1" ht="30" customHeight="1">
      <c r="A76" s="64">
        <v>21</v>
      </c>
      <c r="B76" s="63" t="str">
        <f>VLOOKUP($A76,'[1]L3-明细条目报价'!$A$2:$G$109,2,FALSE)</f>
        <v>包车
1、包含8小时100公里</v>
      </c>
      <c r="C76" s="64" t="str">
        <f>VLOOKUP($A76,'[1]L3-明细条目报价'!$A$2:$G$109,3,FALSE)</f>
        <v>丰田考斯特</v>
      </c>
      <c r="D76" s="64" t="str">
        <f>VLOOKUP($A76,'[1]L3-明细条目报价'!$A$2:$G$109,4,FALSE)</f>
        <v>19-22座豪华小巴
或等同档次</v>
      </c>
      <c r="E76" s="65">
        <f>VLOOKUP($A76,'[1]L3-明细条目报价'!$A$2:$G$109,5,FALSE)</f>
        <v>0</v>
      </c>
      <c r="F76" s="64" t="str">
        <f>VLOOKUP($A76,'[1]L3-明细条目报价'!$A$2:$G$109,6,FALSE)</f>
        <v>车次*天</v>
      </c>
      <c r="G76" s="66">
        <f>VLOOKUP($A76,'[1]L3-明细条目报价'!$A$2:$G$109,7,FALSE)</f>
        <v>1500</v>
      </c>
      <c r="H76" s="66">
        <f>VLOOKUP($A76,'[1]L3-明细条目报价'!$A$2:$G$109,7,FALSE)</f>
        <v>1500</v>
      </c>
      <c r="I76" s="59">
        <v>1</v>
      </c>
      <c r="J76" s="59">
        <v>1</v>
      </c>
      <c r="K76" s="67">
        <f t="shared" si="1"/>
        <v>1500</v>
      </c>
      <c r="L76" s="180" t="s">
        <v>75</v>
      </c>
    </row>
    <row r="77" spans="1:12" s="31" customFormat="1" ht="30" customHeight="1">
      <c r="A77" s="64">
        <v>47</v>
      </c>
      <c r="B77" s="63" t="str">
        <f>VLOOKUP($A77,'[1]L3-明细条目报价'!$A$2:$G$109,2,FALSE)</f>
        <v>车辆超时间费</v>
      </c>
      <c r="C77" s="64" t="str">
        <f>VLOOKUP($A77,'[1]L3-明细条目报价'!$A$2:$G$109,3,FALSE)</f>
        <v>丰田考斯特</v>
      </c>
      <c r="D77" s="64" t="str">
        <f>VLOOKUP($A77,'[1]L3-明细条目报价'!$A$2:$G$109,4,FALSE)</f>
        <v>19-22座豪华小巴
或等同档次</v>
      </c>
      <c r="E77" s="65">
        <f>VLOOKUP($A77,'[1]L3-明细条目报价'!$A$2:$G$109,5,FALSE)</f>
        <v>0</v>
      </c>
      <c r="F77" s="64" t="str">
        <f>VLOOKUP($A77,'[1]L3-明细条目报价'!$A$2:$G$109,6,FALSE)</f>
        <v>每小时</v>
      </c>
      <c r="G77" s="66">
        <f>VLOOKUP($A77,'[1]L3-明细条目报价'!$A$2:$G$109,7,FALSE)</f>
        <v>70</v>
      </c>
      <c r="H77" s="66">
        <f>VLOOKUP($A77,'[1]L3-明细条目报价'!$A$2:$G$109,7,FALSE)</f>
        <v>70</v>
      </c>
      <c r="I77" s="59">
        <v>1</v>
      </c>
      <c r="J77" s="59">
        <v>3.5</v>
      </c>
      <c r="K77" s="67">
        <f t="shared" si="1"/>
        <v>245</v>
      </c>
      <c r="L77" s="180"/>
    </row>
    <row r="78" spans="1:12" s="31" customFormat="1" ht="30" customHeight="1">
      <c r="A78" s="55">
        <v>21</v>
      </c>
      <c r="B78" s="56" t="str">
        <f>VLOOKUP($A78,'[1]L3-明细条目报价'!$A$2:$G$109,2,FALSE)</f>
        <v>包车
1、包含8小时100公里</v>
      </c>
      <c r="C78" s="55" t="str">
        <f>VLOOKUP($A78,'[1]L3-明细条目报价'!$A$2:$G$109,3,FALSE)</f>
        <v>丰田考斯特</v>
      </c>
      <c r="D78" s="55" t="str">
        <f>VLOOKUP($A78,'[1]L3-明细条目报价'!$A$2:$G$109,4,FALSE)</f>
        <v>19-22座豪华小巴
或等同档次</v>
      </c>
      <c r="E78" s="57">
        <f>VLOOKUP($A78,'[1]L3-明细条目报价'!$A$2:$G$109,5,FALSE)</f>
        <v>0</v>
      </c>
      <c r="F78" s="55" t="str">
        <f>VLOOKUP($A78,'[1]L3-明细条目报价'!$A$2:$G$109,6,FALSE)</f>
        <v>车次*天</v>
      </c>
      <c r="G78" s="58">
        <f>VLOOKUP($A78,'[1]L3-明细条目报价'!$A$2:$G$109,7,FALSE)</f>
        <v>1500</v>
      </c>
      <c r="H78" s="58">
        <f>VLOOKUP($A78,'[1]L3-明细条目报价'!$A$2:$G$109,7,FALSE)</f>
        <v>1500</v>
      </c>
      <c r="I78" s="59">
        <v>1</v>
      </c>
      <c r="J78" s="59">
        <v>1</v>
      </c>
      <c r="K78" s="60">
        <f t="shared" si="1"/>
        <v>1500</v>
      </c>
      <c r="L78" s="179" t="s">
        <v>76</v>
      </c>
    </row>
    <row r="79" spans="1:12" s="31" customFormat="1" ht="30" customHeight="1">
      <c r="A79" s="55">
        <v>47</v>
      </c>
      <c r="B79" s="56" t="str">
        <f>VLOOKUP($A79,'[1]L3-明细条目报价'!$A$2:$G$109,2,FALSE)</f>
        <v>车辆超时间费</v>
      </c>
      <c r="C79" s="55" t="str">
        <f>VLOOKUP($A79,'[1]L3-明细条目报价'!$A$2:$G$109,3,FALSE)</f>
        <v>丰田考斯特</v>
      </c>
      <c r="D79" s="55" t="str">
        <f>VLOOKUP($A79,'[1]L3-明细条目报价'!$A$2:$G$109,4,FALSE)</f>
        <v>19-22座豪华小巴
或等同档次</v>
      </c>
      <c r="E79" s="57">
        <f>VLOOKUP($A79,'[1]L3-明细条目报价'!$A$2:$G$109,5,FALSE)</f>
        <v>0</v>
      </c>
      <c r="F79" s="55" t="str">
        <f>VLOOKUP($A79,'[1]L3-明细条目报价'!$A$2:$G$109,6,FALSE)</f>
        <v>每小时</v>
      </c>
      <c r="G79" s="58">
        <f>VLOOKUP($A79,'[1]L3-明细条目报价'!$A$2:$G$109,7,FALSE)</f>
        <v>70</v>
      </c>
      <c r="H79" s="58">
        <f>VLOOKUP($A79,'[1]L3-明细条目报价'!$A$2:$G$109,7,FALSE)</f>
        <v>70</v>
      </c>
      <c r="I79" s="59">
        <v>1</v>
      </c>
      <c r="J79" s="59">
        <v>5</v>
      </c>
      <c r="K79" s="60">
        <f t="shared" si="1"/>
        <v>350</v>
      </c>
      <c r="L79" s="179"/>
    </row>
    <row r="80" spans="1:12" s="31" customFormat="1" ht="30" customHeight="1">
      <c r="A80" s="64">
        <v>21</v>
      </c>
      <c r="B80" s="63" t="str">
        <f>VLOOKUP($A80,'[1]L3-明细条目报价'!$A$2:$G$109,2,FALSE)</f>
        <v>包车
1、包含8小时100公里</v>
      </c>
      <c r="C80" s="64" t="str">
        <f>VLOOKUP($A80,'[1]L3-明细条目报价'!$A$2:$G$109,3,FALSE)</f>
        <v>丰田考斯特</v>
      </c>
      <c r="D80" s="64" t="str">
        <f>VLOOKUP($A80,'[1]L3-明细条目报价'!$A$2:$G$109,4,FALSE)</f>
        <v>19-22座豪华小巴
或等同档次</v>
      </c>
      <c r="E80" s="65">
        <f>VLOOKUP($A80,'[1]L3-明细条目报价'!$A$2:$G$109,5,FALSE)</f>
        <v>0</v>
      </c>
      <c r="F80" s="64" t="str">
        <f>VLOOKUP($A80,'[1]L3-明细条目报价'!$A$2:$G$109,6,FALSE)</f>
        <v>车次*天</v>
      </c>
      <c r="G80" s="66">
        <f>VLOOKUP($A80,'[1]L3-明细条目报价'!$A$2:$G$109,7,FALSE)</f>
        <v>1500</v>
      </c>
      <c r="H80" s="66">
        <f>VLOOKUP($A80,'[1]L3-明细条目报价'!$A$2:$G$109,7,FALSE)</f>
        <v>1500</v>
      </c>
      <c r="I80" s="59">
        <v>1</v>
      </c>
      <c r="J80" s="59">
        <v>1</v>
      </c>
      <c r="K80" s="67">
        <f t="shared" si="1"/>
        <v>1500</v>
      </c>
      <c r="L80" s="180" t="s">
        <v>77</v>
      </c>
    </row>
    <row r="81" spans="1:12" s="31" customFormat="1" ht="30" customHeight="1">
      <c r="A81" s="64">
        <v>47</v>
      </c>
      <c r="B81" s="63" t="str">
        <f>VLOOKUP($A81,'[1]L3-明细条目报价'!$A$2:$G$109,2,FALSE)</f>
        <v>车辆超时间费</v>
      </c>
      <c r="C81" s="64" t="str">
        <f>VLOOKUP($A81,'[1]L3-明细条目报价'!$A$2:$G$109,3,FALSE)</f>
        <v>丰田考斯特</v>
      </c>
      <c r="D81" s="64" t="str">
        <f>VLOOKUP($A81,'[1]L3-明细条目报价'!$A$2:$G$109,4,FALSE)</f>
        <v>19-22座豪华小巴
或等同档次</v>
      </c>
      <c r="E81" s="65">
        <f>VLOOKUP($A81,'[1]L3-明细条目报价'!$A$2:$G$109,5,FALSE)</f>
        <v>0</v>
      </c>
      <c r="F81" s="64" t="str">
        <f>VLOOKUP($A81,'[1]L3-明细条目报价'!$A$2:$G$109,6,FALSE)</f>
        <v>每小时</v>
      </c>
      <c r="G81" s="66">
        <f>VLOOKUP($A81,'[1]L3-明细条目报价'!$A$2:$G$109,7,FALSE)</f>
        <v>70</v>
      </c>
      <c r="H81" s="66">
        <f>VLOOKUP($A81,'[1]L3-明细条目报价'!$A$2:$G$109,7,FALSE)</f>
        <v>70</v>
      </c>
      <c r="I81" s="59">
        <v>1</v>
      </c>
      <c r="J81" s="59">
        <v>3.5</v>
      </c>
      <c r="K81" s="67">
        <f t="shared" si="1"/>
        <v>245</v>
      </c>
      <c r="L81" s="180"/>
    </row>
    <row r="82" spans="1:12" s="31" customFormat="1" ht="30" customHeight="1">
      <c r="A82" s="55">
        <v>21</v>
      </c>
      <c r="B82" s="56" t="str">
        <f>VLOOKUP($A82,'[1]L3-明细条目报价'!$A$2:$G$109,2,FALSE)</f>
        <v>包车
1、包含8小时100公里</v>
      </c>
      <c r="C82" s="55" t="str">
        <f>VLOOKUP($A82,'[1]L3-明细条目报价'!$A$2:$G$109,3,FALSE)</f>
        <v>丰田考斯特</v>
      </c>
      <c r="D82" s="55" t="str">
        <f>VLOOKUP($A82,'[1]L3-明细条目报价'!$A$2:$G$109,4,FALSE)</f>
        <v>19-22座豪华小巴
或等同档次</v>
      </c>
      <c r="E82" s="57">
        <f>VLOOKUP($A82,'[1]L3-明细条目报价'!$A$2:$G$109,5,FALSE)</f>
        <v>0</v>
      </c>
      <c r="F82" s="55" t="str">
        <f>VLOOKUP($A82,'[1]L3-明细条目报价'!$A$2:$G$109,6,FALSE)</f>
        <v>车次*天</v>
      </c>
      <c r="G82" s="58">
        <f>VLOOKUP($A82,'[1]L3-明细条目报价'!$A$2:$G$109,7,FALSE)</f>
        <v>1500</v>
      </c>
      <c r="H82" s="58">
        <f>VLOOKUP($A82,'[1]L3-明细条目报价'!$A$2:$G$109,7,FALSE)</f>
        <v>1500</v>
      </c>
      <c r="I82" s="59">
        <v>1</v>
      </c>
      <c r="J82" s="59">
        <v>1</v>
      </c>
      <c r="K82" s="60">
        <f t="shared" si="1"/>
        <v>1500</v>
      </c>
      <c r="L82" s="179" t="s">
        <v>78</v>
      </c>
    </row>
    <row r="83" spans="1:12" s="31" customFormat="1" ht="30" customHeight="1">
      <c r="A83" s="55">
        <v>47</v>
      </c>
      <c r="B83" s="56" t="str">
        <f>VLOOKUP($A83,'[1]L3-明细条目报价'!$A$2:$G$109,2,FALSE)</f>
        <v>车辆超时间费</v>
      </c>
      <c r="C83" s="55" t="str">
        <f>VLOOKUP($A83,'[1]L3-明细条目报价'!$A$2:$G$109,3,FALSE)</f>
        <v>丰田考斯特</v>
      </c>
      <c r="D83" s="55" t="str">
        <f>VLOOKUP($A83,'[1]L3-明细条目报价'!$A$2:$G$109,4,FALSE)</f>
        <v>19-22座豪华小巴
或等同档次</v>
      </c>
      <c r="E83" s="57">
        <f>VLOOKUP($A83,'[1]L3-明细条目报价'!$A$2:$G$109,5,FALSE)</f>
        <v>0</v>
      </c>
      <c r="F83" s="55" t="str">
        <f>VLOOKUP($A83,'[1]L3-明细条目报价'!$A$2:$G$109,6,FALSE)</f>
        <v>每小时</v>
      </c>
      <c r="G83" s="58">
        <f>VLOOKUP($A83,'[1]L3-明细条目报价'!$A$2:$G$109,7,FALSE)</f>
        <v>70</v>
      </c>
      <c r="H83" s="58">
        <f>VLOOKUP($A83,'[1]L3-明细条目报价'!$A$2:$G$109,7,FALSE)</f>
        <v>70</v>
      </c>
      <c r="I83" s="59">
        <v>1</v>
      </c>
      <c r="J83" s="59">
        <v>3.5</v>
      </c>
      <c r="K83" s="60">
        <f t="shared" si="1"/>
        <v>245</v>
      </c>
      <c r="L83" s="179"/>
    </row>
    <row r="84" spans="1:12" s="31" customFormat="1" ht="30" customHeight="1">
      <c r="A84" s="64">
        <v>16</v>
      </c>
      <c r="B84" s="63" t="str">
        <f>VLOOKUP($A84,'[1]L3-明细条目报价'!$A$2:$G$109,2,FALSE)</f>
        <v>包车
1、包含8小时100公里</v>
      </c>
      <c r="C84" s="64" t="str">
        <f>VLOOKUP($A84,'[1]L3-明细条目报价'!$A$2:$G$109,3,FALSE)</f>
        <v>别克GL8</v>
      </c>
      <c r="D84" s="64" t="str">
        <f>VLOOKUP($A84,'[1]L3-明细条目报价'!$A$2:$G$109,4,FALSE)</f>
        <v>7座普通商务车
或等同档次</v>
      </c>
      <c r="E84" s="65">
        <f>VLOOKUP($A84,'[1]L3-明细条目报价'!$A$2:$G$109,5,FALSE)</f>
        <v>0</v>
      </c>
      <c r="F84" s="64" t="str">
        <f>VLOOKUP($A84,'[1]L3-明细条目报价'!$A$2:$G$109,6,FALSE)</f>
        <v>车次*天</v>
      </c>
      <c r="G84" s="66">
        <f>VLOOKUP($A84,'[1]L3-明细条目报价'!$A$2:$G$109,7,FALSE)</f>
        <v>800</v>
      </c>
      <c r="H84" s="66">
        <f>VLOOKUP($A84,'[1]L3-明细条目报价'!$A$2:$G$109,7,FALSE)</f>
        <v>800</v>
      </c>
      <c r="I84" s="59">
        <v>1</v>
      </c>
      <c r="J84" s="59">
        <v>1</v>
      </c>
      <c r="K84" s="67">
        <f t="shared" si="1"/>
        <v>800</v>
      </c>
      <c r="L84" s="182" t="s">
        <v>74</v>
      </c>
    </row>
    <row r="85" spans="1:12" s="31" customFormat="1" ht="30" customHeight="1">
      <c r="A85" s="64">
        <v>42</v>
      </c>
      <c r="B85" s="63" t="str">
        <f>VLOOKUP($A85,'[1]L3-明细条目报价'!$A$2:$G$109,2,FALSE)</f>
        <v>车辆超时间费</v>
      </c>
      <c r="C85" s="64" t="str">
        <f>VLOOKUP($A85,'[1]L3-明细条目报价'!$A$2:$G$109,3,FALSE)</f>
        <v>别克GL8</v>
      </c>
      <c r="D85" s="64" t="str">
        <f>VLOOKUP($A85,'[1]L3-明细条目报价'!$A$2:$G$109,4,FALSE)</f>
        <v>7座普通商务车
或等同档次</v>
      </c>
      <c r="E85" s="65">
        <f>VLOOKUP($A85,'[1]L3-明细条目报价'!$A$2:$G$109,5,FALSE)</f>
        <v>0</v>
      </c>
      <c r="F85" s="64" t="str">
        <f>VLOOKUP($A85,'[1]L3-明细条目报价'!$A$2:$G$109,6,FALSE)</f>
        <v>每小时</v>
      </c>
      <c r="G85" s="66">
        <f>VLOOKUP($A85,'[1]L3-明细条目报价'!$A$2:$G$109,7,FALSE)</f>
        <v>70</v>
      </c>
      <c r="H85" s="66">
        <f>VLOOKUP($A85,'[1]L3-明细条目报价'!$A$2:$G$109,7,FALSE)</f>
        <v>70</v>
      </c>
      <c r="I85" s="59">
        <v>2</v>
      </c>
      <c r="J85" s="59">
        <v>3</v>
      </c>
      <c r="K85" s="67">
        <f t="shared" si="1"/>
        <v>420</v>
      </c>
      <c r="L85" s="180"/>
    </row>
    <row r="86" spans="1:12" s="31" customFormat="1" ht="30" customHeight="1">
      <c r="A86" s="55">
        <v>16</v>
      </c>
      <c r="B86" s="56" t="str">
        <f>VLOOKUP($A86,'[1]L3-明细条目报价'!$A$2:$G$109,2,FALSE)</f>
        <v>包车
1、包含8小时100公里</v>
      </c>
      <c r="C86" s="55" t="str">
        <f>VLOOKUP($A86,'[1]L3-明细条目报价'!$A$2:$G$109,3,FALSE)</f>
        <v>别克GL8</v>
      </c>
      <c r="D86" s="55" t="str">
        <f>VLOOKUP($A86,'[1]L3-明细条目报价'!$A$2:$G$109,4,FALSE)</f>
        <v>7座普通商务车
或等同档次</v>
      </c>
      <c r="E86" s="57">
        <f>VLOOKUP($A86,'[1]L3-明细条目报价'!$A$2:$G$109,5,FALSE)</f>
        <v>0</v>
      </c>
      <c r="F86" s="55" t="str">
        <f>VLOOKUP($A86,'[1]L3-明细条目报价'!$A$2:$G$109,6,FALSE)</f>
        <v>车次*天</v>
      </c>
      <c r="G86" s="58">
        <f>VLOOKUP($A86,'[1]L3-明细条目报价'!$A$2:$G$109,7,FALSE)</f>
        <v>800</v>
      </c>
      <c r="H86" s="58">
        <f>VLOOKUP($A86,'[1]L3-明细条目报价'!$A$2:$G$109,7,FALSE)</f>
        <v>800</v>
      </c>
      <c r="I86" s="59">
        <v>1</v>
      </c>
      <c r="J86" s="59">
        <v>1</v>
      </c>
      <c r="K86" s="60">
        <f t="shared" si="1"/>
        <v>800</v>
      </c>
      <c r="L86" s="179" t="s">
        <v>61</v>
      </c>
    </row>
    <row r="87" spans="1:12" s="31" customFormat="1" ht="30" customHeight="1">
      <c r="A87" s="55">
        <v>42</v>
      </c>
      <c r="B87" s="56" t="str">
        <f>VLOOKUP($A87,'[1]L3-明细条目报价'!$A$2:$G$109,2,FALSE)</f>
        <v>车辆超时间费</v>
      </c>
      <c r="C87" s="55" t="str">
        <f>VLOOKUP($A87,'[1]L3-明细条目报价'!$A$2:$G$109,3,FALSE)</f>
        <v>别克GL8</v>
      </c>
      <c r="D87" s="55" t="str">
        <f>VLOOKUP($A87,'[1]L3-明细条目报价'!$A$2:$G$109,4,FALSE)</f>
        <v>7座普通商务车
或等同档次</v>
      </c>
      <c r="E87" s="57">
        <f>VLOOKUP($A87,'[1]L3-明细条目报价'!$A$2:$G$109,5,FALSE)</f>
        <v>0</v>
      </c>
      <c r="F87" s="55" t="str">
        <f>VLOOKUP($A87,'[1]L3-明细条目报价'!$A$2:$G$109,6,FALSE)</f>
        <v>每小时</v>
      </c>
      <c r="G87" s="58">
        <f>VLOOKUP($A87,'[1]L3-明细条目报价'!$A$2:$G$109,7,FALSE)</f>
        <v>70</v>
      </c>
      <c r="H87" s="58">
        <f>VLOOKUP($A87,'[1]L3-明细条目报价'!$A$2:$G$109,7,FALSE)</f>
        <v>70</v>
      </c>
      <c r="I87" s="59">
        <v>1</v>
      </c>
      <c r="J87" s="59">
        <v>6.5</v>
      </c>
      <c r="K87" s="60">
        <f t="shared" si="1"/>
        <v>455</v>
      </c>
      <c r="L87" s="179"/>
    </row>
    <row r="88" spans="1:12" s="31" customFormat="1" ht="30" customHeight="1">
      <c r="A88" s="64">
        <v>16</v>
      </c>
      <c r="B88" s="63" t="str">
        <f>VLOOKUP($A88,'[1]L3-明细条目报价'!$A$2:$G$109,2,FALSE)</f>
        <v>包车
1、包含8小时100公里</v>
      </c>
      <c r="C88" s="64" t="str">
        <f>VLOOKUP($A88,'[1]L3-明细条目报价'!$A$2:$G$109,3,FALSE)</f>
        <v>别克GL8</v>
      </c>
      <c r="D88" s="64" t="str">
        <f>VLOOKUP($A88,'[1]L3-明细条目报价'!$A$2:$G$109,4,FALSE)</f>
        <v>7座普通商务车
或等同档次</v>
      </c>
      <c r="E88" s="65">
        <f>VLOOKUP($A88,'[1]L3-明细条目报价'!$A$2:$G$109,5,FALSE)</f>
        <v>0</v>
      </c>
      <c r="F88" s="64" t="str">
        <f>VLOOKUP($A88,'[1]L3-明细条目报价'!$A$2:$G$109,6,FALSE)</f>
        <v>车次*天</v>
      </c>
      <c r="G88" s="66">
        <f>VLOOKUP($A88,'[1]L3-明细条目报价'!$A$2:$G$109,7,FALSE)</f>
        <v>800</v>
      </c>
      <c r="H88" s="66">
        <f>VLOOKUP($A88,'[1]L3-明细条目报价'!$A$2:$G$109,7,FALSE)</f>
        <v>800</v>
      </c>
      <c r="I88" s="59">
        <v>1</v>
      </c>
      <c r="J88" s="59">
        <v>1</v>
      </c>
      <c r="K88" s="67">
        <f t="shared" si="1"/>
        <v>800</v>
      </c>
      <c r="L88" s="180" t="s">
        <v>60</v>
      </c>
    </row>
    <row r="89" spans="1:12" s="31" customFormat="1" ht="30" customHeight="1">
      <c r="A89" s="64">
        <v>42</v>
      </c>
      <c r="B89" s="63" t="str">
        <f>VLOOKUP($A89,'[1]L3-明细条目报价'!$A$2:$G$109,2,FALSE)</f>
        <v>车辆超时间费</v>
      </c>
      <c r="C89" s="64" t="str">
        <f>VLOOKUP($A89,'[1]L3-明细条目报价'!$A$2:$G$109,3,FALSE)</f>
        <v>别克GL8</v>
      </c>
      <c r="D89" s="64" t="str">
        <f>VLOOKUP($A89,'[1]L3-明细条目报价'!$A$2:$G$109,4,FALSE)</f>
        <v>7座普通商务车
或等同档次</v>
      </c>
      <c r="E89" s="65">
        <f>VLOOKUP($A89,'[1]L3-明细条目报价'!$A$2:$G$109,5,FALSE)</f>
        <v>0</v>
      </c>
      <c r="F89" s="64" t="str">
        <f>VLOOKUP($A89,'[1]L3-明细条目报价'!$A$2:$G$109,6,FALSE)</f>
        <v>每小时</v>
      </c>
      <c r="G89" s="66">
        <f>VLOOKUP($A89,'[1]L3-明细条目报价'!$A$2:$G$109,7,FALSE)</f>
        <v>70</v>
      </c>
      <c r="H89" s="66">
        <f>VLOOKUP($A89,'[1]L3-明细条目报价'!$A$2:$G$109,7,FALSE)</f>
        <v>70</v>
      </c>
      <c r="I89" s="59">
        <v>2</v>
      </c>
      <c r="J89" s="59">
        <v>3</v>
      </c>
      <c r="K89" s="67">
        <f t="shared" si="1"/>
        <v>420</v>
      </c>
      <c r="L89" s="180"/>
    </row>
    <row r="90" spans="1:12" s="31" customFormat="1" ht="30" customHeight="1">
      <c r="A90" s="55">
        <v>21</v>
      </c>
      <c r="B90" s="56" t="str">
        <f>VLOOKUP($A90,'[1]L3-明细条目报价'!$A$2:$G$109,2,FALSE)</f>
        <v>包车
1、包含8小时100公里</v>
      </c>
      <c r="C90" s="55" t="str">
        <f>VLOOKUP($A90,'[1]L3-明细条目报价'!$A$2:$G$109,3,FALSE)</f>
        <v>丰田考斯特</v>
      </c>
      <c r="D90" s="55" t="str">
        <f>VLOOKUP($A90,'[1]L3-明细条目报价'!$A$2:$G$109,4,FALSE)</f>
        <v>19-22座豪华小巴
或等同档次</v>
      </c>
      <c r="E90" s="57">
        <f>VLOOKUP($A90,'[1]L3-明细条目报价'!$A$2:$G$109,5,FALSE)</f>
        <v>0</v>
      </c>
      <c r="F90" s="55" t="str">
        <f>VLOOKUP($A90,'[1]L3-明细条目报价'!$A$2:$G$109,6,FALSE)</f>
        <v>车次*天</v>
      </c>
      <c r="G90" s="58">
        <f>VLOOKUP($A90,'[1]L3-明细条目报价'!$A$2:$G$109,7,FALSE)</f>
        <v>1500</v>
      </c>
      <c r="H90" s="58">
        <f>VLOOKUP($A90,'[1]L3-明细条目报价'!$A$2:$G$109,7,FALSE)</f>
        <v>1500</v>
      </c>
      <c r="I90" s="59">
        <v>1</v>
      </c>
      <c r="J90" s="59">
        <v>1</v>
      </c>
      <c r="K90" s="60">
        <f t="shared" si="1"/>
        <v>1500</v>
      </c>
      <c r="L90" s="179" t="s">
        <v>75</v>
      </c>
    </row>
    <row r="91" spans="1:12" s="31" customFormat="1" ht="30" customHeight="1">
      <c r="A91" s="55">
        <v>47</v>
      </c>
      <c r="B91" s="56" t="str">
        <f>VLOOKUP($A91,'[1]L3-明细条目报价'!$A$2:$G$109,2,FALSE)</f>
        <v>车辆超时间费</v>
      </c>
      <c r="C91" s="55" t="str">
        <f>VLOOKUP($A91,'[1]L3-明细条目报价'!$A$2:$G$109,3,FALSE)</f>
        <v>丰田考斯特</v>
      </c>
      <c r="D91" s="55" t="str">
        <f>VLOOKUP($A91,'[1]L3-明细条目报价'!$A$2:$G$109,4,FALSE)</f>
        <v>19-22座豪华小巴
或等同档次</v>
      </c>
      <c r="E91" s="57">
        <f>VLOOKUP($A91,'[1]L3-明细条目报价'!$A$2:$G$109,5,FALSE)</f>
        <v>0</v>
      </c>
      <c r="F91" s="55" t="str">
        <f>VLOOKUP($A91,'[1]L3-明细条目报价'!$A$2:$G$109,6,FALSE)</f>
        <v>每小时</v>
      </c>
      <c r="G91" s="58">
        <f>VLOOKUP($A91,'[1]L3-明细条目报价'!$A$2:$G$109,7,FALSE)</f>
        <v>70</v>
      </c>
      <c r="H91" s="58">
        <f>VLOOKUP($A91,'[1]L3-明细条目报价'!$A$2:$G$109,7,FALSE)</f>
        <v>70</v>
      </c>
      <c r="I91" s="59">
        <v>1</v>
      </c>
      <c r="J91" s="59">
        <v>1.5</v>
      </c>
      <c r="K91" s="60">
        <f t="shared" si="1"/>
        <v>105</v>
      </c>
      <c r="L91" s="179"/>
    </row>
    <row r="92" spans="1:12" s="31" customFormat="1" ht="30" customHeight="1">
      <c r="A92" s="64">
        <v>21</v>
      </c>
      <c r="B92" s="63" t="str">
        <f>VLOOKUP($A92,'[1]L3-明细条目报价'!$A$2:$G$109,2,FALSE)</f>
        <v>包车
1、包含8小时100公里</v>
      </c>
      <c r="C92" s="64" t="str">
        <f>VLOOKUP($A92,'[1]L3-明细条目报价'!$A$2:$G$109,3,FALSE)</f>
        <v>丰田考斯特</v>
      </c>
      <c r="D92" s="64" t="str">
        <f>VLOOKUP($A92,'[1]L3-明细条目报价'!$A$2:$G$109,4,FALSE)</f>
        <v>19-22座豪华小巴
或等同档次</v>
      </c>
      <c r="E92" s="65">
        <f>VLOOKUP($A92,'[1]L3-明细条目报价'!$A$2:$G$109,5,FALSE)</f>
        <v>0</v>
      </c>
      <c r="F92" s="64" t="str">
        <f>VLOOKUP($A92,'[1]L3-明细条目报价'!$A$2:$G$109,6,FALSE)</f>
        <v>车次*天</v>
      </c>
      <c r="G92" s="66">
        <f>VLOOKUP($A92,'[1]L3-明细条目报价'!$A$2:$G$109,7,FALSE)</f>
        <v>1500</v>
      </c>
      <c r="H92" s="66">
        <f>VLOOKUP($A92,'[1]L3-明细条目报价'!$A$2:$G$109,7,FALSE)</f>
        <v>1500</v>
      </c>
      <c r="I92" s="59">
        <v>1</v>
      </c>
      <c r="J92" s="59">
        <v>1</v>
      </c>
      <c r="K92" s="67">
        <f t="shared" si="1"/>
        <v>1500</v>
      </c>
      <c r="L92" s="180" t="s">
        <v>76</v>
      </c>
    </row>
    <row r="93" spans="1:12" s="31" customFormat="1" ht="30" customHeight="1">
      <c r="A93" s="64">
        <v>47</v>
      </c>
      <c r="B93" s="63" t="str">
        <f>VLOOKUP($A93,'[1]L3-明细条目报价'!$A$2:$G$109,2,FALSE)</f>
        <v>车辆超时间费</v>
      </c>
      <c r="C93" s="64" t="str">
        <f>VLOOKUP($A93,'[1]L3-明细条目报价'!$A$2:$G$109,3,FALSE)</f>
        <v>丰田考斯特</v>
      </c>
      <c r="D93" s="64" t="str">
        <f>VLOOKUP($A93,'[1]L3-明细条目报价'!$A$2:$G$109,4,FALSE)</f>
        <v>19-22座豪华小巴
或等同档次</v>
      </c>
      <c r="E93" s="65">
        <f>VLOOKUP($A93,'[1]L3-明细条目报价'!$A$2:$G$109,5,FALSE)</f>
        <v>0</v>
      </c>
      <c r="F93" s="64" t="str">
        <f>VLOOKUP($A93,'[1]L3-明细条目报价'!$A$2:$G$109,6,FALSE)</f>
        <v>每小时</v>
      </c>
      <c r="G93" s="66">
        <f>VLOOKUP($A93,'[1]L3-明细条目报价'!$A$2:$G$109,7,FALSE)</f>
        <v>70</v>
      </c>
      <c r="H93" s="66">
        <f>VLOOKUP($A93,'[1]L3-明细条目报价'!$A$2:$G$109,7,FALSE)</f>
        <v>70</v>
      </c>
      <c r="I93" s="59">
        <v>1</v>
      </c>
      <c r="J93" s="59">
        <v>1</v>
      </c>
      <c r="K93" s="67">
        <f t="shared" si="1"/>
        <v>70</v>
      </c>
      <c r="L93" s="180"/>
    </row>
    <row r="94" spans="1:12" s="31" customFormat="1" ht="30" customHeight="1">
      <c r="A94" s="55">
        <v>21</v>
      </c>
      <c r="B94" s="56" t="str">
        <f>VLOOKUP($A94,'[1]L3-明细条目报价'!$A$2:$G$109,2,FALSE)</f>
        <v>包车
1、包含8小时100公里</v>
      </c>
      <c r="C94" s="55" t="str">
        <f>VLOOKUP($A94,'[1]L3-明细条目报价'!$A$2:$G$109,3,FALSE)</f>
        <v>丰田考斯特</v>
      </c>
      <c r="D94" s="55" t="str">
        <f>VLOOKUP($A94,'[1]L3-明细条目报价'!$A$2:$G$109,4,FALSE)</f>
        <v>19-22座豪华小巴
或等同档次</v>
      </c>
      <c r="E94" s="57">
        <f>VLOOKUP($A94,'[1]L3-明细条目报价'!$A$2:$G$109,5,FALSE)</f>
        <v>0</v>
      </c>
      <c r="F94" s="55" t="str">
        <f>VLOOKUP($A94,'[1]L3-明细条目报价'!$A$2:$G$109,6,FALSE)</f>
        <v>车次*天</v>
      </c>
      <c r="G94" s="58">
        <f>VLOOKUP($A94,'[1]L3-明细条目报价'!$A$2:$G$109,7,FALSE)</f>
        <v>1500</v>
      </c>
      <c r="H94" s="58">
        <f>VLOOKUP($A94,'[1]L3-明细条目报价'!$A$2:$G$109,7,FALSE)</f>
        <v>1500</v>
      </c>
      <c r="I94" s="59">
        <v>1</v>
      </c>
      <c r="J94" s="59">
        <v>1</v>
      </c>
      <c r="K94" s="60">
        <f t="shared" si="1"/>
        <v>1500</v>
      </c>
      <c r="L94" s="179" t="s">
        <v>77</v>
      </c>
    </row>
    <row r="95" spans="1:12" s="31" customFormat="1" ht="30" customHeight="1">
      <c r="A95" s="55">
        <v>47</v>
      </c>
      <c r="B95" s="56" t="str">
        <f>VLOOKUP($A95,'[1]L3-明细条目报价'!$A$2:$G$109,2,FALSE)</f>
        <v>车辆超时间费</v>
      </c>
      <c r="C95" s="55" t="str">
        <f>VLOOKUP($A95,'[1]L3-明细条目报价'!$A$2:$G$109,3,FALSE)</f>
        <v>丰田考斯特</v>
      </c>
      <c r="D95" s="55" t="str">
        <f>VLOOKUP($A95,'[1]L3-明细条目报价'!$A$2:$G$109,4,FALSE)</f>
        <v>19-22座豪华小巴
或等同档次</v>
      </c>
      <c r="E95" s="57">
        <f>VLOOKUP($A95,'[1]L3-明细条目报价'!$A$2:$G$109,5,FALSE)</f>
        <v>0</v>
      </c>
      <c r="F95" s="55" t="str">
        <f>VLOOKUP($A95,'[1]L3-明细条目报价'!$A$2:$G$109,6,FALSE)</f>
        <v>每小时</v>
      </c>
      <c r="G95" s="58">
        <f>VLOOKUP($A95,'[1]L3-明细条目报价'!$A$2:$G$109,7,FALSE)</f>
        <v>70</v>
      </c>
      <c r="H95" s="58">
        <f>VLOOKUP($A95,'[1]L3-明细条目报价'!$A$2:$G$109,7,FALSE)</f>
        <v>70</v>
      </c>
      <c r="I95" s="59">
        <v>1</v>
      </c>
      <c r="J95" s="59">
        <v>1.5</v>
      </c>
      <c r="K95" s="60">
        <f t="shared" si="1"/>
        <v>105</v>
      </c>
      <c r="L95" s="179"/>
    </row>
    <row r="96" spans="1:12" s="31" customFormat="1" ht="30" customHeight="1">
      <c r="A96" s="64">
        <v>21</v>
      </c>
      <c r="B96" s="63" t="str">
        <f>VLOOKUP($A96,'[1]L3-明细条目报价'!$A$2:$G$109,2,FALSE)</f>
        <v>包车
1、包含8小时100公里</v>
      </c>
      <c r="C96" s="64" t="str">
        <f>VLOOKUP($A96,'[1]L3-明细条目报价'!$A$2:$G$109,3,FALSE)</f>
        <v>丰田考斯特</v>
      </c>
      <c r="D96" s="64" t="str">
        <f>VLOOKUP($A96,'[1]L3-明细条目报价'!$A$2:$G$109,4,FALSE)</f>
        <v>19-22座豪华小巴
或等同档次</v>
      </c>
      <c r="E96" s="65">
        <f>VLOOKUP($A96,'[1]L3-明细条目报价'!$A$2:$G$109,5,FALSE)</f>
        <v>0</v>
      </c>
      <c r="F96" s="64" t="str">
        <f>VLOOKUP($A96,'[1]L3-明细条目报价'!$A$2:$G$109,6,FALSE)</f>
        <v>车次*天</v>
      </c>
      <c r="G96" s="66">
        <f>VLOOKUP($A96,'[1]L3-明细条目报价'!$A$2:$G$109,7,FALSE)</f>
        <v>1500</v>
      </c>
      <c r="H96" s="66">
        <f>VLOOKUP($A96,'[1]L3-明细条目报价'!$A$2:$G$109,7,FALSE)</f>
        <v>1500</v>
      </c>
      <c r="I96" s="59">
        <v>1</v>
      </c>
      <c r="J96" s="59">
        <v>1</v>
      </c>
      <c r="K96" s="67">
        <f t="shared" si="1"/>
        <v>1500</v>
      </c>
      <c r="L96" s="180" t="s">
        <v>78</v>
      </c>
    </row>
    <row r="97" spans="1:12" s="31" customFormat="1" ht="30" customHeight="1">
      <c r="A97" s="64">
        <v>47</v>
      </c>
      <c r="B97" s="63" t="str">
        <f>VLOOKUP($A97,'[1]L3-明细条目报价'!$A$2:$G$109,2,FALSE)</f>
        <v>车辆超时间费</v>
      </c>
      <c r="C97" s="64" t="str">
        <f>VLOOKUP($A97,'[1]L3-明细条目报价'!$A$2:$G$109,3,FALSE)</f>
        <v>丰田考斯特</v>
      </c>
      <c r="D97" s="64" t="str">
        <f>VLOOKUP($A97,'[1]L3-明细条目报价'!$A$2:$G$109,4,FALSE)</f>
        <v>19-22座豪华小巴
或等同档次</v>
      </c>
      <c r="E97" s="65">
        <f>VLOOKUP($A97,'[1]L3-明细条目报价'!$A$2:$G$109,5,FALSE)</f>
        <v>0</v>
      </c>
      <c r="F97" s="64" t="str">
        <f>VLOOKUP($A97,'[1]L3-明细条目报价'!$A$2:$G$109,6,FALSE)</f>
        <v>每小时</v>
      </c>
      <c r="G97" s="66">
        <f>VLOOKUP($A97,'[1]L3-明细条目报价'!$A$2:$G$109,7,FALSE)</f>
        <v>70</v>
      </c>
      <c r="H97" s="66">
        <f>VLOOKUP($A97,'[1]L3-明细条目报价'!$A$2:$G$109,7,FALSE)</f>
        <v>70</v>
      </c>
      <c r="I97" s="59">
        <v>1</v>
      </c>
      <c r="J97" s="59">
        <v>1</v>
      </c>
      <c r="K97" s="67">
        <f t="shared" si="1"/>
        <v>70</v>
      </c>
      <c r="L97" s="180"/>
    </row>
    <row r="98" spans="1:12" s="31" customFormat="1" ht="30" customHeight="1">
      <c r="A98" s="55">
        <v>21</v>
      </c>
      <c r="B98" s="56" t="str">
        <f>VLOOKUP($A98,'[1]L3-明细条目报价'!$A$2:$G$109,2,FALSE)</f>
        <v>包车
1、包含8小时100公里</v>
      </c>
      <c r="C98" s="55" t="str">
        <f>VLOOKUP($A98,'[1]L3-明细条目报价'!$A$2:$G$109,3,FALSE)</f>
        <v>丰田考斯特</v>
      </c>
      <c r="D98" s="55" t="str">
        <f>VLOOKUP($A98,'[1]L3-明细条目报价'!$A$2:$G$109,4,FALSE)</f>
        <v>19-22座豪华小巴
或等同档次</v>
      </c>
      <c r="E98" s="57">
        <f>VLOOKUP($A98,'[1]L3-明细条目报价'!$A$2:$G$109,5,FALSE)</f>
        <v>0</v>
      </c>
      <c r="F98" s="55" t="str">
        <f>VLOOKUP($A98,'[1]L3-明细条目报价'!$A$2:$G$109,6,FALSE)</f>
        <v>车次*天</v>
      </c>
      <c r="G98" s="58">
        <f>VLOOKUP($A98,'[1]L3-明细条目报价'!$A$2:$G$109,7,FALSE)</f>
        <v>1500</v>
      </c>
      <c r="H98" s="58">
        <f>VLOOKUP($A98,'[1]L3-明细条目报价'!$A$2:$G$109,7,FALSE)</f>
        <v>1500</v>
      </c>
      <c r="I98" s="59">
        <v>1</v>
      </c>
      <c r="J98" s="59">
        <v>1</v>
      </c>
      <c r="K98" s="60">
        <f t="shared" si="1"/>
        <v>1500</v>
      </c>
      <c r="L98" s="61" t="s">
        <v>79</v>
      </c>
    </row>
    <row r="99" spans="1:12" s="31" customFormat="1" ht="30" customHeight="1">
      <c r="A99" s="64">
        <v>16</v>
      </c>
      <c r="B99" s="63" t="str">
        <f>VLOOKUP($A99,'[1]L3-明细条目报价'!$A$2:$G$109,2,FALSE)</f>
        <v>包车
1、包含8小时100公里</v>
      </c>
      <c r="C99" s="64" t="str">
        <f>VLOOKUP($A99,'[1]L3-明细条目报价'!$A$2:$G$109,3,FALSE)</f>
        <v>别克GL8</v>
      </c>
      <c r="D99" s="64" t="str">
        <f>VLOOKUP($A99,'[1]L3-明细条目报价'!$A$2:$G$109,4,FALSE)</f>
        <v>7座普通商务车
或等同档次</v>
      </c>
      <c r="E99" s="65">
        <f>VLOOKUP($A99,'[1]L3-明细条目报价'!$A$2:$G$109,5,FALSE)</f>
        <v>0</v>
      </c>
      <c r="F99" s="64" t="str">
        <f>VLOOKUP($A99,'[1]L3-明细条目报价'!$A$2:$G$109,6,FALSE)</f>
        <v>车次*天</v>
      </c>
      <c r="G99" s="66">
        <f>VLOOKUP($A99,'[1]L3-明细条目报价'!$A$2:$G$109,7,FALSE)</f>
        <v>800</v>
      </c>
      <c r="H99" s="66">
        <f>VLOOKUP($A99,'[1]L3-明细条目报价'!$A$2:$G$109,7,FALSE)</f>
        <v>800</v>
      </c>
      <c r="I99" s="59">
        <v>1</v>
      </c>
      <c r="J99" s="59">
        <v>1</v>
      </c>
      <c r="K99" s="67">
        <f t="shared" si="1"/>
        <v>800</v>
      </c>
      <c r="L99" s="73" t="s">
        <v>74</v>
      </c>
    </row>
    <row r="100" spans="1:12" s="31" customFormat="1" ht="30" customHeight="1">
      <c r="A100" s="55">
        <v>16</v>
      </c>
      <c r="B100" s="56" t="str">
        <f>VLOOKUP($A100,'[1]L3-明细条目报价'!$A$2:$G$109,2,FALSE)</f>
        <v>包车
1、包含8小时100公里</v>
      </c>
      <c r="C100" s="55" t="str">
        <f>VLOOKUP($A100,'[1]L3-明细条目报价'!$A$2:$G$109,3,FALSE)</f>
        <v>别克GL8</v>
      </c>
      <c r="D100" s="55" t="str">
        <f>VLOOKUP($A100,'[1]L3-明细条目报价'!$A$2:$G$109,4,FALSE)</f>
        <v>7座普通商务车
或等同档次</v>
      </c>
      <c r="E100" s="57">
        <f>VLOOKUP($A100,'[1]L3-明细条目报价'!$A$2:$G$109,5,FALSE)</f>
        <v>0</v>
      </c>
      <c r="F100" s="55" t="str">
        <f>VLOOKUP($A100,'[1]L3-明细条目报价'!$A$2:$G$109,6,FALSE)</f>
        <v>车次*天</v>
      </c>
      <c r="G100" s="58">
        <f>VLOOKUP($A100,'[1]L3-明细条目报价'!$A$2:$G$109,7,FALSE)</f>
        <v>800</v>
      </c>
      <c r="H100" s="58">
        <f>VLOOKUP($A100,'[1]L3-明细条目报价'!$A$2:$G$109,7,FALSE)</f>
        <v>800</v>
      </c>
      <c r="I100" s="59">
        <v>1</v>
      </c>
      <c r="J100" s="59">
        <v>1</v>
      </c>
      <c r="K100" s="60">
        <f t="shared" si="1"/>
        <v>800</v>
      </c>
      <c r="L100" s="61" t="s">
        <v>61</v>
      </c>
    </row>
    <row r="101" spans="1:12" s="31" customFormat="1" ht="30" customHeight="1">
      <c r="A101" s="64">
        <v>16</v>
      </c>
      <c r="B101" s="63" t="str">
        <f>VLOOKUP($A101,'[1]L3-明细条目报价'!$A$2:$G$109,2,FALSE)</f>
        <v>包车
1、包含8小时100公里</v>
      </c>
      <c r="C101" s="64" t="str">
        <f>VLOOKUP($A101,'[1]L3-明细条目报价'!$A$2:$G$109,3,FALSE)</f>
        <v>别克GL8</v>
      </c>
      <c r="D101" s="64" t="str">
        <f>VLOOKUP($A101,'[1]L3-明细条目报价'!$A$2:$G$109,4,FALSE)</f>
        <v>7座普通商务车
或等同档次</v>
      </c>
      <c r="E101" s="65">
        <f>VLOOKUP($A101,'[1]L3-明细条目报价'!$A$2:$G$109,5,FALSE)</f>
        <v>0</v>
      </c>
      <c r="F101" s="64" t="str">
        <f>VLOOKUP($A101,'[1]L3-明细条目报价'!$A$2:$G$109,6,FALSE)</f>
        <v>车次*天</v>
      </c>
      <c r="G101" s="66">
        <f>VLOOKUP($A101,'[1]L3-明细条目报价'!$A$2:$G$109,7,FALSE)</f>
        <v>800</v>
      </c>
      <c r="H101" s="66">
        <f>VLOOKUP($A101,'[1]L3-明细条目报价'!$A$2:$G$109,7,FALSE)</f>
        <v>800</v>
      </c>
      <c r="I101" s="59">
        <v>1</v>
      </c>
      <c r="J101" s="59">
        <v>1</v>
      </c>
      <c r="K101" s="67">
        <f t="shared" si="1"/>
        <v>800</v>
      </c>
      <c r="L101" s="63" t="s">
        <v>60</v>
      </c>
    </row>
    <row r="102" spans="1:12" ht="32.25" customHeight="1">
      <c r="A102" s="47" t="s">
        <v>11</v>
      </c>
      <c r="B102" s="170" t="s">
        <v>12</v>
      </c>
      <c r="C102" s="169"/>
      <c r="D102" s="169"/>
      <c r="E102" s="169"/>
      <c r="F102" s="169"/>
      <c r="G102" s="171"/>
      <c r="H102" s="75"/>
      <c r="I102" s="50"/>
      <c r="J102" s="50" t="s">
        <v>50</v>
      </c>
      <c r="K102" s="51">
        <f>SUM(K104:K109)</f>
        <v>23780</v>
      </c>
      <c r="L102" s="50"/>
    </row>
    <row r="103" spans="1:12" s="31" customFormat="1" ht="30" customHeight="1">
      <c r="A103" s="52" t="s">
        <v>1</v>
      </c>
      <c r="B103" s="52" t="s">
        <v>80</v>
      </c>
      <c r="C103" s="52" t="s">
        <v>81</v>
      </c>
      <c r="D103" s="52" t="s">
        <v>82</v>
      </c>
      <c r="E103" s="53" t="s">
        <v>7</v>
      </c>
      <c r="F103" s="52" t="s">
        <v>83</v>
      </c>
      <c r="G103" s="54" t="s">
        <v>55</v>
      </c>
      <c r="H103" s="54" t="s">
        <v>56</v>
      </c>
      <c r="I103" s="54" t="s">
        <v>57</v>
      </c>
      <c r="J103" s="54" t="s">
        <v>58</v>
      </c>
      <c r="K103" s="54" t="s">
        <v>6</v>
      </c>
      <c r="L103" s="54" t="s">
        <v>7</v>
      </c>
    </row>
    <row r="104" spans="1:12" s="31" customFormat="1" ht="30" customHeight="1">
      <c r="A104" s="76">
        <v>54</v>
      </c>
      <c r="B104" s="77" t="str">
        <f>VLOOKUP($A104,'L3-明细条目报价'!$A$2:$G$109,2,FALSE)</f>
        <v>KT板</v>
      </c>
      <c r="C104" s="76" t="str">
        <f>VLOOKUP($A104,'L3-明细条目报价'!$A$2:$G$109,3,FALSE)</f>
        <v>/</v>
      </c>
      <c r="D104" s="76" t="str">
        <f>VLOOKUP($A104,'L3-明细条目报价'!$A$2:$G$109,4,FALSE)</f>
        <v>/</v>
      </c>
      <c r="E104" s="78" t="str">
        <f>VLOOKUP($A104,'L3-明细条目报价'!$A$2:$G$109,5,FALSE)</f>
        <v>接机牌、引领牌、手举牌</v>
      </c>
      <c r="F104" s="76" t="str">
        <f>VLOOKUP($A104,'L3-明细条目报价'!$A$2:$G$109,6,FALSE)</f>
        <v>m2</v>
      </c>
      <c r="G104" s="79">
        <f>VLOOKUP($A104,'L3-明细条目报价'!$A$2:$G$109,7,FALSE)</f>
        <v>50</v>
      </c>
      <c r="H104" s="79">
        <f>VLOOKUP($A104,'L3-明细条目报价'!$A$2:$G$109,7,FALSE)</f>
        <v>50</v>
      </c>
      <c r="I104" s="59">
        <v>1</v>
      </c>
      <c r="J104" s="59">
        <v>3</v>
      </c>
      <c r="K104" s="60">
        <f>G104*I104*J104</f>
        <v>150</v>
      </c>
      <c r="L104" s="80"/>
    </row>
    <row r="105" spans="1:12" s="31" customFormat="1" ht="30" customHeight="1">
      <c r="A105" s="76">
        <v>57</v>
      </c>
      <c r="B105" s="77" t="str">
        <f>VLOOKUP($A105,'L3-明细条目报价'!$A$2:$G$109,2,FALSE)</f>
        <v>车头牌</v>
      </c>
      <c r="C105" s="76" t="str">
        <f>VLOOKUP($A105,'L3-明细条目报价'!$A$2:$G$109,3,FALSE)</f>
        <v>/</v>
      </c>
      <c r="D105" s="76" t="str">
        <f>VLOOKUP($A105,'L3-明细条目报价'!$A$2:$G$109,4,FALSE)</f>
        <v>/</v>
      </c>
      <c r="E105" s="78" t="str">
        <f>VLOOKUP($A105,'L3-明细条目报价'!$A$2:$G$109,5,FALSE)</f>
        <v>A3塑封</v>
      </c>
      <c r="F105" s="76" t="str">
        <f>VLOOKUP($A105,'L3-明细条目报价'!$A$2:$G$109,6,FALSE)</f>
        <v>m2</v>
      </c>
      <c r="G105" s="79">
        <f>VLOOKUP($A105,'L3-明细条目报价'!$A$2:$G$109,7,FALSE)</f>
        <v>15</v>
      </c>
      <c r="H105" s="79">
        <f>VLOOKUP($A105,'L3-明细条目报价'!$A$2:$G$109,7,FALSE)</f>
        <v>15</v>
      </c>
      <c r="I105" s="59">
        <v>2</v>
      </c>
      <c r="J105" s="59">
        <v>15</v>
      </c>
      <c r="K105" s="60">
        <f>G105*I105*J105</f>
        <v>450</v>
      </c>
      <c r="L105" s="81"/>
    </row>
    <row r="106" spans="1:12" s="31" customFormat="1" ht="30" customHeight="1">
      <c r="A106" s="76">
        <v>66</v>
      </c>
      <c r="B106" s="77" t="str">
        <f>VLOOKUP($A106,'L3-明细条目报价'!$A$2:$G$109,2,FALSE)</f>
        <v>发光字</v>
      </c>
      <c r="C106" s="76" t="str">
        <f>VLOOKUP($A106,'L3-明细条目报价'!$A$2:$G$109,3,FALSE)</f>
        <v>/</v>
      </c>
      <c r="D106" s="76" t="str">
        <f>VLOOKUP($A106,'L3-明细条目报价'!$A$2:$G$109,4,FALSE)</f>
        <v>/</v>
      </c>
      <c r="E106" s="78">
        <f>VLOOKUP($A106,'L3-明细条目报价'!$A$2:$G$109,5,FALSE)</f>
        <v>0</v>
      </c>
      <c r="F106" s="76" t="str">
        <f>VLOOKUP($A106,'L3-明细条目报价'!$A$2:$G$109,6,FALSE)</f>
        <v>延米</v>
      </c>
      <c r="G106" s="79">
        <f>VLOOKUP($A106,'L3-明细条目报价'!$A$2:$G$109,7,FALSE)</f>
        <v>600</v>
      </c>
      <c r="H106" s="79">
        <f>VLOOKUP($A106,'L3-明细条目报价'!$A$2:$G$109,7,FALSE)</f>
        <v>600</v>
      </c>
      <c r="I106" s="59">
        <v>4</v>
      </c>
      <c r="J106" s="59">
        <v>5</v>
      </c>
      <c r="K106" s="60">
        <f t="shared" ref="K106:K109" si="2">G106*I106*J106</f>
        <v>12000</v>
      </c>
      <c r="L106" s="81"/>
    </row>
    <row r="107" spans="1:12" s="31" customFormat="1" ht="30" customHeight="1">
      <c r="A107" s="76">
        <v>65</v>
      </c>
      <c r="B107" s="77" t="str">
        <f>VLOOKUP($A107,'L3-明细条目报价'!$A$2:$G$109,2,FALSE)</f>
        <v>道旗</v>
      </c>
      <c r="C107" s="76" t="str">
        <f>VLOOKUP($A107,'L3-明细条目报价'!$A$2:$G$109,3,FALSE)</f>
        <v>/</v>
      </c>
      <c r="D107" s="76" t="str">
        <f>VLOOKUP($A107,'L3-明细条目报价'!$A$2:$G$109,4,FALSE)</f>
        <v>/</v>
      </c>
      <c r="E107" s="78">
        <f>VLOOKUP($A107,'L3-明细条目报价'!$A$2:$G$109,5,FALSE)</f>
        <v>0</v>
      </c>
      <c r="F107" s="76" t="str">
        <f>VLOOKUP($A107,'L3-明细条目报价'!$A$2:$G$109,6,FALSE)</f>
        <v>个</v>
      </c>
      <c r="G107" s="79">
        <f>VLOOKUP($A107,'L3-明细条目报价'!$A$2:$G$109,7,FALSE)</f>
        <v>200</v>
      </c>
      <c r="H107" s="79">
        <f>VLOOKUP($A107,'L3-明细条目报价'!$A$2:$G$109,7,FALSE)</f>
        <v>200</v>
      </c>
      <c r="I107" s="59">
        <v>2</v>
      </c>
      <c r="J107" s="59">
        <v>5</v>
      </c>
      <c r="K107" s="60">
        <f t="shared" si="2"/>
        <v>2000</v>
      </c>
      <c r="L107" s="81"/>
    </row>
    <row r="108" spans="1:12" s="31" customFormat="1" ht="30" customHeight="1">
      <c r="A108" s="76">
        <v>62</v>
      </c>
      <c r="B108" s="77" t="str">
        <f>VLOOKUP($A108,'L3-明细条目报价'!$A$2:$G$109,2,FALSE)</f>
        <v>平面设计费</v>
      </c>
      <c r="C108" s="76" t="str">
        <f>VLOOKUP($A108,'L3-明细条目报价'!$A$2:$G$109,3,FALSE)</f>
        <v>/</v>
      </c>
      <c r="D108" s="76" t="str">
        <f>VLOOKUP($A108,'L3-明细条目报价'!$A$2:$G$109,4,FALSE)</f>
        <v>/</v>
      </c>
      <c r="E108" s="78">
        <f>VLOOKUP($A108,'L3-明细条目报价'!$A$2:$G$109,5,FALSE)</f>
        <v>0</v>
      </c>
      <c r="F108" s="76" t="str">
        <f>VLOOKUP($A108,'L3-明细条目报价'!$A$2:$G$109,6,FALSE)</f>
        <v>pcs</v>
      </c>
      <c r="G108" s="79">
        <f>VLOOKUP($A108,'L3-明细条目报价'!$A$2:$G$109,7,FALSE)</f>
        <v>700</v>
      </c>
      <c r="H108" s="79">
        <f>VLOOKUP($A108,'L3-明细条目报价'!$A$2:$G$109,7,FALSE)</f>
        <v>700</v>
      </c>
      <c r="I108" s="59">
        <v>9</v>
      </c>
      <c r="J108" s="59">
        <v>1</v>
      </c>
      <c r="K108" s="60">
        <f t="shared" si="2"/>
        <v>6300</v>
      </c>
      <c r="L108" s="80"/>
    </row>
    <row r="109" spans="1:12" s="31" customFormat="1" ht="30" customHeight="1">
      <c r="A109" s="76">
        <v>69</v>
      </c>
      <c r="B109" s="77" t="str">
        <f>VLOOKUP($A109,'L3-明细条目报价'!$A$2:$G$109,2,FALSE)</f>
        <v>木质搭建</v>
      </c>
      <c r="C109" s="76" t="str">
        <f>VLOOKUP($A109,'L3-明细条目报价'!$A$2:$G$109,3,FALSE)</f>
        <v>/</v>
      </c>
      <c r="D109" s="76" t="str">
        <f>VLOOKUP($A109,'L3-明细条目报价'!$A$2:$G$109,4,FALSE)</f>
        <v>/</v>
      </c>
      <c r="E109" s="78" t="str">
        <f>VLOOKUP($A109,'L3-明细条目报价'!$A$2:$G$109,5,FALSE)</f>
        <v>例如：接待处背板</v>
      </c>
      <c r="F109" s="76" t="str">
        <f>VLOOKUP($A109,'L3-明细条目报价'!$A$2:$G$109,6,FALSE)</f>
        <v>m2</v>
      </c>
      <c r="G109" s="79">
        <f>VLOOKUP($A109,'L3-明细条目报价'!$A$2:$G$109,7,FALSE)</f>
        <v>240</v>
      </c>
      <c r="H109" s="79">
        <f>VLOOKUP($A109,'L3-明细条目报价'!$A$2:$G$109,7,FALSE)</f>
        <v>240</v>
      </c>
      <c r="I109" s="59">
        <v>3</v>
      </c>
      <c r="J109" s="59">
        <v>4</v>
      </c>
      <c r="K109" s="60">
        <f t="shared" si="2"/>
        <v>2880</v>
      </c>
      <c r="L109" s="80"/>
    </row>
    <row r="110" spans="1:12" ht="32.25" customHeight="1">
      <c r="A110" s="74" t="s">
        <v>13</v>
      </c>
      <c r="B110" s="172" t="s">
        <v>84</v>
      </c>
      <c r="C110" s="172"/>
      <c r="D110" s="172"/>
      <c r="E110" s="172"/>
      <c r="F110" s="172"/>
      <c r="G110" s="172"/>
      <c r="H110" s="47"/>
      <c r="I110" s="50"/>
      <c r="J110" s="50" t="s">
        <v>50</v>
      </c>
      <c r="K110" s="51">
        <f>SUM(K112:K120)</f>
        <v>81970</v>
      </c>
      <c r="L110" s="50"/>
    </row>
    <row r="111" spans="1:12">
      <c r="A111" s="82" t="s">
        <v>1</v>
      </c>
      <c r="B111" s="82" t="s">
        <v>80</v>
      </c>
      <c r="C111" s="82" t="s">
        <v>81</v>
      </c>
      <c r="D111" s="82" t="s">
        <v>82</v>
      </c>
      <c r="E111" s="83" t="s">
        <v>7</v>
      </c>
      <c r="F111" s="82" t="s">
        <v>83</v>
      </c>
      <c r="G111" s="84" t="s">
        <v>55</v>
      </c>
      <c r="H111" s="84" t="s">
        <v>56</v>
      </c>
      <c r="I111" s="84" t="s">
        <v>57</v>
      </c>
      <c r="J111" s="84" t="s">
        <v>58</v>
      </c>
      <c r="K111" s="84" t="s">
        <v>6</v>
      </c>
      <c r="L111" s="84" t="s">
        <v>7</v>
      </c>
    </row>
    <row r="112" spans="1:12" s="31" customFormat="1" ht="30" customHeight="1">
      <c r="A112" s="55">
        <v>70</v>
      </c>
      <c r="B112" s="56" t="str">
        <f>VLOOKUP($A112,'L3-明细条目报价'!$A$2:$G$109,2,FALSE)</f>
        <v>活动现场前期运营</v>
      </c>
      <c r="C112" s="55" t="str">
        <f>VLOOKUP($A112,'L3-明细条目报价'!$A$2:$G$109,3,FALSE)</f>
        <v>/</v>
      </c>
      <c r="D112" s="55" t="str">
        <f>VLOOKUP($A112,'L3-明细条目报价'!$A$2:$G$109,4,FALSE)</f>
        <v>/</v>
      </c>
      <c r="E112" s="85" t="str">
        <f>VLOOKUP($A112,'L3-明细条目报价'!$A$2:$G$109,5,FALSE)</f>
        <v>工作时长8小时、供应商自有人员</v>
      </c>
      <c r="F112" s="55" t="str">
        <f>VLOOKUP($A112,'L3-明细条目报价'!$A$2:$G$109,6,FALSE)</f>
        <v>人/次</v>
      </c>
      <c r="G112" s="55">
        <f>VLOOKUP($A112,'L3-明细条目报价'!$A$2:$G$109,7,FALSE)</f>
        <v>1300</v>
      </c>
      <c r="H112" s="55">
        <f>VLOOKUP($A112,'L3-明细条目报价'!$A$2:$G$109,7,FALSE)</f>
        <v>1300</v>
      </c>
      <c r="I112" s="86">
        <v>2</v>
      </c>
      <c r="J112" s="87">
        <v>4</v>
      </c>
      <c r="K112" s="88">
        <f>G112*I112*J112</f>
        <v>10400</v>
      </c>
      <c r="L112" s="80"/>
    </row>
    <row r="113" spans="1:12" s="31" customFormat="1" ht="30" customHeight="1">
      <c r="A113" s="55">
        <v>72</v>
      </c>
      <c r="B113" s="56" t="str">
        <f>VLOOKUP($A113,'L3-明细条目报价'!$A$2:$G$109,2,FALSE)</f>
        <v>活动现场执行人员</v>
      </c>
      <c r="C113" s="55" t="str">
        <f>VLOOKUP($A113,'L3-明细条目报价'!$A$2:$G$109,3,FALSE)</f>
        <v>/</v>
      </c>
      <c r="D113" s="55" t="str">
        <f>VLOOKUP($A113,'L3-明细条目报价'!$A$2:$G$109,4,FALSE)</f>
        <v>/</v>
      </c>
      <c r="E113" s="85">
        <f>VLOOKUP($A113,'L3-明细条目报价'!$A$2:$G$109,5,FALSE)</f>
        <v>0</v>
      </c>
      <c r="F113" s="55" t="str">
        <f>VLOOKUP($A113,'L3-明细条目报价'!$A$2:$G$109,6,FALSE)</f>
        <v>人/天</v>
      </c>
      <c r="G113" s="55">
        <f>VLOOKUP($A113,'L3-明细条目报价'!$A$2:$G$109,7,FALSE)</f>
        <v>700</v>
      </c>
      <c r="H113" s="55">
        <f>VLOOKUP($A113,'L3-明细条目报价'!$A$2:$G$109,7,FALSE)</f>
        <v>700</v>
      </c>
      <c r="I113" s="86">
        <v>7</v>
      </c>
      <c r="J113" s="87">
        <v>9</v>
      </c>
      <c r="K113" s="88">
        <f t="shared" ref="K113:K119" si="3">G113*I113*J113</f>
        <v>44100</v>
      </c>
      <c r="L113" s="80"/>
    </row>
    <row r="114" spans="1:12" s="31" customFormat="1" ht="30" customHeight="1">
      <c r="A114" s="55">
        <v>74</v>
      </c>
      <c r="B114" s="56" t="str">
        <f>VLOOKUP($A114,'L3-明细条目报价'!$A$2:$G$109,2,FALSE)</f>
        <v>第三方统筹</v>
      </c>
      <c r="C114" s="55" t="str">
        <f>VLOOKUP($A114,'L3-明细条目报价'!$A$2:$G$109,3,FALSE)</f>
        <v>/</v>
      </c>
      <c r="D114" s="55" t="str">
        <f>VLOOKUP($A114,'L3-明细条目报价'!$A$2:$G$109,4,FALSE)</f>
        <v>/</v>
      </c>
      <c r="E114" s="85" t="str">
        <f>VLOOKUP($A114,'L3-明细条目报价'!$A$2:$G$109,5,FALSE)</f>
        <v>工作时长8小时、第三方外包人员</v>
      </c>
      <c r="F114" s="55" t="str">
        <f>VLOOKUP($A114,'L3-明细条目报价'!$A$2:$G$109,6,FALSE)</f>
        <v>人/天</v>
      </c>
      <c r="G114" s="55">
        <f>VLOOKUP($A114,'L3-明细条目报价'!$A$2:$G$109,7,FALSE)</f>
        <v>1000</v>
      </c>
      <c r="H114" s="55">
        <f>VLOOKUP($A114,'L3-明细条目报价'!$A$2:$G$109,7,FALSE)</f>
        <v>1000</v>
      </c>
      <c r="I114" s="86">
        <v>1</v>
      </c>
      <c r="J114" s="87">
        <v>3</v>
      </c>
      <c r="K114" s="88">
        <f t="shared" si="3"/>
        <v>3000</v>
      </c>
      <c r="L114" s="80"/>
    </row>
    <row r="115" spans="1:12" s="31" customFormat="1" ht="30" customHeight="1">
      <c r="A115" s="55">
        <v>78</v>
      </c>
      <c r="B115" s="56" t="str">
        <f>VLOOKUP($A115,'L3-明细条目报价'!$A$2:$G$109,2,FALSE)</f>
        <v>机场工作人员-其他</v>
      </c>
      <c r="C115" s="55" t="str">
        <f>VLOOKUP($A115,'L3-明细条目报价'!$A$2:$G$109,3,FALSE)</f>
        <v>/</v>
      </c>
      <c r="D115" s="55" t="str">
        <f>VLOOKUP($A115,'L3-明细条目报价'!$A$2:$G$109,4,FALSE)</f>
        <v>/</v>
      </c>
      <c r="E115" s="85">
        <f>VLOOKUP($A115,'L3-明细条目报价'!$A$2:$G$109,5,FALSE)</f>
        <v>0</v>
      </c>
      <c r="F115" s="55" t="str">
        <f>VLOOKUP($A115,'L3-明细条目报价'!$A$2:$G$109,6,FALSE)</f>
        <v>人/天</v>
      </c>
      <c r="G115" s="55">
        <f>VLOOKUP($A115,'L3-明细条目报价'!$A$2:$G$109,7,FALSE)</f>
        <v>550</v>
      </c>
      <c r="H115" s="55">
        <f>VLOOKUP($A115,'L3-明细条目报价'!$A$2:$G$109,7,FALSE)</f>
        <v>550</v>
      </c>
      <c r="I115" s="86">
        <v>1</v>
      </c>
      <c r="J115" s="87">
        <v>3</v>
      </c>
      <c r="K115" s="88">
        <f t="shared" si="3"/>
        <v>1650</v>
      </c>
      <c r="L115" s="80"/>
    </row>
    <row r="116" spans="1:12" s="31" customFormat="1" ht="30" customHeight="1">
      <c r="A116" s="55">
        <v>83</v>
      </c>
      <c r="B116" s="56" t="str">
        <f>VLOOKUP($A116,'L3-明细条目报价'!$A$2:$G$109,2,FALSE)</f>
        <v>酒店工作人员-礼仪</v>
      </c>
      <c r="C116" s="55" t="str">
        <f>VLOOKUP($A116,'L3-明细条目报价'!$A$2:$G$109,3,FALSE)</f>
        <v>/</v>
      </c>
      <c r="D116" s="55" t="str">
        <f>VLOOKUP($A116,'L3-明细条目报价'!$A$2:$G$109,4,FALSE)</f>
        <v>/</v>
      </c>
      <c r="E116" s="85">
        <f>VLOOKUP($A116,'L3-明细条目报价'!$A$2:$G$109,5,FALSE)</f>
        <v>0</v>
      </c>
      <c r="F116" s="55" t="str">
        <f>VLOOKUP($A116,'L3-明细条目报价'!$A$2:$G$109,6,FALSE)</f>
        <v>人/天</v>
      </c>
      <c r="G116" s="55">
        <f>VLOOKUP($A116,'L3-明细条目报价'!$A$2:$G$109,7,FALSE)</f>
        <v>1200</v>
      </c>
      <c r="H116" s="55">
        <f>VLOOKUP($A116,'L3-明细条目报价'!$A$2:$G$109,7,FALSE)</f>
        <v>1200</v>
      </c>
      <c r="I116" s="86">
        <v>1</v>
      </c>
      <c r="J116" s="87">
        <v>3</v>
      </c>
      <c r="K116" s="88">
        <f t="shared" si="3"/>
        <v>3600</v>
      </c>
      <c r="L116" s="80"/>
    </row>
    <row r="117" spans="1:12" s="31" customFormat="1" ht="56" customHeight="1">
      <c r="A117" s="55">
        <v>88</v>
      </c>
      <c r="B117" s="56" t="str">
        <f>VLOOKUP($A117,'L3-明细条目报价'!$A$2:$G$109,2,FALSE)</f>
        <v>人员补助</v>
      </c>
      <c r="C117" s="55" t="str">
        <f>VLOOKUP($A117,'L3-明细条目报价'!$A$2:$G$109,3,FALSE)</f>
        <v>餐补</v>
      </c>
      <c r="D117" s="55" t="str">
        <f>VLOOKUP($A117,'L3-明细条目报价'!$A$2:$G$109,4,FALSE)</f>
        <v>/</v>
      </c>
      <c r="E117" s="85" t="str">
        <f>VLOOKUP($A117,'L3-明细条目报价'!$A$2:$G$109,5,FALSE)</f>
        <v>每人每天80（仅供应商自有人员可以报）
凭证完整：凭证金额与补助金额取低值；</v>
      </c>
      <c r="F117" s="55" t="str">
        <f>VLOOKUP($A117,'L3-明细条目报价'!$A$2:$G$109,6,FALSE)</f>
        <v>人/天</v>
      </c>
      <c r="G117" s="55">
        <f>VLOOKUP($A117,'L3-明细条目报价'!$A$2:$G$109,7,FALSE)</f>
        <v>80</v>
      </c>
      <c r="H117" s="55">
        <f>VLOOKUP($A117,'L3-明细条目报价'!$A$2:$G$109,7,FALSE)</f>
        <v>80</v>
      </c>
      <c r="I117" s="86">
        <v>6</v>
      </c>
      <c r="J117" s="87">
        <v>7</v>
      </c>
      <c r="K117" s="88">
        <f t="shared" si="3"/>
        <v>3360</v>
      </c>
      <c r="L117" s="80"/>
    </row>
    <row r="118" spans="1:12" s="31" customFormat="1" ht="51" customHeight="1">
      <c r="A118" s="55">
        <v>90</v>
      </c>
      <c r="B118" s="56" t="str">
        <f>VLOOKUP($A118,'L3-明细条目报价'!$A$2:$G$109,2,FALSE)</f>
        <v>人员补助</v>
      </c>
      <c r="C118" s="55" t="str">
        <f>VLOOKUP($A118,'L3-明细条目报价'!$A$2:$G$109,3,FALSE)</f>
        <v>住宿补助</v>
      </c>
      <c r="D118" s="55" t="str">
        <f>VLOOKUP($A118,'L3-明细条目报价'!$A$2:$G$109,4,FALSE)</f>
        <v>/</v>
      </c>
      <c r="E118" s="85" t="str">
        <f>VLOOKUP($A118,'L3-明细条目报价'!$A$2:$G$109,5,FALSE)</f>
        <v>同性双床350/天，不分城市（仅供应商自有人员可以报）
凭证完整：凭证金额与补助金额取低值；</v>
      </c>
      <c r="F118" s="55" t="str">
        <f>VLOOKUP($A118,'L3-明细条目报价'!$A$2:$G$109,6,FALSE)</f>
        <v>2人/天</v>
      </c>
      <c r="G118" s="55">
        <f>VLOOKUP($A118,'L3-明细条目报价'!$A$2:$G$109,7,FALSE)</f>
        <v>350</v>
      </c>
      <c r="H118" s="55">
        <f>VLOOKUP($A118,'L3-明细条目报价'!$A$2:$G$109,7,FALSE)</f>
        <v>350</v>
      </c>
      <c r="I118" s="86">
        <v>5</v>
      </c>
      <c r="J118" s="87">
        <v>5</v>
      </c>
      <c r="K118" s="88">
        <f t="shared" si="3"/>
        <v>8750</v>
      </c>
      <c r="L118" s="80"/>
    </row>
    <row r="119" spans="1:12" s="31" customFormat="1" ht="59" customHeight="1">
      <c r="A119" s="55">
        <v>91</v>
      </c>
      <c r="B119" s="56" t="str">
        <f>VLOOKUP($A119,'L3-明细条目报价'!$A$2:$G$109,2,FALSE)</f>
        <v>人员补助</v>
      </c>
      <c r="C119" s="55" t="str">
        <f>VLOOKUP($A119,'L3-明细条目报价'!$A$2:$G$109,3,FALSE)</f>
        <v>小交通补助（打车）</v>
      </c>
      <c r="D119" s="55" t="str">
        <f>VLOOKUP($A119,'L3-明细条目报价'!$A$2:$G$109,4,FALSE)</f>
        <v>/</v>
      </c>
      <c r="E119" s="85" t="str">
        <f>VLOOKUP($A119,'L3-明细条目报价'!$A$2:$G$109,5,FALSE)</f>
        <v>30/天/人
凭证完整：凭证金额与补助金额取低值；</v>
      </c>
      <c r="F119" s="55" t="str">
        <f>VLOOKUP($A119,'L3-明细条目报价'!$A$2:$G$109,6,FALSE)</f>
        <v>天/人</v>
      </c>
      <c r="G119" s="55">
        <f>VLOOKUP($A119,'L3-明细条目报价'!$A$2:$G$109,7,FALSE)</f>
        <v>30</v>
      </c>
      <c r="H119" s="55">
        <f>VLOOKUP($A119,'L3-明细条目报价'!$A$2:$G$109,7,FALSE)</f>
        <v>30</v>
      </c>
      <c r="I119" s="86">
        <v>6</v>
      </c>
      <c r="J119" s="87">
        <v>7</v>
      </c>
      <c r="K119" s="88">
        <f t="shared" si="3"/>
        <v>1260</v>
      </c>
      <c r="L119" s="80"/>
    </row>
    <row r="120" spans="1:12" s="31" customFormat="1" ht="61" customHeight="1">
      <c r="A120" s="55">
        <v>92</v>
      </c>
      <c r="B120" s="56" t="str">
        <f>VLOOKUP($A120,'L3-明细条目报价'!$A$2:$G$109,2,FALSE)</f>
        <v>人员补助</v>
      </c>
      <c r="C120" s="55" t="str">
        <f>VLOOKUP($A120,'L3-明细条目报价'!$A$2:$G$109,3,FALSE)</f>
        <v>超时费</v>
      </c>
      <c r="D120" s="55" t="str">
        <f>VLOOKUP($A120,'L3-明细条目报价'!$A$2:$G$109,4,FALSE)</f>
        <v>/</v>
      </c>
      <c r="E120" s="85" t="str">
        <f>VLOOKUP($A120,'L3-明细条目报价'!$A$2:$G$109,5,FALSE)</f>
        <v>50/小时
凭证完整：凭证金额与补助金额取低值；</v>
      </c>
      <c r="F120" s="55" t="str">
        <f>VLOOKUP($A120,'L3-明细条目报价'!$A$2:$G$109,6,FALSE)</f>
        <v>小时</v>
      </c>
      <c r="G120" s="55">
        <f>VLOOKUP($A120,'L3-明细条目报价'!$A$2:$G$109,7,FALSE)</f>
        <v>50</v>
      </c>
      <c r="H120" s="55">
        <f>VLOOKUP($A120,'L3-明细条目报价'!$A$2:$G$109,7,FALSE)</f>
        <v>50</v>
      </c>
      <c r="I120" s="87">
        <v>1</v>
      </c>
      <c r="J120" s="87">
        <v>117</v>
      </c>
      <c r="K120" s="88">
        <f t="shared" ref="K120" si="4">G120*I120*J120</f>
        <v>5850</v>
      </c>
      <c r="L120" s="80"/>
    </row>
    <row r="121" spans="1:12" ht="32.25" customHeight="1">
      <c r="A121" s="47" t="s">
        <v>15</v>
      </c>
      <c r="B121" s="170" t="s">
        <v>16</v>
      </c>
      <c r="C121" s="169"/>
      <c r="D121" s="169"/>
      <c r="E121" s="169"/>
      <c r="F121" s="169"/>
      <c r="G121" s="171"/>
      <c r="H121" s="75"/>
      <c r="I121" s="50"/>
      <c r="J121" s="50" t="s">
        <v>50</v>
      </c>
      <c r="K121" s="51">
        <f>SUM(K123:K161)</f>
        <v>439475.79</v>
      </c>
      <c r="L121" s="50"/>
    </row>
    <row r="122" spans="1:12">
      <c r="A122" s="82" t="s">
        <v>1</v>
      </c>
      <c r="B122" s="82" t="s">
        <v>80</v>
      </c>
      <c r="C122" s="82" t="s">
        <v>81</v>
      </c>
      <c r="D122" s="82" t="s">
        <v>82</v>
      </c>
      <c r="E122" s="83" t="s">
        <v>7</v>
      </c>
      <c r="F122" s="82" t="s">
        <v>83</v>
      </c>
      <c r="G122" s="84" t="s">
        <v>55</v>
      </c>
      <c r="H122" s="84" t="s">
        <v>56</v>
      </c>
      <c r="I122" s="84" t="s">
        <v>57</v>
      </c>
      <c r="J122" s="84" t="s">
        <v>58</v>
      </c>
      <c r="K122" s="84" t="s">
        <v>6</v>
      </c>
      <c r="L122" s="84" t="s">
        <v>7</v>
      </c>
    </row>
    <row r="123" spans="1:12" s="32" customFormat="1" ht="30" customHeight="1">
      <c r="A123" s="89">
        <v>1</v>
      </c>
      <c r="B123" s="173" t="s">
        <v>85</v>
      </c>
      <c r="C123" s="91" t="s">
        <v>86</v>
      </c>
      <c r="D123" s="91" t="s">
        <v>87</v>
      </c>
      <c r="E123" s="92" t="s">
        <v>88</v>
      </c>
      <c r="F123" s="93" t="s">
        <v>89</v>
      </c>
      <c r="G123" s="94" t="s">
        <v>90</v>
      </c>
      <c r="H123" s="95">
        <v>70600</v>
      </c>
      <c r="I123" s="96">
        <v>1</v>
      </c>
      <c r="J123" s="96">
        <v>1</v>
      </c>
      <c r="K123" s="97">
        <f>H123*I123*J123</f>
        <v>70600</v>
      </c>
      <c r="L123" s="98"/>
    </row>
    <row r="124" spans="1:12" s="32" customFormat="1" ht="30" customHeight="1">
      <c r="A124" s="89">
        <v>2</v>
      </c>
      <c r="B124" s="173"/>
      <c r="C124" s="91" t="s">
        <v>91</v>
      </c>
      <c r="D124" s="91" t="s">
        <v>87</v>
      </c>
      <c r="E124" s="92" t="s">
        <v>88</v>
      </c>
      <c r="F124" s="93" t="s">
        <v>89</v>
      </c>
      <c r="G124" s="94" t="s">
        <v>90</v>
      </c>
      <c r="H124" s="95">
        <v>15178</v>
      </c>
      <c r="I124" s="96">
        <v>1</v>
      </c>
      <c r="J124" s="96">
        <v>1</v>
      </c>
      <c r="K124" s="97">
        <f>H124*I124*J124</f>
        <v>15178</v>
      </c>
      <c r="L124" s="98"/>
    </row>
    <row r="125" spans="1:12" s="32" customFormat="1" ht="54" customHeight="1">
      <c r="A125" s="89">
        <v>3</v>
      </c>
      <c r="B125" s="90" t="s">
        <v>92</v>
      </c>
      <c r="C125" s="91" t="s">
        <v>93</v>
      </c>
      <c r="D125" s="91" t="s">
        <v>94</v>
      </c>
      <c r="E125" s="92" t="s">
        <v>95</v>
      </c>
      <c r="F125" s="93" t="s">
        <v>96</v>
      </c>
      <c r="G125" s="94" t="s">
        <v>90</v>
      </c>
      <c r="H125" s="95">
        <v>87350</v>
      </c>
      <c r="I125" s="96">
        <v>1</v>
      </c>
      <c r="J125" s="96">
        <v>1</v>
      </c>
      <c r="K125" s="97">
        <f t="shared" ref="K125:K148" si="5">H125*I125*J125</f>
        <v>87350</v>
      </c>
      <c r="L125" s="98"/>
    </row>
    <row r="126" spans="1:12" s="32" customFormat="1" ht="47.5" customHeight="1">
      <c r="A126" s="89">
        <v>5</v>
      </c>
      <c r="B126" s="173" t="s">
        <v>97</v>
      </c>
      <c r="C126" s="99" t="s">
        <v>98</v>
      </c>
      <c r="D126" s="99" t="s">
        <v>99</v>
      </c>
      <c r="E126" s="92" t="s">
        <v>100</v>
      </c>
      <c r="F126" s="93" t="s">
        <v>96</v>
      </c>
      <c r="G126" s="94" t="s">
        <v>90</v>
      </c>
      <c r="H126" s="95">
        <v>7200</v>
      </c>
      <c r="I126" s="96">
        <v>1</v>
      </c>
      <c r="J126" s="96">
        <v>1</v>
      </c>
      <c r="K126" s="97">
        <f t="shared" si="5"/>
        <v>7200</v>
      </c>
      <c r="L126" s="98"/>
    </row>
    <row r="127" spans="1:12" s="32" customFormat="1" ht="30" customHeight="1">
      <c r="A127" s="89">
        <v>6</v>
      </c>
      <c r="B127" s="173"/>
      <c r="C127" s="99" t="s">
        <v>93</v>
      </c>
      <c r="D127" s="99" t="s">
        <v>101</v>
      </c>
      <c r="E127" s="100" t="s">
        <v>102</v>
      </c>
      <c r="F127" s="93" t="s">
        <v>96</v>
      </c>
      <c r="G127" s="94" t="s">
        <v>90</v>
      </c>
      <c r="H127" s="95">
        <v>3000</v>
      </c>
      <c r="I127" s="96">
        <v>1</v>
      </c>
      <c r="J127" s="96">
        <v>1</v>
      </c>
      <c r="K127" s="97">
        <f t="shared" ref="K127" si="6">H127*I127*J127</f>
        <v>3000</v>
      </c>
      <c r="L127" s="98"/>
    </row>
    <row r="128" spans="1:12" s="32" customFormat="1" ht="43" customHeight="1">
      <c r="A128" s="89">
        <v>7</v>
      </c>
      <c r="B128" s="174" t="s">
        <v>103</v>
      </c>
      <c r="C128" s="94" t="s">
        <v>104</v>
      </c>
      <c r="D128" s="94" t="s">
        <v>105</v>
      </c>
      <c r="E128" s="78" t="s">
        <v>106</v>
      </c>
      <c r="F128" s="93" t="s">
        <v>107</v>
      </c>
      <c r="G128" s="94" t="s">
        <v>90</v>
      </c>
      <c r="H128" s="101">
        <v>298</v>
      </c>
      <c r="I128" s="96">
        <v>2</v>
      </c>
      <c r="J128" s="96">
        <v>23</v>
      </c>
      <c r="K128" s="97">
        <f t="shared" si="5"/>
        <v>13708</v>
      </c>
      <c r="L128" s="98"/>
    </row>
    <row r="129" spans="1:12" s="32" customFormat="1" ht="30" customHeight="1">
      <c r="A129" s="89">
        <v>8</v>
      </c>
      <c r="B129" s="174"/>
      <c r="C129" s="94" t="s">
        <v>108</v>
      </c>
      <c r="D129" s="94" t="s">
        <v>109</v>
      </c>
      <c r="E129" s="78" t="s">
        <v>110</v>
      </c>
      <c r="F129" s="93" t="s">
        <v>111</v>
      </c>
      <c r="G129" s="94" t="s">
        <v>90</v>
      </c>
      <c r="H129" s="101">
        <v>80</v>
      </c>
      <c r="I129" s="96">
        <v>5</v>
      </c>
      <c r="J129" s="96">
        <v>10</v>
      </c>
      <c r="K129" s="97">
        <f t="shared" ref="K129" si="7">H129*I129*J129</f>
        <v>4000</v>
      </c>
      <c r="L129" s="98"/>
    </row>
    <row r="130" spans="1:12" s="32" customFormat="1" ht="30" customHeight="1">
      <c r="A130" s="89">
        <v>10</v>
      </c>
      <c r="B130" s="174"/>
      <c r="C130" s="94" t="s">
        <v>112</v>
      </c>
      <c r="D130" s="94" t="s">
        <v>109</v>
      </c>
      <c r="E130" s="78" t="s">
        <v>113</v>
      </c>
      <c r="F130" s="93" t="s">
        <v>111</v>
      </c>
      <c r="G130" s="94" t="s">
        <v>90</v>
      </c>
      <c r="H130" s="101">
        <v>75</v>
      </c>
      <c r="I130" s="96">
        <v>67</v>
      </c>
      <c r="J130" s="96">
        <v>5</v>
      </c>
      <c r="K130" s="97">
        <f t="shared" si="5"/>
        <v>25125</v>
      </c>
      <c r="L130" s="98"/>
    </row>
    <row r="131" spans="1:12" s="32" customFormat="1" ht="30" customHeight="1">
      <c r="A131" s="89">
        <v>14</v>
      </c>
      <c r="B131" s="174"/>
      <c r="C131" s="94" t="s">
        <v>114</v>
      </c>
      <c r="D131" s="94" t="s">
        <v>114</v>
      </c>
      <c r="E131" s="78" t="s">
        <v>114</v>
      </c>
      <c r="F131" s="93" t="s">
        <v>96</v>
      </c>
      <c r="G131" s="94" t="s">
        <v>90</v>
      </c>
      <c r="H131" s="101">
        <v>4300</v>
      </c>
      <c r="I131" s="96">
        <v>1</v>
      </c>
      <c r="J131" s="96">
        <v>1</v>
      </c>
      <c r="K131" s="97">
        <f t="shared" ref="K131" si="8">H131*I131*J131</f>
        <v>4300</v>
      </c>
      <c r="L131" s="98"/>
    </row>
    <row r="132" spans="1:12" s="32" customFormat="1" ht="30" customHeight="1">
      <c r="A132" s="89">
        <v>15</v>
      </c>
      <c r="B132" s="174"/>
      <c r="C132" s="102" t="s">
        <v>115</v>
      </c>
      <c r="D132" s="102" t="s">
        <v>115</v>
      </c>
      <c r="E132" s="103" t="s">
        <v>116</v>
      </c>
      <c r="F132" s="104" t="s">
        <v>117</v>
      </c>
      <c r="G132" s="76" t="s">
        <v>90</v>
      </c>
      <c r="H132" s="79">
        <v>12329.64</v>
      </c>
      <c r="I132" s="59">
        <v>1</v>
      </c>
      <c r="J132" s="59">
        <v>1</v>
      </c>
      <c r="K132" s="79">
        <v>12329.64</v>
      </c>
      <c r="L132" s="98"/>
    </row>
    <row r="133" spans="1:12" s="32" customFormat="1" ht="30" customHeight="1">
      <c r="A133" s="89">
        <v>16</v>
      </c>
      <c r="B133" s="174"/>
      <c r="C133" s="94" t="s">
        <v>118</v>
      </c>
      <c r="D133" s="94" t="s">
        <v>119</v>
      </c>
      <c r="E133" s="78" t="s">
        <v>120</v>
      </c>
      <c r="F133" s="93" t="s">
        <v>111</v>
      </c>
      <c r="G133" s="94" t="s">
        <v>90</v>
      </c>
      <c r="H133" s="101">
        <v>19700</v>
      </c>
      <c r="I133" s="96">
        <v>1</v>
      </c>
      <c r="J133" s="96">
        <v>6</v>
      </c>
      <c r="K133" s="97">
        <f t="shared" si="5"/>
        <v>118200</v>
      </c>
      <c r="L133" s="98"/>
    </row>
    <row r="134" spans="1:12" s="32" customFormat="1" ht="30" customHeight="1">
      <c r="A134" s="89">
        <v>17</v>
      </c>
      <c r="B134" s="174"/>
      <c r="C134" s="175" t="s">
        <v>121</v>
      </c>
      <c r="D134" s="94" t="s">
        <v>122</v>
      </c>
      <c r="E134" s="78" t="s">
        <v>123</v>
      </c>
      <c r="F134" s="93" t="s">
        <v>96</v>
      </c>
      <c r="G134" s="94" t="s">
        <v>90</v>
      </c>
      <c r="H134" s="101">
        <v>9110.42</v>
      </c>
      <c r="I134" s="96">
        <v>1</v>
      </c>
      <c r="J134" s="96">
        <v>1</v>
      </c>
      <c r="K134" s="97">
        <f t="shared" si="5"/>
        <v>9110.42</v>
      </c>
      <c r="L134" s="98"/>
    </row>
    <row r="135" spans="1:12" s="32" customFormat="1" ht="30" customHeight="1">
      <c r="A135" s="89">
        <v>18</v>
      </c>
      <c r="B135" s="174"/>
      <c r="C135" s="176"/>
      <c r="D135" s="94" t="s">
        <v>124</v>
      </c>
      <c r="E135" s="78" t="s">
        <v>125</v>
      </c>
      <c r="F135" s="93" t="s">
        <v>96</v>
      </c>
      <c r="G135" s="94" t="s">
        <v>90</v>
      </c>
      <c r="H135" s="101">
        <v>9010.26</v>
      </c>
      <c r="I135" s="96">
        <v>1</v>
      </c>
      <c r="J135" s="96">
        <v>1</v>
      </c>
      <c r="K135" s="97">
        <f t="shared" si="5"/>
        <v>9010.26</v>
      </c>
      <c r="L135" s="98"/>
    </row>
    <row r="136" spans="1:12" s="32" customFormat="1" ht="30" customHeight="1">
      <c r="A136" s="89">
        <v>19</v>
      </c>
      <c r="B136" s="174"/>
      <c r="C136" s="176"/>
      <c r="D136" s="94" t="s">
        <v>126</v>
      </c>
      <c r="E136" s="78" t="s">
        <v>127</v>
      </c>
      <c r="F136" s="93" t="s">
        <v>96</v>
      </c>
      <c r="G136" s="94" t="s">
        <v>90</v>
      </c>
      <c r="H136" s="101">
        <v>83.7</v>
      </c>
      <c r="I136" s="96">
        <v>1</v>
      </c>
      <c r="J136" s="96">
        <v>1</v>
      </c>
      <c r="K136" s="97">
        <f t="shared" ref="K136" si="9">H136*I136*J136</f>
        <v>83.7</v>
      </c>
      <c r="L136" s="98"/>
    </row>
    <row r="137" spans="1:12" s="32" customFormat="1" ht="30" customHeight="1">
      <c r="A137" s="89">
        <v>20</v>
      </c>
      <c r="B137" s="174"/>
      <c r="C137" s="176"/>
      <c r="D137" s="94" t="s">
        <v>128</v>
      </c>
      <c r="E137" s="78" t="s">
        <v>129</v>
      </c>
      <c r="F137" s="93" t="s">
        <v>96</v>
      </c>
      <c r="G137" s="94" t="s">
        <v>90</v>
      </c>
      <c r="H137" s="101">
        <v>790.7</v>
      </c>
      <c r="I137" s="96">
        <v>1</v>
      </c>
      <c r="J137" s="96">
        <v>1</v>
      </c>
      <c r="K137" s="97">
        <f t="shared" si="5"/>
        <v>790.7</v>
      </c>
      <c r="L137" s="98"/>
    </row>
    <row r="138" spans="1:12" s="32" customFormat="1" ht="30" customHeight="1">
      <c r="A138" s="89">
        <v>21</v>
      </c>
      <c r="B138" s="174"/>
      <c r="C138" s="176"/>
      <c r="D138" s="94" t="s">
        <v>130</v>
      </c>
      <c r="E138" s="78" t="s">
        <v>131</v>
      </c>
      <c r="F138" s="93" t="s">
        <v>96</v>
      </c>
      <c r="G138" s="94" t="s">
        <v>90</v>
      </c>
      <c r="H138" s="101">
        <v>468.1</v>
      </c>
      <c r="I138" s="96">
        <v>1</v>
      </c>
      <c r="J138" s="96">
        <v>1</v>
      </c>
      <c r="K138" s="97">
        <f t="shared" si="5"/>
        <v>468.1</v>
      </c>
      <c r="L138" s="98"/>
    </row>
    <row r="139" spans="1:12" s="32" customFormat="1" ht="30" customHeight="1">
      <c r="A139" s="89">
        <v>22</v>
      </c>
      <c r="B139" s="174"/>
      <c r="C139" s="176"/>
      <c r="D139" s="94" t="s">
        <v>132</v>
      </c>
      <c r="E139" s="78" t="s">
        <v>133</v>
      </c>
      <c r="F139" s="93" t="s">
        <v>96</v>
      </c>
      <c r="G139" s="94" t="s">
        <v>90</v>
      </c>
      <c r="H139" s="101">
        <v>218</v>
      </c>
      <c r="I139" s="96">
        <v>1</v>
      </c>
      <c r="J139" s="96">
        <v>1</v>
      </c>
      <c r="K139" s="97">
        <f t="shared" si="5"/>
        <v>218</v>
      </c>
      <c r="L139" s="98"/>
    </row>
    <row r="140" spans="1:12" s="32" customFormat="1" ht="30" customHeight="1">
      <c r="A140" s="89">
        <v>23</v>
      </c>
      <c r="B140" s="174"/>
      <c r="C140" s="176"/>
      <c r="D140" s="94" t="s">
        <v>134</v>
      </c>
      <c r="E140" s="78" t="s">
        <v>135</v>
      </c>
      <c r="F140" s="93" t="s">
        <v>136</v>
      </c>
      <c r="G140" s="94" t="s">
        <v>90</v>
      </c>
      <c r="H140" s="101">
        <v>3500</v>
      </c>
      <c r="I140" s="96">
        <v>1</v>
      </c>
      <c r="J140" s="96">
        <v>3</v>
      </c>
      <c r="K140" s="97">
        <f t="shared" si="5"/>
        <v>10500</v>
      </c>
      <c r="L140" s="98"/>
    </row>
    <row r="141" spans="1:12" s="32" customFormat="1" ht="30" customHeight="1">
      <c r="A141" s="89">
        <v>24</v>
      </c>
      <c r="B141" s="174"/>
      <c r="C141" s="176"/>
      <c r="D141" s="94" t="s">
        <v>137</v>
      </c>
      <c r="E141" s="78" t="s">
        <v>138</v>
      </c>
      <c r="F141" s="93" t="s">
        <v>96</v>
      </c>
      <c r="G141" s="94" t="s">
        <v>90</v>
      </c>
      <c r="H141" s="101">
        <v>1233.75</v>
      </c>
      <c r="I141" s="96">
        <v>1</v>
      </c>
      <c r="J141" s="96">
        <v>1</v>
      </c>
      <c r="K141" s="97">
        <f t="shared" si="5"/>
        <v>1233.75</v>
      </c>
      <c r="L141" s="98"/>
    </row>
    <row r="142" spans="1:12" s="32" customFormat="1" ht="30" customHeight="1">
      <c r="A142" s="89">
        <v>25</v>
      </c>
      <c r="B142" s="174"/>
      <c r="C142" s="176"/>
      <c r="D142" s="94" t="s">
        <v>139</v>
      </c>
      <c r="E142" s="78" t="s">
        <v>140</v>
      </c>
      <c r="F142" s="93" t="s">
        <v>96</v>
      </c>
      <c r="G142" s="94" t="s">
        <v>90</v>
      </c>
      <c r="H142" s="101">
        <v>5297</v>
      </c>
      <c r="I142" s="96">
        <v>1</v>
      </c>
      <c r="J142" s="96">
        <v>1</v>
      </c>
      <c r="K142" s="97">
        <f t="shared" si="5"/>
        <v>5297</v>
      </c>
      <c r="L142" s="98"/>
    </row>
    <row r="143" spans="1:12" s="32" customFormat="1" ht="30" customHeight="1">
      <c r="A143" s="89">
        <v>26</v>
      </c>
      <c r="B143" s="174"/>
      <c r="C143" s="176"/>
      <c r="D143" s="94" t="s">
        <v>141</v>
      </c>
      <c r="E143" s="78" t="s">
        <v>142</v>
      </c>
      <c r="F143" s="93" t="s">
        <v>96</v>
      </c>
      <c r="G143" s="94" t="s">
        <v>90</v>
      </c>
      <c r="H143" s="101">
        <v>102.39</v>
      </c>
      <c r="I143" s="96">
        <v>1</v>
      </c>
      <c r="J143" s="96">
        <v>1</v>
      </c>
      <c r="K143" s="97">
        <f t="shared" si="5"/>
        <v>102.39</v>
      </c>
      <c r="L143" s="98"/>
    </row>
    <row r="144" spans="1:12" s="32" customFormat="1" ht="30" customHeight="1">
      <c r="A144" s="89">
        <v>27</v>
      </c>
      <c r="B144" s="174"/>
      <c r="C144" s="176"/>
      <c r="D144" s="94" t="s">
        <v>143</v>
      </c>
      <c r="E144" s="78" t="s">
        <v>143</v>
      </c>
      <c r="F144" s="93" t="s">
        <v>96</v>
      </c>
      <c r="G144" s="94" t="s">
        <v>90</v>
      </c>
      <c r="H144" s="101">
        <v>900</v>
      </c>
      <c r="I144" s="96">
        <v>1</v>
      </c>
      <c r="J144" s="96">
        <v>1</v>
      </c>
      <c r="K144" s="97">
        <f t="shared" si="5"/>
        <v>900</v>
      </c>
      <c r="L144" s="98"/>
    </row>
    <row r="145" spans="1:12" s="32" customFormat="1" ht="30" customHeight="1">
      <c r="A145" s="89"/>
      <c r="B145" s="174"/>
      <c r="C145" s="176"/>
      <c r="D145" s="105" t="s">
        <v>144</v>
      </c>
      <c r="E145" s="106" t="s">
        <v>145</v>
      </c>
      <c r="F145" s="107" t="s">
        <v>96</v>
      </c>
      <c r="G145" s="105" t="s">
        <v>90</v>
      </c>
      <c r="H145" s="108">
        <v>960.12</v>
      </c>
      <c r="I145" s="109">
        <v>1</v>
      </c>
      <c r="J145" s="109">
        <v>1</v>
      </c>
      <c r="K145" s="110">
        <f t="shared" si="5"/>
        <v>960.12</v>
      </c>
      <c r="L145" s="98"/>
    </row>
    <row r="146" spans="1:12" s="32" customFormat="1" ht="30" customHeight="1">
      <c r="A146" s="89">
        <v>28</v>
      </c>
      <c r="B146" s="174"/>
      <c r="C146" s="176"/>
      <c r="D146" s="94" t="s">
        <v>146</v>
      </c>
      <c r="E146" s="78" t="s">
        <v>146</v>
      </c>
      <c r="F146" s="93" t="s">
        <v>96</v>
      </c>
      <c r="G146" s="94" t="s">
        <v>90</v>
      </c>
      <c r="H146" s="101">
        <v>19</v>
      </c>
      <c r="I146" s="96">
        <v>1</v>
      </c>
      <c r="J146" s="96">
        <v>1</v>
      </c>
      <c r="K146" s="97">
        <f t="shared" si="5"/>
        <v>19</v>
      </c>
      <c r="L146" s="98"/>
    </row>
    <row r="147" spans="1:12" s="32" customFormat="1" ht="30" customHeight="1">
      <c r="A147" s="89"/>
      <c r="B147" s="174"/>
      <c r="C147" s="176"/>
      <c r="D147" s="94" t="s">
        <v>147</v>
      </c>
      <c r="E147" s="78" t="s">
        <v>147</v>
      </c>
      <c r="F147" s="93" t="s">
        <v>96</v>
      </c>
      <c r="G147" s="94" t="s">
        <v>90</v>
      </c>
      <c r="H147" s="101">
        <v>2988</v>
      </c>
      <c r="I147" s="96">
        <v>1</v>
      </c>
      <c r="J147" s="96">
        <v>1</v>
      </c>
      <c r="K147" s="97">
        <f t="shared" si="5"/>
        <v>2988</v>
      </c>
      <c r="L147" s="98"/>
    </row>
    <row r="148" spans="1:12" s="32" customFormat="1" ht="30" customHeight="1">
      <c r="A148" s="89">
        <v>29</v>
      </c>
      <c r="B148" s="174"/>
      <c r="C148" s="176"/>
      <c r="D148" s="94" t="s">
        <v>148</v>
      </c>
      <c r="E148" s="78" t="s">
        <v>149</v>
      </c>
      <c r="F148" s="93" t="s">
        <v>96</v>
      </c>
      <c r="G148" s="94" t="s">
        <v>90</v>
      </c>
      <c r="H148" s="101">
        <v>350</v>
      </c>
      <c r="I148" s="96">
        <v>1</v>
      </c>
      <c r="J148" s="96">
        <v>1</v>
      </c>
      <c r="K148" s="97">
        <f t="shared" si="5"/>
        <v>350</v>
      </c>
      <c r="L148" s="98"/>
    </row>
    <row r="149" spans="1:12" s="32" customFormat="1" ht="30" customHeight="1">
      <c r="A149" s="89"/>
      <c r="B149" s="174"/>
      <c r="C149" s="176"/>
      <c r="D149" s="94" t="s">
        <v>150</v>
      </c>
      <c r="E149" s="78" t="s">
        <v>150</v>
      </c>
      <c r="F149" s="93" t="s">
        <v>96</v>
      </c>
      <c r="G149" s="94" t="s">
        <v>90</v>
      </c>
      <c r="H149" s="101">
        <v>12.8</v>
      </c>
      <c r="I149" s="96">
        <v>1</v>
      </c>
      <c r="J149" s="96">
        <v>1</v>
      </c>
      <c r="K149" s="97">
        <v>12.8</v>
      </c>
      <c r="L149" s="98"/>
    </row>
    <row r="150" spans="1:12" s="32" customFormat="1" ht="30" customHeight="1">
      <c r="A150" s="89">
        <v>30</v>
      </c>
      <c r="B150" s="174"/>
      <c r="C150" s="176"/>
      <c r="D150" s="94" t="s">
        <v>151</v>
      </c>
      <c r="E150" s="78" t="s">
        <v>151</v>
      </c>
      <c r="F150" s="93" t="s">
        <v>96</v>
      </c>
      <c r="G150" s="94" t="s">
        <v>90</v>
      </c>
      <c r="H150" s="101">
        <v>20.309999999999999</v>
      </c>
      <c r="I150" s="96">
        <v>1</v>
      </c>
      <c r="J150" s="96">
        <v>1</v>
      </c>
      <c r="K150" s="97">
        <f>H150*I150*J150</f>
        <v>20.309999999999999</v>
      </c>
      <c r="L150" s="98"/>
    </row>
    <row r="151" spans="1:12" s="32" customFormat="1" ht="30" customHeight="1">
      <c r="A151" s="89">
        <v>31</v>
      </c>
      <c r="B151" s="174"/>
      <c r="C151" s="177"/>
      <c r="D151" s="94" t="s">
        <v>152</v>
      </c>
      <c r="E151" s="78" t="s">
        <v>153</v>
      </c>
      <c r="F151" s="93" t="s">
        <v>96</v>
      </c>
      <c r="G151" s="94" t="s">
        <v>90</v>
      </c>
      <c r="H151" s="101">
        <v>1356</v>
      </c>
      <c r="I151" s="96">
        <v>1</v>
      </c>
      <c r="J151" s="96">
        <v>1</v>
      </c>
      <c r="K151" s="97">
        <f>H151*I151*J151</f>
        <v>1356</v>
      </c>
      <c r="L151" s="98"/>
    </row>
    <row r="152" spans="1:12" s="32" customFormat="1" ht="30" customHeight="1">
      <c r="A152" s="89">
        <v>32</v>
      </c>
      <c r="B152" s="174"/>
      <c r="C152" s="178" t="s">
        <v>154</v>
      </c>
      <c r="D152" s="94" t="s">
        <v>155</v>
      </c>
      <c r="E152" s="78" t="s">
        <v>156</v>
      </c>
      <c r="F152" s="93" t="s">
        <v>157</v>
      </c>
      <c r="G152" s="94" t="s">
        <v>90</v>
      </c>
      <c r="H152" s="101">
        <v>8</v>
      </c>
      <c r="I152" s="96">
        <v>2</v>
      </c>
      <c r="J152" s="96">
        <v>50</v>
      </c>
      <c r="K152" s="97">
        <f t="shared" ref="K152:K153" si="10">H152*I152*J152</f>
        <v>800</v>
      </c>
      <c r="L152" s="98"/>
    </row>
    <row r="153" spans="1:12" s="32" customFormat="1" ht="30" customHeight="1">
      <c r="A153" s="89">
        <v>33</v>
      </c>
      <c r="B153" s="174"/>
      <c r="C153" s="178"/>
      <c r="D153" s="94" t="s">
        <v>158</v>
      </c>
      <c r="E153" s="78" t="s">
        <v>159</v>
      </c>
      <c r="F153" s="93" t="s">
        <v>96</v>
      </c>
      <c r="G153" s="94" t="s">
        <v>90</v>
      </c>
      <c r="H153" s="101">
        <v>8605</v>
      </c>
      <c r="I153" s="96">
        <v>1</v>
      </c>
      <c r="J153" s="96">
        <v>1</v>
      </c>
      <c r="K153" s="97">
        <f t="shared" si="10"/>
        <v>8605</v>
      </c>
      <c r="L153" s="98"/>
    </row>
    <row r="154" spans="1:12" s="32" customFormat="1" ht="30" customHeight="1">
      <c r="A154" s="89">
        <v>35</v>
      </c>
      <c r="B154" s="174"/>
      <c r="C154" s="178"/>
      <c r="D154" s="94" t="s">
        <v>160</v>
      </c>
      <c r="E154" s="78" t="s">
        <v>160</v>
      </c>
      <c r="F154" s="93" t="s">
        <v>157</v>
      </c>
      <c r="G154" s="94" t="s">
        <v>90</v>
      </c>
      <c r="H154" s="101">
        <v>10</v>
      </c>
      <c r="I154" s="96">
        <v>2</v>
      </c>
      <c r="J154" s="96">
        <v>25</v>
      </c>
      <c r="K154" s="97">
        <f t="shared" ref="K154:K161" si="11">H154*I154*J154</f>
        <v>500</v>
      </c>
      <c r="L154" s="98"/>
    </row>
    <row r="155" spans="1:12" s="32" customFormat="1" ht="30" customHeight="1">
      <c r="A155" s="89">
        <v>36</v>
      </c>
      <c r="B155" s="174"/>
      <c r="C155" s="178"/>
      <c r="D155" s="94" t="s">
        <v>161</v>
      </c>
      <c r="E155" s="78" t="s">
        <v>162</v>
      </c>
      <c r="F155" s="93" t="s">
        <v>96</v>
      </c>
      <c r="G155" s="94" t="s">
        <v>90</v>
      </c>
      <c r="H155" s="101">
        <v>100</v>
      </c>
      <c r="I155" s="96">
        <v>1</v>
      </c>
      <c r="J155" s="96">
        <v>1</v>
      </c>
      <c r="K155" s="97">
        <f t="shared" si="11"/>
        <v>100</v>
      </c>
      <c r="L155" s="98"/>
    </row>
    <row r="156" spans="1:12" s="32" customFormat="1" ht="30" customHeight="1">
      <c r="A156" s="89">
        <v>37</v>
      </c>
      <c r="B156" s="174"/>
      <c r="C156" s="178"/>
      <c r="D156" s="94" t="s">
        <v>163</v>
      </c>
      <c r="E156" s="78" t="s">
        <v>162</v>
      </c>
      <c r="F156" s="93" t="s">
        <v>157</v>
      </c>
      <c r="G156" s="94" t="s">
        <v>90</v>
      </c>
      <c r="H156" s="101">
        <v>260</v>
      </c>
      <c r="I156" s="96">
        <v>2</v>
      </c>
      <c r="J156" s="96">
        <v>4</v>
      </c>
      <c r="K156" s="97">
        <f t="shared" si="11"/>
        <v>2080</v>
      </c>
      <c r="L156" s="98"/>
    </row>
    <row r="157" spans="1:12" s="32" customFormat="1" ht="30" customHeight="1">
      <c r="A157" s="89">
        <v>38</v>
      </c>
      <c r="B157" s="174"/>
      <c r="C157" s="178"/>
      <c r="D157" s="94" t="s">
        <v>164</v>
      </c>
      <c r="E157" s="78" t="s">
        <v>165</v>
      </c>
      <c r="F157" s="93" t="s">
        <v>96</v>
      </c>
      <c r="G157" s="94" t="s">
        <v>90</v>
      </c>
      <c r="H157" s="101">
        <v>12000</v>
      </c>
      <c r="I157" s="96">
        <v>1</v>
      </c>
      <c r="J157" s="96">
        <v>1</v>
      </c>
      <c r="K157" s="97">
        <f t="shared" si="11"/>
        <v>12000</v>
      </c>
      <c r="L157" s="98"/>
    </row>
    <row r="158" spans="1:12" s="32" customFormat="1" ht="30" customHeight="1">
      <c r="A158" s="89">
        <v>39</v>
      </c>
      <c r="B158" s="174"/>
      <c r="C158" s="178"/>
      <c r="D158" s="94" t="s">
        <v>166</v>
      </c>
      <c r="E158" s="78" t="s">
        <v>166</v>
      </c>
      <c r="F158" s="93" t="s">
        <v>167</v>
      </c>
      <c r="G158" s="94" t="s">
        <v>90</v>
      </c>
      <c r="H158" s="101">
        <v>15</v>
      </c>
      <c r="I158" s="96">
        <v>2</v>
      </c>
      <c r="J158" s="96">
        <v>23</v>
      </c>
      <c r="K158" s="97">
        <f t="shared" si="11"/>
        <v>690</v>
      </c>
      <c r="L158" s="98"/>
    </row>
    <row r="159" spans="1:12" s="32" customFormat="1" ht="30" customHeight="1">
      <c r="A159" s="89">
        <v>40</v>
      </c>
      <c r="B159" s="174"/>
      <c r="C159" s="178"/>
      <c r="D159" s="94" t="s">
        <v>168</v>
      </c>
      <c r="E159" s="78" t="s">
        <v>162</v>
      </c>
      <c r="F159" s="93" t="s">
        <v>157</v>
      </c>
      <c r="G159" s="94" t="s">
        <v>90</v>
      </c>
      <c r="H159" s="101">
        <v>900</v>
      </c>
      <c r="I159" s="96">
        <v>2</v>
      </c>
      <c r="J159" s="96">
        <v>4</v>
      </c>
      <c r="K159" s="97">
        <f t="shared" si="11"/>
        <v>7200</v>
      </c>
      <c r="L159" s="98"/>
    </row>
    <row r="160" spans="1:12" s="32" customFormat="1" ht="30" customHeight="1">
      <c r="A160" s="89">
        <v>41</v>
      </c>
      <c r="B160" s="174"/>
      <c r="C160" s="94" t="s">
        <v>169</v>
      </c>
      <c r="D160" s="94" t="s">
        <v>169</v>
      </c>
      <c r="E160" s="78" t="s">
        <v>170</v>
      </c>
      <c r="F160" s="93" t="s">
        <v>157</v>
      </c>
      <c r="G160" s="94" t="s">
        <v>90</v>
      </c>
      <c r="H160" s="101">
        <v>1300</v>
      </c>
      <c r="I160" s="96">
        <v>1</v>
      </c>
      <c r="J160" s="96">
        <v>1</v>
      </c>
      <c r="K160" s="97">
        <f t="shared" ref="K160" si="12">H160*I160*J160</f>
        <v>1300</v>
      </c>
      <c r="L160" s="98"/>
    </row>
    <row r="161" spans="1:12" s="32" customFormat="1" ht="30" customHeight="1">
      <c r="A161" s="89">
        <v>42</v>
      </c>
      <c r="B161" s="174"/>
      <c r="C161" s="94" t="s">
        <v>171</v>
      </c>
      <c r="D161" s="94" t="s">
        <v>171</v>
      </c>
      <c r="E161" s="78" t="s">
        <v>172</v>
      </c>
      <c r="F161" s="93" t="s">
        <v>96</v>
      </c>
      <c r="G161" s="94" t="s">
        <v>90</v>
      </c>
      <c r="H161" s="101">
        <v>1789.6</v>
      </c>
      <c r="I161" s="96">
        <v>1</v>
      </c>
      <c r="J161" s="96">
        <v>1</v>
      </c>
      <c r="K161" s="97">
        <f t="shared" si="11"/>
        <v>1789.6</v>
      </c>
      <c r="L161" s="98"/>
    </row>
    <row r="162" spans="1:12" ht="32.25" customHeight="1">
      <c r="A162" s="47" t="s">
        <v>17</v>
      </c>
      <c r="B162" s="170" t="s">
        <v>18</v>
      </c>
      <c r="C162" s="169"/>
      <c r="D162" s="169"/>
      <c r="E162" s="169"/>
      <c r="F162" s="169"/>
      <c r="G162" s="171"/>
      <c r="H162" s="75"/>
      <c r="I162" s="50"/>
      <c r="J162" s="50" t="s">
        <v>50</v>
      </c>
      <c r="K162" s="51">
        <f>SUM(K164:K166)</f>
        <v>68952.521643999993</v>
      </c>
      <c r="L162" s="50"/>
    </row>
    <row r="163" spans="1:12">
      <c r="A163" s="82" t="s">
        <v>1</v>
      </c>
      <c r="B163" s="82" t="s">
        <v>80</v>
      </c>
      <c r="C163" s="82" t="s">
        <v>81</v>
      </c>
      <c r="D163" s="82" t="s">
        <v>82</v>
      </c>
      <c r="E163" s="83" t="s">
        <v>7</v>
      </c>
      <c r="F163" s="82" t="s">
        <v>83</v>
      </c>
      <c r="G163" s="84" t="s">
        <v>173</v>
      </c>
      <c r="H163" s="84"/>
      <c r="I163" s="84" t="s">
        <v>57</v>
      </c>
      <c r="J163" s="84" t="s">
        <v>58</v>
      </c>
      <c r="K163" s="84" t="s">
        <v>6</v>
      </c>
      <c r="L163" s="84" t="s">
        <v>7</v>
      </c>
    </row>
    <row r="164" spans="1:12" ht="34.5" customHeight="1">
      <c r="A164" s="4">
        <v>93</v>
      </c>
      <c r="B164" s="9" t="str">
        <f>VLOOKUP($A164,'L3-明细条目报价'!$A$2:$G$109,2,FALSE)</f>
        <v>服务费</v>
      </c>
      <c r="C164" s="4" t="str">
        <f>VLOOKUP($A164,'L3-明细条目报价'!$A$2:$G$109,3,FALSE)</f>
        <v>/</v>
      </c>
      <c r="D164" s="4" t="str">
        <f>VLOOKUP($A164,'L3-明细条目报价'!$A$2:$G$109,4,FALSE)</f>
        <v>/</v>
      </c>
      <c r="E164" s="111">
        <f>VLOOKUP($A164,'L3-明细条目报价'!$A$2:$G$109,5,FALSE)</f>
        <v>0</v>
      </c>
      <c r="F164" s="4" t="str">
        <f>VLOOKUP($A164,'L3-明细条目报价'!$A$2:$G$109,6,FALSE)</f>
        <v>填写百分比</v>
      </c>
      <c r="G164" s="112">
        <f>VLOOKUP($A164,'L3-明细条目报价'!$A$2:$G$109,7,FALSE)</f>
        <v>0.06</v>
      </c>
      <c r="H164" s="112">
        <f>K121+K110+K102+K6</f>
        <v>606040.79</v>
      </c>
      <c r="I164" s="113">
        <v>1</v>
      </c>
      <c r="J164" s="114">
        <v>1</v>
      </c>
      <c r="K164" s="115">
        <f>I164*J164*G164*H164</f>
        <v>36362.447399999997</v>
      </c>
      <c r="L164" s="116"/>
    </row>
    <row r="165" spans="1:12" s="33" customFormat="1" ht="32.5" customHeight="1">
      <c r="A165" s="4">
        <v>95</v>
      </c>
      <c r="B165" s="9" t="str">
        <f>VLOOKUP($A165,'L3-明细条目报价'!$A$2:$G$109,2,FALSE)</f>
        <v>税费</v>
      </c>
      <c r="C165" s="4" t="str">
        <f>VLOOKUP($A165,'L3-明细条目报价'!$A$2:$G$109,3,FALSE)</f>
        <v>/</v>
      </c>
      <c r="D165" s="4" t="str">
        <f>VLOOKUP($A165,'L3-明细条目报价'!$A$2:$G$109,4,FALSE)</f>
        <v>/</v>
      </c>
      <c r="E165" s="111">
        <f>VLOOKUP($A165,'L3-明细条目报价'!$A$2:$G$109,5,FALSE)</f>
        <v>0</v>
      </c>
      <c r="F165" s="4" t="str">
        <f>VLOOKUP($A165,'L3-明细条目报价'!$A$2:$G$109,6,FALSE)</f>
        <v>填写税率</v>
      </c>
      <c r="G165" s="112">
        <f>VLOOKUP($A165,'L3-明细条目报价'!$A$2:$G$109,7,FALSE)</f>
        <v>0.06</v>
      </c>
      <c r="H165" s="117">
        <f>H164+K164</f>
        <v>642403.23739999998</v>
      </c>
      <c r="I165" s="113">
        <v>1</v>
      </c>
      <c r="J165" s="114">
        <v>1</v>
      </c>
      <c r="K165" s="115">
        <f>I165*J165*G165*H165</f>
        <v>38544.194243999998</v>
      </c>
      <c r="L165" s="118"/>
    </row>
    <row r="166" spans="1:12" s="33" customFormat="1" ht="32.5" customHeight="1">
      <c r="A166" s="4">
        <v>95</v>
      </c>
      <c r="B166" s="9" t="str">
        <f>VLOOKUP($A166,'L3-明细条目报价'!$A$2:$G$109,2,FALSE)</f>
        <v>税费</v>
      </c>
      <c r="C166" s="4" t="str">
        <f>VLOOKUP($A166,'L3-明细条目报价'!$A$2:$G$109,3,FALSE)</f>
        <v>/</v>
      </c>
      <c r="D166" s="4" t="str">
        <f>VLOOKUP($A166,'L3-明细条目报价'!$A$2:$G$109,4,FALSE)</f>
        <v>/</v>
      </c>
      <c r="E166" s="119" t="s">
        <v>174</v>
      </c>
      <c r="F166" s="4" t="str">
        <f>VLOOKUP($A166,'L3-明细条目报价'!$A$2:$G$109,6,FALSE)</f>
        <v>填写税率</v>
      </c>
      <c r="G166" s="120" t="s">
        <v>90</v>
      </c>
      <c r="H166" s="121">
        <v>-5954.12</v>
      </c>
      <c r="I166" s="113">
        <v>1</v>
      </c>
      <c r="J166" s="114">
        <v>1</v>
      </c>
      <c r="K166" s="122">
        <f>H166</f>
        <v>-5954.12</v>
      </c>
      <c r="L166" s="118"/>
    </row>
  </sheetData>
  <mergeCells count="39">
    <mergeCell ref="L94:L95"/>
    <mergeCell ref="L96:L97"/>
    <mergeCell ref="L84:L85"/>
    <mergeCell ref="L86:L87"/>
    <mergeCell ref="L88:L89"/>
    <mergeCell ref="L90:L91"/>
    <mergeCell ref="L92:L93"/>
    <mergeCell ref="L74:L75"/>
    <mergeCell ref="L76:L77"/>
    <mergeCell ref="L78:L79"/>
    <mergeCell ref="L80:L81"/>
    <mergeCell ref="L82:L83"/>
    <mergeCell ref="L62:L63"/>
    <mergeCell ref="L64:L65"/>
    <mergeCell ref="L66:L68"/>
    <mergeCell ref="L70:L71"/>
    <mergeCell ref="L72:L73"/>
    <mergeCell ref="B6:E6"/>
    <mergeCell ref="B102:G102"/>
    <mergeCell ref="B110:G110"/>
    <mergeCell ref="B121:G121"/>
    <mergeCell ref="B162:G162"/>
    <mergeCell ref="B123:B124"/>
    <mergeCell ref="B126:B127"/>
    <mergeCell ref="B128:B133"/>
    <mergeCell ref="B134:B161"/>
    <mergeCell ref="C134:C151"/>
    <mergeCell ref="C152:C159"/>
    <mergeCell ref="F3:H3"/>
    <mergeCell ref="J3:K3"/>
    <mergeCell ref="E4:F4"/>
    <mergeCell ref="G4:K4"/>
    <mergeCell ref="A5:K5"/>
    <mergeCell ref="B1:D1"/>
    <mergeCell ref="F1:H1"/>
    <mergeCell ref="J1:K1"/>
    <mergeCell ref="B2:D2"/>
    <mergeCell ref="F2:H2"/>
    <mergeCell ref="J2:K2"/>
  </mergeCells>
  <phoneticPr fontId="43" type="noConversion"/>
  <conditionalFormatting sqref="A104:A109 A112:H120 G123:H124 A123:A161 C125:H131 C133:H133 D134:H161 A165:G166">
    <cfRule type="expression" dxfId="15" priority="37">
      <formula>IF(AND($E104&lt;&gt;"",#REF!=""),1,0)</formula>
    </cfRule>
  </conditionalFormatting>
  <conditionalFormatting sqref="B128:B129">
    <cfRule type="expression" dxfId="14" priority="17">
      <formula>IF(AND($E128&lt;&gt;"",#REF!=""),1,0)</formula>
    </cfRule>
  </conditionalFormatting>
  <conditionalFormatting sqref="B123:E124">
    <cfRule type="expression" dxfId="13" priority="16">
      <formula>IF(AND($E123&lt;&gt;"",#REF!=""),1,0)</formula>
    </cfRule>
  </conditionalFormatting>
  <conditionalFormatting sqref="B104:H104 A164:H164">
    <cfRule type="expression" dxfId="12" priority="58">
      <formula>IF(AND($E104&lt;&gt;"",#REF!=""),1,0)</formula>
    </cfRule>
  </conditionalFormatting>
  <conditionalFormatting sqref="F123:F124">
    <cfRule type="expression" dxfId="11" priority="7">
      <formula>IF(AND($E121&lt;&gt;"",#REF!=""),1,0)</formula>
    </cfRule>
    <cfRule type="expression" dxfId="10" priority="8">
      <formula>IF(AND(#REF!&lt;&gt;"",#REF!=""),1,0)</formula>
    </cfRule>
  </conditionalFormatting>
  <conditionalFormatting sqref="G132:H132">
    <cfRule type="expression" dxfId="9" priority="3">
      <formula>IF(AND($E132&lt;&gt;"",#REF!=""),1,0)</formula>
    </cfRule>
  </conditionalFormatting>
  <conditionalFormatting sqref="K132">
    <cfRule type="expression" dxfId="8" priority="1">
      <formula>IF(AND($E132&lt;&gt;"",#REF!=""),1,0)</formula>
    </cfRule>
  </conditionalFormatting>
  <dataValidations count="1">
    <dataValidation type="list" allowBlank="1" showInputMessage="1" showErrorMessage="1" sqref="D123:D124" xr:uid="{00000000-0002-0000-0100-000000000000}">
      <formula1>"经济舱（境内）,经济舱（境外）,商务舱（境内）,商务舱（境外）,头等舱（境内）,头等舱（境外）,火车票,服务费,其他"</formula1>
    </dataValidation>
  </dataValidations>
  <hyperlinks>
    <hyperlink ref="D4" r:id="rId1" xr:uid="{00000000-0004-0000-0100-000000000000}"/>
    <hyperlink ref="J2" r:id="rId2" xr:uid="{00000000-0004-0000-0100-000001000000}"/>
  </hyperlinks>
  <pageMargins left="0.7" right="0.7" top="0.75" bottom="0.75" header="0.3" footer="0.3"/>
  <pageSetup paperSize="9" scale="3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"/>
  <sheetViews>
    <sheetView topLeftCell="A15" zoomScale="80" zoomScaleNormal="80" workbookViewId="0">
      <selection activeCell="G95" sqref="G95"/>
    </sheetView>
  </sheetViews>
  <sheetFormatPr defaultColWidth="9.07421875" defaultRowHeight="15.5"/>
  <cols>
    <col min="1" max="1" width="18.921875" customWidth="1"/>
    <col min="2" max="2" width="39.4609375" customWidth="1"/>
    <col min="3" max="3" width="20.23046875" customWidth="1"/>
    <col min="4" max="4" width="30.23046875" customWidth="1"/>
    <col min="5" max="5" width="65.69140625" customWidth="1"/>
    <col min="6" max="6" width="34.53515625" customWidth="1"/>
    <col min="7" max="7" width="11.23046875" style="1" customWidth="1"/>
  </cols>
  <sheetData>
    <row r="1" spans="1:7" ht="20">
      <c r="A1" s="2" t="s">
        <v>9</v>
      </c>
      <c r="B1" s="2" t="s">
        <v>80</v>
      </c>
      <c r="C1" s="2" t="s">
        <v>81</v>
      </c>
      <c r="D1" s="2" t="s">
        <v>82</v>
      </c>
      <c r="E1" s="2" t="s">
        <v>175</v>
      </c>
      <c r="F1" s="2" t="s">
        <v>176</v>
      </c>
      <c r="G1" s="3" t="s">
        <v>173</v>
      </c>
    </row>
    <row r="2" spans="1:7" ht="26">
      <c r="A2" s="4">
        <v>1</v>
      </c>
      <c r="B2" s="5" t="s">
        <v>177</v>
      </c>
      <c r="C2" s="6" t="s">
        <v>178</v>
      </c>
      <c r="D2" s="5" t="s">
        <v>179</v>
      </c>
      <c r="E2" s="7"/>
      <c r="F2" s="6" t="s">
        <v>180</v>
      </c>
      <c r="G2" s="8">
        <v>300</v>
      </c>
    </row>
    <row r="3" spans="1:7" ht="26">
      <c r="A3" s="4">
        <v>2</v>
      </c>
      <c r="B3" s="5" t="s">
        <v>177</v>
      </c>
      <c r="C3" s="6" t="s">
        <v>181</v>
      </c>
      <c r="D3" s="5" t="s">
        <v>182</v>
      </c>
      <c r="E3" s="9"/>
      <c r="F3" s="6" t="s">
        <v>180</v>
      </c>
      <c r="G3" s="8">
        <v>500</v>
      </c>
    </row>
    <row r="4" spans="1:7" ht="26">
      <c r="A4" s="4">
        <v>3</v>
      </c>
      <c r="B4" s="5" t="s">
        <v>177</v>
      </c>
      <c r="C4" s="6" t="s">
        <v>183</v>
      </c>
      <c r="D4" s="6" t="s">
        <v>184</v>
      </c>
      <c r="E4" s="9"/>
      <c r="F4" s="6" t="s">
        <v>180</v>
      </c>
      <c r="G4" s="8">
        <v>600</v>
      </c>
    </row>
    <row r="5" spans="1:7" ht="26">
      <c r="A5" s="4">
        <v>4</v>
      </c>
      <c r="B5" s="5" t="s">
        <v>177</v>
      </c>
      <c r="C5" s="6" t="s">
        <v>185</v>
      </c>
      <c r="D5" s="6" t="s">
        <v>186</v>
      </c>
      <c r="E5" s="9"/>
      <c r="F5" s="6" t="s">
        <v>180</v>
      </c>
      <c r="G5" s="8">
        <v>850</v>
      </c>
    </row>
    <row r="6" spans="1:7" ht="26">
      <c r="A6" s="4">
        <v>5</v>
      </c>
      <c r="B6" s="5" t="s">
        <v>177</v>
      </c>
      <c r="C6" s="6" t="s">
        <v>187</v>
      </c>
      <c r="D6" s="6" t="s">
        <v>188</v>
      </c>
      <c r="E6" s="9"/>
      <c r="F6" s="6" t="s">
        <v>180</v>
      </c>
      <c r="G6" s="8">
        <v>900</v>
      </c>
    </row>
    <row r="7" spans="1:7" ht="26">
      <c r="A7" s="4">
        <v>6</v>
      </c>
      <c r="B7" s="5" t="s">
        <v>177</v>
      </c>
      <c r="C7" s="6" t="s">
        <v>187</v>
      </c>
      <c r="D7" s="6" t="s">
        <v>189</v>
      </c>
      <c r="E7" s="9"/>
      <c r="F7" s="6" t="s">
        <v>180</v>
      </c>
      <c r="G7" s="8">
        <v>900</v>
      </c>
    </row>
    <row r="8" spans="1:7" ht="26">
      <c r="A8" s="4">
        <v>7</v>
      </c>
      <c r="B8" s="5" t="s">
        <v>177</v>
      </c>
      <c r="C8" s="6" t="s">
        <v>187</v>
      </c>
      <c r="D8" s="6" t="s">
        <v>190</v>
      </c>
      <c r="E8" s="9"/>
      <c r="F8" s="6" t="s">
        <v>180</v>
      </c>
      <c r="G8" s="8">
        <v>900</v>
      </c>
    </row>
    <row r="9" spans="1:7" ht="26">
      <c r="A9" s="4">
        <v>8</v>
      </c>
      <c r="B9" s="5" t="s">
        <v>177</v>
      </c>
      <c r="C9" s="6" t="s">
        <v>187</v>
      </c>
      <c r="D9" s="6" t="s">
        <v>191</v>
      </c>
      <c r="E9" s="9"/>
      <c r="F9" s="6" t="s">
        <v>180</v>
      </c>
      <c r="G9" s="8">
        <v>900</v>
      </c>
    </row>
    <row r="10" spans="1:7" ht="26">
      <c r="A10" s="4">
        <v>9</v>
      </c>
      <c r="B10" s="5" t="s">
        <v>177</v>
      </c>
      <c r="C10" s="6" t="s">
        <v>192</v>
      </c>
      <c r="D10" s="6" t="s">
        <v>193</v>
      </c>
      <c r="E10" s="9"/>
      <c r="F10" s="6" t="s">
        <v>180</v>
      </c>
      <c r="G10" s="8">
        <v>1100</v>
      </c>
    </row>
    <row r="11" spans="1:7" ht="26">
      <c r="A11" s="4">
        <v>10</v>
      </c>
      <c r="B11" s="5" t="s">
        <v>177</v>
      </c>
      <c r="C11" s="6" t="s">
        <v>192</v>
      </c>
      <c r="D11" s="6" t="s">
        <v>194</v>
      </c>
      <c r="E11" s="9"/>
      <c r="F11" s="6" t="s">
        <v>180</v>
      </c>
      <c r="G11" s="8">
        <v>1100</v>
      </c>
    </row>
    <row r="12" spans="1:7" ht="26">
      <c r="A12" s="4">
        <v>11</v>
      </c>
      <c r="B12" s="5" t="s">
        <v>177</v>
      </c>
      <c r="C12" s="6" t="s">
        <v>192</v>
      </c>
      <c r="D12" s="6" t="s">
        <v>195</v>
      </c>
      <c r="E12" s="10"/>
      <c r="F12" s="6" t="s">
        <v>180</v>
      </c>
      <c r="G12" s="8">
        <v>1300</v>
      </c>
    </row>
    <row r="13" spans="1:7" ht="26">
      <c r="A13" s="4">
        <v>12</v>
      </c>
      <c r="B13" s="5" t="s">
        <v>177</v>
      </c>
      <c r="C13" s="6" t="s">
        <v>192</v>
      </c>
      <c r="D13" s="6" t="s">
        <v>196</v>
      </c>
      <c r="E13" s="10"/>
      <c r="F13" s="6" t="s">
        <v>180</v>
      </c>
      <c r="G13" s="8">
        <v>1300</v>
      </c>
    </row>
    <row r="14" spans="1:7" ht="26">
      <c r="A14" s="4">
        <v>13</v>
      </c>
      <c r="B14" s="5" t="s">
        <v>177</v>
      </c>
      <c r="C14" s="6" t="s">
        <v>192</v>
      </c>
      <c r="D14" s="6" t="s">
        <v>197</v>
      </c>
      <c r="E14" s="10"/>
      <c r="F14" s="6" t="s">
        <v>180</v>
      </c>
      <c r="G14" s="8">
        <v>1300</v>
      </c>
    </row>
    <row r="15" spans="1:7" ht="26">
      <c r="A15" s="4">
        <v>14</v>
      </c>
      <c r="B15" s="5" t="s">
        <v>198</v>
      </c>
      <c r="C15" s="6" t="s">
        <v>178</v>
      </c>
      <c r="D15" s="5" t="s">
        <v>179</v>
      </c>
      <c r="E15" s="10"/>
      <c r="F15" s="6" t="s">
        <v>199</v>
      </c>
      <c r="G15" s="8">
        <v>600</v>
      </c>
    </row>
    <row r="16" spans="1:7" ht="26">
      <c r="A16" s="4">
        <v>15</v>
      </c>
      <c r="B16" s="5" t="s">
        <v>198</v>
      </c>
      <c r="C16" s="6" t="s">
        <v>181</v>
      </c>
      <c r="D16" s="5" t="s">
        <v>182</v>
      </c>
      <c r="E16" s="11"/>
      <c r="F16" s="6" t="s">
        <v>199</v>
      </c>
      <c r="G16" s="8">
        <v>800</v>
      </c>
    </row>
    <row r="17" spans="1:7" ht="26">
      <c r="A17" s="4">
        <v>16</v>
      </c>
      <c r="B17" s="5" t="s">
        <v>198</v>
      </c>
      <c r="C17" s="6" t="s">
        <v>183</v>
      </c>
      <c r="D17" s="6" t="s">
        <v>184</v>
      </c>
      <c r="E17" s="11"/>
      <c r="F17" s="6" t="s">
        <v>199</v>
      </c>
      <c r="G17" s="8">
        <v>800</v>
      </c>
    </row>
    <row r="18" spans="1:7" ht="26">
      <c r="A18" s="4">
        <v>17</v>
      </c>
      <c r="B18" s="5" t="s">
        <v>198</v>
      </c>
      <c r="C18" s="6" t="s">
        <v>185</v>
      </c>
      <c r="D18" s="6" t="s">
        <v>186</v>
      </c>
      <c r="E18" s="11"/>
      <c r="F18" s="6" t="s">
        <v>199</v>
      </c>
      <c r="G18" s="8">
        <v>1000</v>
      </c>
    </row>
    <row r="19" spans="1:7" ht="26">
      <c r="A19" s="4">
        <v>18</v>
      </c>
      <c r="B19" s="5" t="s">
        <v>198</v>
      </c>
      <c r="C19" s="6" t="s">
        <v>187</v>
      </c>
      <c r="D19" s="6" t="s">
        <v>188</v>
      </c>
      <c r="E19" s="11"/>
      <c r="F19" s="6" t="s">
        <v>199</v>
      </c>
      <c r="G19" s="8">
        <v>1300</v>
      </c>
    </row>
    <row r="20" spans="1:7" ht="26">
      <c r="A20" s="4">
        <v>19</v>
      </c>
      <c r="B20" s="5" t="s">
        <v>198</v>
      </c>
      <c r="C20" s="6" t="s">
        <v>187</v>
      </c>
      <c r="D20" s="6" t="s">
        <v>189</v>
      </c>
      <c r="E20" s="9"/>
      <c r="F20" s="6" t="s">
        <v>199</v>
      </c>
      <c r="G20" s="8">
        <v>1300</v>
      </c>
    </row>
    <row r="21" spans="1:7" ht="26">
      <c r="A21" s="4">
        <v>20</v>
      </c>
      <c r="B21" s="5" t="s">
        <v>198</v>
      </c>
      <c r="C21" s="6" t="s">
        <v>187</v>
      </c>
      <c r="D21" s="6" t="s">
        <v>190</v>
      </c>
      <c r="E21" s="9"/>
      <c r="F21" s="6" t="s">
        <v>199</v>
      </c>
      <c r="G21" s="8">
        <v>1400</v>
      </c>
    </row>
    <row r="22" spans="1:7" ht="26">
      <c r="A22" s="4">
        <v>21</v>
      </c>
      <c r="B22" s="5" t="s">
        <v>198</v>
      </c>
      <c r="C22" s="6" t="s">
        <v>187</v>
      </c>
      <c r="D22" s="6" t="s">
        <v>191</v>
      </c>
      <c r="E22" s="9"/>
      <c r="F22" s="6" t="s">
        <v>199</v>
      </c>
      <c r="G22" s="8">
        <v>1500</v>
      </c>
    </row>
    <row r="23" spans="1:7" ht="26">
      <c r="A23" s="4">
        <v>22</v>
      </c>
      <c r="B23" s="5" t="s">
        <v>198</v>
      </c>
      <c r="C23" s="6" t="s">
        <v>192</v>
      </c>
      <c r="D23" s="6" t="s">
        <v>193</v>
      </c>
      <c r="E23" s="9"/>
      <c r="F23" s="6" t="s">
        <v>199</v>
      </c>
      <c r="G23" s="8">
        <v>1400</v>
      </c>
    </row>
    <row r="24" spans="1:7" ht="26">
      <c r="A24" s="4">
        <v>23</v>
      </c>
      <c r="B24" s="5" t="s">
        <v>198</v>
      </c>
      <c r="C24" s="6" t="s">
        <v>192</v>
      </c>
      <c r="D24" s="6" t="s">
        <v>194</v>
      </c>
      <c r="E24" s="9"/>
      <c r="F24" s="6" t="s">
        <v>199</v>
      </c>
      <c r="G24" s="8">
        <v>1500</v>
      </c>
    </row>
    <row r="25" spans="1:7" ht="26">
      <c r="A25" s="4">
        <v>24</v>
      </c>
      <c r="B25" s="5" t="s">
        <v>198</v>
      </c>
      <c r="C25" s="6" t="s">
        <v>192</v>
      </c>
      <c r="D25" s="6" t="s">
        <v>195</v>
      </c>
      <c r="E25" s="9"/>
      <c r="F25" s="6" t="s">
        <v>199</v>
      </c>
      <c r="G25" s="8">
        <v>2400</v>
      </c>
    </row>
    <row r="26" spans="1:7" ht="26">
      <c r="A26" s="4">
        <v>25</v>
      </c>
      <c r="B26" s="5" t="s">
        <v>198</v>
      </c>
      <c r="C26" s="6" t="s">
        <v>192</v>
      </c>
      <c r="D26" s="6" t="s">
        <v>196</v>
      </c>
      <c r="E26" s="9"/>
      <c r="F26" s="6" t="s">
        <v>199</v>
      </c>
      <c r="G26" s="8">
        <v>2200</v>
      </c>
    </row>
    <row r="27" spans="1:7" ht="26">
      <c r="A27" s="4">
        <v>26</v>
      </c>
      <c r="B27" s="5" t="s">
        <v>198</v>
      </c>
      <c r="C27" s="6" t="s">
        <v>192</v>
      </c>
      <c r="D27" s="6" t="s">
        <v>197</v>
      </c>
      <c r="E27" s="9"/>
      <c r="F27" s="6" t="s">
        <v>199</v>
      </c>
      <c r="G27" s="8">
        <v>2400</v>
      </c>
    </row>
    <row r="28" spans="1:7">
      <c r="A28" s="4">
        <v>27</v>
      </c>
      <c r="B28" s="6" t="s">
        <v>200</v>
      </c>
      <c r="C28" s="6" t="s">
        <v>178</v>
      </c>
      <c r="D28" s="5" t="s">
        <v>179</v>
      </c>
      <c r="E28" s="9"/>
      <c r="F28" s="6" t="s">
        <v>201</v>
      </c>
      <c r="G28" s="8">
        <v>5</v>
      </c>
    </row>
    <row r="29" spans="1:7">
      <c r="A29" s="4">
        <v>28</v>
      </c>
      <c r="B29" s="6" t="s">
        <v>200</v>
      </c>
      <c r="C29" s="6" t="s">
        <v>181</v>
      </c>
      <c r="D29" s="5" t="s">
        <v>182</v>
      </c>
      <c r="E29" s="9"/>
      <c r="F29" s="6" t="s">
        <v>201</v>
      </c>
      <c r="G29" s="8">
        <v>5</v>
      </c>
    </row>
    <row r="30" spans="1:7">
      <c r="A30" s="4">
        <v>29</v>
      </c>
      <c r="B30" s="6" t="s">
        <v>200</v>
      </c>
      <c r="C30" s="6" t="s">
        <v>183</v>
      </c>
      <c r="D30" s="6" t="s">
        <v>184</v>
      </c>
      <c r="E30" s="9"/>
      <c r="F30" s="6" t="s">
        <v>201</v>
      </c>
      <c r="G30" s="8">
        <v>5</v>
      </c>
    </row>
    <row r="31" spans="1:7">
      <c r="A31" s="4">
        <v>30</v>
      </c>
      <c r="B31" s="6" t="s">
        <v>200</v>
      </c>
      <c r="C31" s="6" t="s">
        <v>185</v>
      </c>
      <c r="D31" s="6" t="s">
        <v>186</v>
      </c>
      <c r="E31" s="9"/>
      <c r="F31" s="6" t="s">
        <v>201</v>
      </c>
      <c r="G31" s="8">
        <v>5</v>
      </c>
    </row>
    <row r="32" spans="1:7">
      <c r="A32" s="4">
        <v>31</v>
      </c>
      <c r="B32" s="6" t="s">
        <v>200</v>
      </c>
      <c r="C32" s="6" t="s">
        <v>187</v>
      </c>
      <c r="D32" s="6" t="s">
        <v>188</v>
      </c>
      <c r="E32" s="9"/>
      <c r="F32" s="6" t="s">
        <v>201</v>
      </c>
      <c r="G32" s="8">
        <v>5</v>
      </c>
    </row>
    <row r="33" spans="1:7">
      <c r="A33" s="4">
        <v>32</v>
      </c>
      <c r="B33" s="6" t="s">
        <v>200</v>
      </c>
      <c r="C33" s="6" t="s">
        <v>187</v>
      </c>
      <c r="D33" s="6" t="s">
        <v>189</v>
      </c>
      <c r="E33" s="9"/>
      <c r="F33" s="6" t="s">
        <v>201</v>
      </c>
      <c r="G33" s="8">
        <v>5</v>
      </c>
    </row>
    <row r="34" spans="1:7">
      <c r="A34" s="4">
        <v>33</v>
      </c>
      <c r="B34" s="6" t="s">
        <v>200</v>
      </c>
      <c r="C34" s="6" t="s">
        <v>187</v>
      </c>
      <c r="D34" s="6" t="s">
        <v>190</v>
      </c>
      <c r="E34" s="12"/>
      <c r="F34" s="6" t="s">
        <v>201</v>
      </c>
      <c r="G34" s="8">
        <v>5</v>
      </c>
    </row>
    <row r="35" spans="1:7">
      <c r="A35" s="4">
        <v>34</v>
      </c>
      <c r="B35" s="6" t="s">
        <v>200</v>
      </c>
      <c r="C35" s="6" t="s">
        <v>187</v>
      </c>
      <c r="D35" s="6" t="s">
        <v>191</v>
      </c>
      <c r="E35" s="9"/>
      <c r="F35" s="6" t="s">
        <v>201</v>
      </c>
      <c r="G35" s="8">
        <v>5</v>
      </c>
    </row>
    <row r="36" spans="1:7">
      <c r="A36" s="4">
        <v>35</v>
      </c>
      <c r="B36" s="6" t="s">
        <v>200</v>
      </c>
      <c r="C36" s="6" t="s">
        <v>192</v>
      </c>
      <c r="D36" s="6" t="s">
        <v>193</v>
      </c>
      <c r="E36" s="9"/>
      <c r="F36" s="6" t="s">
        <v>201</v>
      </c>
      <c r="G36" s="8">
        <v>5</v>
      </c>
    </row>
    <row r="37" spans="1:7">
      <c r="A37" s="4">
        <v>36</v>
      </c>
      <c r="B37" s="6" t="s">
        <v>200</v>
      </c>
      <c r="C37" s="6" t="s">
        <v>192</v>
      </c>
      <c r="D37" s="6" t="s">
        <v>194</v>
      </c>
      <c r="E37" s="9"/>
      <c r="F37" s="6" t="s">
        <v>201</v>
      </c>
      <c r="G37" s="8">
        <v>5</v>
      </c>
    </row>
    <row r="38" spans="1:7">
      <c r="A38" s="4">
        <v>37</v>
      </c>
      <c r="B38" s="6" t="s">
        <v>200</v>
      </c>
      <c r="C38" s="6" t="s">
        <v>192</v>
      </c>
      <c r="D38" s="6" t="s">
        <v>195</v>
      </c>
      <c r="E38" s="9"/>
      <c r="F38" s="6" t="s">
        <v>201</v>
      </c>
      <c r="G38" s="8">
        <v>5</v>
      </c>
    </row>
    <row r="39" spans="1:7">
      <c r="A39" s="4">
        <v>38</v>
      </c>
      <c r="B39" s="6" t="s">
        <v>200</v>
      </c>
      <c r="C39" s="6" t="s">
        <v>192</v>
      </c>
      <c r="D39" s="6" t="s">
        <v>196</v>
      </c>
      <c r="E39" s="9"/>
      <c r="F39" s="6" t="s">
        <v>201</v>
      </c>
      <c r="G39" s="8">
        <v>5</v>
      </c>
    </row>
    <row r="40" spans="1:7">
      <c r="A40" s="4">
        <v>39</v>
      </c>
      <c r="B40" s="6" t="s">
        <v>200</v>
      </c>
      <c r="C40" s="6" t="s">
        <v>192</v>
      </c>
      <c r="D40" s="6" t="s">
        <v>197</v>
      </c>
      <c r="E40" s="9"/>
      <c r="F40" s="6" t="s">
        <v>201</v>
      </c>
      <c r="G40" s="8">
        <v>5</v>
      </c>
    </row>
    <row r="41" spans="1:7">
      <c r="A41" s="4">
        <v>40</v>
      </c>
      <c r="B41" s="6" t="s">
        <v>202</v>
      </c>
      <c r="C41" s="6" t="s">
        <v>178</v>
      </c>
      <c r="D41" s="5" t="s">
        <v>179</v>
      </c>
      <c r="E41" s="9"/>
      <c r="F41" s="6" t="s">
        <v>203</v>
      </c>
      <c r="G41" s="8">
        <v>70</v>
      </c>
    </row>
    <row r="42" spans="1:7">
      <c r="A42" s="4">
        <v>41</v>
      </c>
      <c r="B42" s="6" t="s">
        <v>202</v>
      </c>
      <c r="C42" s="6" t="s">
        <v>181</v>
      </c>
      <c r="D42" s="5" t="s">
        <v>182</v>
      </c>
      <c r="E42" s="9"/>
      <c r="F42" s="6" t="s">
        <v>203</v>
      </c>
      <c r="G42" s="8">
        <v>70</v>
      </c>
    </row>
    <row r="43" spans="1:7">
      <c r="A43" s="4">
        <v>42</v>
      </c>
      <c r="B43" s="6" t="s">
        <v>202</v>
      </c>
      <c r="C43" s="6" t="s">
        <v>183</v>
      </c>
      <c r="D43" s="6" t="s">
        <v>184</v>
      </c>
      <c r="E43" s="9"/>
      <c r="F43" s="6" t="s">
        <v>203</v>
      </c>
      <c r="G43" s="8">
        <v>70</v>
      </c>
    </row>
    <row r="44" spans="1:7">
      <c r="A44" s="4">
        <v>43</v>
      </c>
      <c r="B44" s="6" t="s">
        <v>202</v>
      </c>
      <c r="C44" s="6" t="s">
        <v>185</v>
      </c>
      <c r="D44" s="6" t="s">
        <v>186</v>
      </c>
      <c r="E44" s="9"/>
      <c r="F44" s="6" t="s">
        <v>203</v>
      </c>
      <c r="G44" s="8">
        <v>70</v>
      </c>
    </row>
    <row r="45" spans="1:7">
      <c r="A45" s="4">
        <v>44</v>
      </c>
      <c r="B45" s="6" t="s">
        <v>202</v>
      </c>
      <c r="C45" s="6" t="s">
        <v>187</v>
      </c>
      <c r="D45" s="6" t="s">
        <v>188</v>
      </c>
      <c r="E45" s="9"/>
      <c r="F45" s="6" t="s">
        <v>203</v>
      </c>
      <c r="G45" s="8">
        <v>70</v>
      </c>
    </row>
    <row r="46" spans="1:7">
      <c r="A46" s="4">
        <v>45</v>
      </c>
      <c r="B46" s="6" t="s">
        <v>202</v>
      </c>
      <c r="C46" s="6" t="s">
        <v>187</v>
      </c>
      <c r="D46" s="6" t="s">
        <v>189</v>
      </c>
      <c r="E46" s="9"/>
      <c r="F46" s="6" t="s">
        <v>203</v>
      </c>
      <c r="G46" s="8">
        <v>70</v>
      </c>
    </row>
    <row r="47" spans="1:7">
      <c r="A47" s="4">
        <v>46</v>
      </c>
      <c r="B47" s="6" t="s">
        <v>202</v>
      </c>
      <c r="C47" s="6" t="s">
        <v>187</v>
      </c>
      <c r="D47" s="6" t="s">
        <v>190</v>
      </c>
      <c r="E47" s="9"/>
      <c r="F47" s="6" t="s">
        <v>203</v>
      </c>
      <c r="G47" s="8">
        <v>70</v>
      </c>
    </row>
    <row r="48" spans="1:7">
      <c r="A48" s="4">
        <v>47</v>
      </c>
      <c r="B48" s="6" t="s">
        <v>202</v>
      </c>
      <c r="C48" s="6" t="s">
        <v>187</v>
      </c>
      <c r="D48" s="6" t="s">
        <v>191</v>
      </c>
      <c r="E48" s="9"/>
      <c r="F48" s="6" t="s">
        <v>203</v>
      </c>
      <c r="G48" s="8">
        <v>70</v>
      </c>
    </row>
    <row r="49" spans="1:7">
      <c r="A49" s="4">
        <v>48</v>
      </c>
      <c r="B49" s="6" t="s">
        <v>202</v>
      </c>
      <c r="C49" s="6" t="s">
        <v>192</v>
      </c>
      <c r="D49" s="6" t="s">
        <v>193</v>
      </c>
      <c r="E49" s="13"/>
      <c r="F49" s="6" t="s">
        <v>203</v>
      </c>
      <c r="G49" s="8">
        <v>70</v>
      </c>
    </row>
    <row r="50" spans="1:7">
      <c r="A50" s="4">
        <v>49</v>
      </c>
      <c r="B50" s="6" t="s">
        <v>202</v>
      </c>
      <c r="C50" s="6" t="s">
        <v>192</v>
      </c>
      <c r="D50" s="6" t="s">
        <v>194</v>
      </c>
      <c r="E50" s="9"/>
      <c r="F50" s="6" t="s">
        <v>203</v>
      </c>
      <c r="G50" s="8">
        <v>70</v>
      </c>
    </row>
    <row r="51" spans="1:7">
      <c r="A51" s="4">
        <v>50</v>
      </c>
      <c r="B51" s="6" t="s">
        <v>202</v>
      </c>
      <c r="C51" s="6" t="s">
        <v>192</v>
      </c>
      <c r="D51" s="6" t="s">
        <v>195</v>
      </c>
      <c r="E51" s="14"/>
      <c r="F51" s="6" t="s">
        <v>203</v>
      </c>
      <c r="G51" s="8">
        <v>70</v>
      </c>
    </row>
    <row r="52" spans="1:7">
      <c r="A52" s="4">
        <v>51</v>
      </c>
      <c r="B52" s="6" t="s">
        <v>202</v>
      </c>
      <c r="C52" s="6" t="s">
        <v>192</v>
      </c>
      <c r="D52" s="6" t="s">
        <v>196</v>
      </c>
      <c r="E52" s="15"/>
      <c r="F52" s="6" t="s">
        <v>203</v>
      </c>
      <c r="G52" s="8">
        <v>70</v>
      </c>
    </row>
    <row r="53" spans="1:7">
      <c r="A53" s="4">
        <v>52</v>
      </c>
      <c r="B53" s="6" t="s">
        <v>202</v>
      </c>
      <c r="C53" s="6" t="s">
        <v>192</v>
      </c>
      <c r="D53" s="6" t="s">
        <v>197</v>
      </c>
      <c r="E53" s="9"/>
      <c r="F53" s="6" t="s">
        <v>203</v>
      </c>
      <c r="G53" s="8">
        <v>70</v>
      </c>
    </row>
    <row r="54" spans="1:7" ht="52">
      <c r="A54" s="4">
        <v>53</v>
      </c>
      <c r="B54" s="16" t="s">
        <v>204</v>
      </c>
      <c r="C54" s="6" t="s">
        <v>205</v>
      </c>
      <c r="D54" s="5" t="s">
        <v>206</v>
      </c>
      <c r="E54" s="9"/>
      <c r="F54" s="6" t="s">
        <v>90</v>
      </c>
      <c r="G54" s="17"/>
    </row>
    <row r="55" spans="1:7" ht="20">
      <c r="A55" s="2" t="s">
        <v>12</v>
      </c>
      <c r="B55" s="2" t="s">
        <v>80</v>
      </c>
      <c r="C55" s="2" t="s">
        <v>81</v>
      </c>
      <c r="D55" s="2" t="s">
        <v>82</v>
      </c>
      <c r="E55" s="2" t="s">
        <v>7</v>
      </c>
      <c r="F55" s="2" t="s">
        <v>83</v>
      </c>
      <c r="G55" s="3" t="s">
        <v>173</v>
      </c>
    </row>
    <row r="56" spans="1:7">
      <c r="A56" s="4">
        <v>54</v>
      </c>
      <c r="B56" s="6" t="s">
        <v>207</v>
      </c>
      <c r="C56" s="9" t="s">
        <v>90</v>
      </c>
      <c r="D56" s="9" t="s">
        <v>90</v>
      </c>
      <c r="E56" s="6" t="s">
        <v>208</v>
      </c>
      <c r="F56" s="6" t="s">
        <v>209</v>
      </c>
      <c r="G56" s="18">
        <v>50</v>
      </c>
    </row>
    <row r="57" spans="1:7">
      <c r="A57" s="4">
        <v>55</v>
      </c>
      <c r="B57" s="6" t="s">
        <v>210</v>
      </c>
      <c r="C57" s="9" t="s">
        <v>90</v>
      </c>
      <c r="D57" s="9" t="s">
        <v>90</v>
      </c>
      <c r="E57" s="6" t="s">
        <v>211</v>
      </c>
      <c r="F57" s="6" t="s">
        <v>209</v>
      </c>
      <c r="G57" s="18">
        <v>150</v>
      </c>
    </row>
    <row r="58" spans="1:7">
      <c r="A58" s="4">
        <v>56</v>
      </c>
      <c r="B58" s="6" t="s">
        <v>212</v>
      </c>
      <c r="C58" s="9" t="s">
        <v>90</v>
      </c>
      <c r="D58" s="9" t="s">
        <v>90</v>
      </c>
      <c r="E58" s="6" t="s">
        <v>213</v>
      </c>
      <c r="F58" s="6" t="s">
        <v>214</v>
      </c>
      <c r="G58" s="18">
        <v>10</v>
      </c>
    </row>
    <row r="59" spans="1:7">
      <c r="A59" s="4">
        <v>57</v>
      </c>
      <c r="B59" s="6" t="s">
        <v>215</v>
      </c>
      <c r="C59" s="9" t="s">
        <v>90</v>
      </c>
      <c r="D59" s="9" t="s">
        <v>90</v>
      </c>
      <c r="E59" s="6" t="s">
        <v>216</v>
      </c>
      <c r="F59" s="6" t="s">
        <v>209</v>
      </c>
      <c r="G59" s="18">
        <v>15</v>
      </c>
    </row>
    <row r="60" spans="1:7">
      <c r="A60" s="4">
        <v>58</v>
      </c>
      <c r="B60" s="6" t="s">
        <v>217</v>
      </c>
      <c r="C60" s="9" t="s">
        <v>90</v>
      </c>
      <c r="D60" s="9" t="s">
        <v>90</v>
      </c>
      <c r="E60" s="6" t="s">
        <v>218</v>
      </c>
      <c r="F60" s="6" t="s">
        <v>214</v>
      </c>
      <c r="G60" s="18">
        <v>0</v>
      </c>
    </row>
    <row r="61" spans="1:7">
      <c r="A61" s="4">
        <v>59</v>
      </c>
      <c r="B61" s="6" t="s">
        <v>219</v>
      </c>
      <c r="C61" s="9" t="s">
        <v>90</v>
      </c>
      <c r="D61" s="9" t="s">
        <v>90</v>
      </c>
      <c r="E61" s="6" t="s">
        <v>220</v>
      </c>
      <c r="F61" s="6" t="s">
        <v>209</v>
      </c>
      <c r="G61" s="18">
        <v>150</v>
      </c>
    </row>
    <row r="62" spans="1:7">
      <c r="A62" s="4">
        <v>60</v>
      </c>
      <c r="B62" s="6" t="s">
        <v>221</v>
      </c>
      <c r="C62" s="9" t="s">
        <v>90</v>
      </c>
      <c r="D62" s="9" t="s">
        <v>90</v>
      </c>
      <c r="E62" s="6" t="s">
        <v>222</v>
      </c>
      <c r="F62" s="6" t="s">
        <v>223</v>
      </c>
      <c r="G62" s="18">
        <v>80</v>
      </c>
    </row>
    <row r="63" spans="1:7">
      <c r="A63" s="4">
        <v>61</v>
      </c>
      <c r="B63" s="6" t="s">
        <v>224</v>
      </c>
      <c r="C63" s="9" t="s">
        <v>90</v>
      </c>
      <c r="D63" s="9" t="s">
        <v>90</v>
      </c>
      <c r="E63" s="19"/>
      <c r="F63" s="6" t="s">
        <v>225</v>
      </c>
      <c r="G63" s="18">
        <v>1400</v>
      </c>
    </row>
    <row r="64" spans="1:7">
      <c r="A64" s="4">
        <v>62</v>
      </c>
      <c r="B64" s="6" t="s">
        <v>226</v>
      </c>
      <c r="C64" s="9" t="s">
        <v>90</v>
      </c>
      <c r="D64" s="9" t="s">
        <v>90</v>
      </c>
      <c r="E64" s="19"/>
      <c r="F64" s="6" t="s">
        <v>225</v>
      </c>
      <c r="G64" s="18">
        <v>700</v>
      </c>
    </row>
    <row r="65" spans="1:7">
      <c r="A65" s="4">
        <v>63</v>
      </c>
      <c r="B65" s="6" t="s">
        <v>227</v>
      </c>
      <c r="C65" s="9" t="s">
        <v>90</v>
      </c>
      <c r="D65" s="9" t="s">
        <v>90</v>
      </c>
      <c r="E65" s="19"/>
      <c r="F65" s="6" t="s">
        <v>228</v>
      </c>
      <c r="G65" s="18">
        <v>3</v>
      </c>
    </row>
    <row r="66" spans="1:7">
      <c r="A66" s="4">
        <v>64</v>
      </c>
      <c r="B66" s="6" t="s">
        <v>229</v>
      </c>
      <c r="C66" s="9" t="s">
        <v>90</v>
      </c>
      <c r="D66" s="9" t="s">
        <v>90</v>
      </c>
      <c r="E66" s="19"/>
      <c r="F66" s="6" t="s">
        <v>230</v>
      </c>
      <c r="G66" s="18">
        <v>50</v>
      </c>
    </row>
    <row r="67" spans="1:7">
      <c r="A67" s="4">
        <v>65</v>
      </c>
      <c r="B67" s="6" t="s">
        <v>231</v>
      </c>
      <c r="C67" s="9" t="s">
        <v>90</v>
      </c>
      <c r="D67" s="9" t="s">
        <v>90</v>
      </c>
      <c r="E67" s="19"/>
      <c r="F67" s="6" t="s">
        <v>223</v>
      </c>
      <c r="G67" s="18">
        <v>200</v>
      </c>
    </row>
    <row r="68" spans="1:7">
      <c r="A68" s="4">
        <v>66</v>
      </c>
      <c r="B68" s="6" t="s">
        <v>232</v>
      </c>
      <c r="C68" s="9" t="s">
        <v>90</v>
      </c>
      <c r="D68" s="9" t="s">
        <v>90</v>
      </c>
      <c r="E68" s="19"/>
      <c r="F68" s="6" t="s">
        <v>233</v>
      </c>
      <c r="G68" s="18">
        <v>600</v>
      </c>
    </row>
    <row r="69" spans="1:7">
      <c r="A69" s="4">
        <v>67</v>
      </c>
      <c r="B69" s="6" t="s">
        <v>234</v>
      </c>
      <c r="C69" s="9" t="s">
        <v>90</v>
      </c>
      <c r="D69" s="9" t="s">
        <v>90</v>
      </c>
      <c r="E69" s="19"/>
      <c r="F69" s="6" t="s">
        <v>233</v>
      </c>
      <c r="G69" s="18">
        <v>550</v>
      </c>
    </row>
    <row r="70" spans="1:7">
      <c r="A70" s="4">
        <v>68</v>
      </c>
      <c r="B70" s="6" t="s">
        <v>235</v>
      </c>
      <c r="C70" s="9" t="s">
        <v>90</v>
      </c>
      <c r="D70" s="9" t="s">
        <v>90</v>
      </c>
      <c r="E70" s="19"/>
      <c r="F70" s="6" t="s">
        <v>233</v>
      </c>
      <c r="G70" s="18">
        <v>350</v>
      </c>
    </row>
    <row r="71" spans="1:7">
      <c r="A71" s="4">
        <v>69</v>
      </c>
      <c r="B71" s="6" t="s">
        <v>236</v>
      </c>
      <c r="C71" s="9" t="s">
        <v>90</v>
      </c>
      <c r="D71" s="9" t="s">
        <v>90</v>
      </c>
      <c r="E71" s="6" t="s">
        <v>237</v>
      </c>
      <c r="F71" s="6" t="s">
        <v>209</v>
      </c>
      <c r="G71" s="20">
        <v>240</v>
      </c>
    </row>
    <row r="72" spans="1:7" ht="20">
      <c r="A72" s="2" t="s">
        <v>238</v>
      </c>
      <c r="B72" s="2" t="s">
        <v>80</v>
      </c>
      <c r="C72" s="2" t="s">
        <v>81</v>
      </c>
      <c r="D72" s="2" t="s">
        <v>82</v>
      </c>
      <c r="E72" s="21" t="s">
        <v>7</v>
      </c>
      <c r="F72" s="2" t="s">
        <v>83</v>
      </c>
      <c r="G72" s="3" t="s">
        <v>173</v>
      </c>
    </row>
    <row r="73" spans="1:7">
      <c r="A73" s="4">
        <v>70</v>
      </c>
      <c r="B73" s="6" t="s">
        <v>239</v>
      </c>
      <c r="C73" s="9" t="s">
        <v>90</v>
      </c>
      <c r="D73" s="9" t="s">
        <v>90</v>
      </c>
      <c r="E73" s="183" t="s">
        <v>240</v>
      </c>
      <c r="F73" s="6" t="s">
        <v>89</v>
      </c>
      <c r="G73" s="22">
        <v>1300</v>
      </c>
    </row>
    <row r="74" spans="1:7">
      <c r="A74" s="4">
        <v>71</v>
      </c>
      <c r="B74" s="6" t="s">
        <v>241</v>
      </c>
      <c r="C74" s="9" t="s">
        <v>90</v>
      </c>
      <c r="D74" s="9" t="s">
        <v>90</v>
      </c>
      <c r="E74" s="183"/>
      <c r="F74" s="6" t="s">
        <v>242</v>
      </c>
      <c r="G74" s="22">
        <v>800</v>
      </c>
    </row>
    <row r="75" spans="1:7">
      <c r="A75" s="4">
        <v>72</v>
      </c>
      <c r="B75" s="6" t="s">
        <v>243</v>
      </c>
      <c r="C75" s="9" t="s">
        <v>90</v>
      </c>
      <c r="D75" s="9" t="s">
        <v>90</v>
      </c>
      <c r="E75" s="183"/>
      <c r="F75" s="6" t="s">
        <v>242</v>
      </c>
      <c r="G75" s="22">
        <v>700</v>
      </c>
    </row>
    <row r="76" spans="1:7">
      <c r="A76" s="4">
        <v>73</v>
      </c>
      <c r="B76" s="6" t="s">
        <v>244</v>
      </c>
      <c r="C76" s="9" t="s">
        <v>90</v>
      </c>
      <c r="D76" s="9" t="s">
        <v>90</v>
      </c>
      <c r="E76" s="183"/>
      <c r="F76" s="6" t="s">
        <v>242</v>
      </c>
      <c r="G76" s="22">
        <v>1000</v>
      </c>
    </row>
    <row r="77" spans="1:7">
      <c r="A77" s="4">
        <v>74</v>
      </c>
      <c r="B77" s="6" t="s">
        <v>245</v>
      </c>
      <c r="C77" s="9" t="s">
        <v>90</v>
      </c>
      <c r="D77" s="9" t="s">
        <v>90</v>
      </c>
      <c r="E77" s="183" t="s">
        <v>246</v>
      </c>
      <c r="F77" s="6" t="s">
        <v>242</v>
      </c>
      <c r="G77" s="22">
        <v>1000</v>
      </c>
    </row>
    <row r="78" spans="1:7">
      <c r="A78" s="4">
        <v>75</v>
      </c>
      <c r="B78" s="6" t="s">
        <v>247</v>
      </c>
      <c r="C78" s="9" t="s">
        <v>90</v>
      </c>
      <c r="D78" s="9" t="s">
        <v>90</v>
      </c>
      <c r="E78" s="183"/>
      <c r="F78" s="6" t="s">
        <v>242</v>
      </c>
      <c r="G78" s="22">
        <v>1200</v>
      </c>
    </row>
    <row r="79" spans="1:7">
      <c r="A79" s="4">
        <v>76</v>
      </c>
      <c r="B79" s="6" t="s">
        <v>248</v>
      </c>
      <c r="C79" s="9" t="s">
        <v>90</v>
      </c>
      <c r="D79" s="9" t="s">
        <v>90</v>
      </c>
      <c r="E79" s="183"/>
      <c r="F79" s="6" t="s">
        <v>242</v>
      </c>
      <c r="G79" s="22">
        <v>1500</v>
      </c>
    </row>
    <row r="80" spans="1:7">
      <c r="A80" s="4">
        <v>77</v>
      </c>
      <c r="B80" s="6" t="s">
        <v>249</v>
      </c>
      <c r="C80" s="9" t="s">
        <v>90</v>
      </c>
      <c r="D80" s="9" t="s">
        <v>90</v>
      </c>
      <c r="E80" s="183"/>
      <c r="F80" s="6" t="s">
        <v>242</v>
      </c>
      <c r="G80" s="22">
        <v>3500</v>
      </c>
    </row>
    <row r="81" spans="1:7">
      <c r="A81" s="4">
        <v>78</v>
      </c>
      <c r="B81" s="6" t="s">
        <v>250</v>
      </c>
      <c r="C81" s="9" t="s">
        <v>90</v>
      </c>
      <c r="D81" s="9" t="s">
        <v>90</v>
      </c>
      <c r="E81" s="183"/>
      <c r="F81" s="6" t="s">
        <v>242</v>
      </c>
      <c r="G81" s="22">
        <v>550</v>
      </c>
    </row>
    <row r="82" spans="1:7">
      <c r="A82" s="4">
        <v>79</v>
      </c>
      <c r="B82" s="6" t="s">
        <v>251</v>
      </c>
      <c r="C82" s="9" t="s">
        <v>90</v>
      </c>
      <c r="D82" s="9" t="s">
        <v>90</v>
      </c>
      <c r="E82" s="183"/>
      <c r="F82" s="6" t="s">
        <v>242</v>
      </c>
      <c r="G82" s="22">
        <v>1200</v>
      </c>
    </row>
    <row r="83" spans="1:7">
      <c r="A83" s="4">
        <v>80</v>
      </c>
      <c r="B83" s="6" t="s">
        <v>252</v>
      </c>
      <c r="C83" s="9" t="s">
        <v>90</v>
      </c>
      <c r="D83" s="9" t="s">
        <v>90</v>
      </c>
      <c r="E83" s="183"/>
      <c r="F83" s="6" t="s">
        <v>242</v>
      </c>
      <c r="G83" s="22">
        <v>1500</v>
      </c>
    </row>
    <row r="84" spans="1:7">
      <c r="A84" s="4">
        <v>81</v>
      </c>
      <c r="B84" s="6" t="s">
        <v>253</v>
      </c>
      <c r="C84" s="9" t="s">
        <v>90</v>
      </c>
      <c r="D84" s="9" t="s">
        <v>90</v>
      </c>
      <c r="E84" s="183"/>
      <c r="F84" s="6" t="s">
        <v>242</v>
      </c>
      <c r="G84" s="22">
        <v>3500</v>
      </c>
    </row>
    <row r="85" spans="1:7">
      <c r="A85" s="4">
        <v>82</v>
      </c>
      <c r="B85" s="6" t="s">
        <v>254</v>
      </c>
      <c r="C85" s="9" t="s">
        <v>90</v>
      </c>
      <c r="D85" s="9" t="s">
        <v>90</v>
      </c>
      <c r="E85" s="183"/>
      <c r="F85" s="6" t="s">
        <v>242</v>
      </c>
      <c r="G85" s="22">
        <v>550</v>
      </c>
    </row>
    <row r="86" spans="1:7">
      <c r="A86" s="4">
        <v>83</v>
      </c>
      <c r="B86" s="6" t="s">
        <v>255</v>
      </c>
      <c r="C86" s="9" t="s">
        <v>90</v>
      </c>
      <c r="D86" s="9" t="s">
        <v>90</v>
      </c>
      <c r="E86" s="183"/>
      <c r="F86" s="6" t="s">
        <v>242</v>
      </c>
      <c r="G86" s="22">
        <v>1200</v>
      </c>
    </row>
    <row r="87" spans="1:7">
      <c r="A87" s="4">
        <v>84</v>
      </c>
      <c r="B87" s="6" t="s">
        <v>256</v>
      </c>
      <c r="C87" s="9" t="s">
        <v>90</v>
      </c>
      <c r="D87" s="9" t="s">
        <v>90</v>
      </c>
      <c r="E87" s="183"/>
      <c r="F87" s="6" t="s">
        <v>242</v>
      </c>
      <c r="G87" s="22">
        <v>1500</v>
      </c>
    </row>
    <row r="88" spans="1:7">
      <c r="A88" s="4">
        <v>85</v>
      </c>
      <c r="B88" s="6" t="s">
        <v>257</v>
      </c>
      <c r="C88" s="9" t="s">
        <v>90</v>
      </c>
      <c r="D88" s="9" t="s">
        <v>90</v>
      </c>
      <c r="E88" s="183"/>
      <c r="F88" s="6" t="s">
        <v>242</v>
      </c>
      <c r="G88" s="22">
        <v>3500</v>
      </c>
    </row>
    <row r="89" spans="1:7">
      <c r="A89" s="4">
        <v>86</v>
      </c>
      <c r="B89" s="6" t="s">
        <v>258</v>
      </c>
      <c r="C89" s="9" t="s">
        <v>90</v>
      </c>
      <c r="D89" s="9" t="s">
        <v>90</v>
      </c>
      <c r="E89" s="183"/>
      <c r="F89" s="6" t="s">
        <v>242</v>
      </c>
      <c r="G89" s="22">
        <v>550</v>
      </c>
    </row>
    <row r="90" spans="1:7">
      <c r="A90" s="4">
        <v>87</v>
      </c>
      <c r="B90" s="6" t="s">
        <v>259</v>
      </c>
      <c r="C90" s="9" t="s">
        <v>90</v>
      </c>
      <c r="D90" s="9" t="s">
        <v>90</v>
      </c>
      <c r="E90" s="183"/>
      <c r="F90" s="6" t="s">
        <v>242</v>
      </c>
      <c r="G90" s="22">
        <v>550</v>
      </c>
    </row>
    <row r="91" spans="1:7" ht="26">
      <c r="A91" s="4">
        <v>88</v>
      </c>
      <c r="B91" s="6" t="s">
        <v>260</v>
      </c>
      <c r="C91" s="6" t="s">
        <v>261</v>
      </c>
      <c r="D91" s="9" t="s">
        <v>90</v>
      </c>
      <c r="E91" s="23" t="s">
        <v>262</v>
      </c>
      <c r="F91" s="6" t="s">
        <v>242</v>
      </c>
      <c r="G91" s="24">
        <v>80</v>
      </c>
    </row>
    <row r="92" spans="1:7">
      <c r="A92" s="4">
        <v>89</v>
      </c>
      <c r="B92" s="6" t="s">
        <v>260</v>
      </c>
      <c r="C92" s="6" t="s">
        <v>263</v>
      </c>
      <c r="D92" s="9" t="s">
        <v>90</v>
      </c>
      <c r="E92" s="23" t="s">
        <v>264</v>
      </c>
      <c r="F92" s="6"/>
      <c r="G92" s="24"/>
    </row>
    <row r="93" spans="1:7" ht="26">
      <c r="A93" s="4">
        <v>90</v>
      </c>
      <c r="B93" s="6" t="s">
        <v>260</v>
      </c>
      <c r="C93" s="6" t="s">
        <v>265</v>
      </c>
      <c r="D93" s="9" t="s">
        <v>90</v>
      </c>
      <c r="E93" s="23" t="s">
        <v>266</v>
      </c>
      <c r="F93" s="6" t="s">
        <v>267</v>
      </c>
      <c r="G93" s="24">
        <v>350</v>
      </c>
    </row>
    <row r="94" spans="1:7" ht="26">
      <c r="A94" s="4">
        <v>91</v>
      </c>
      <c r="B94" s="6" t="s">
        <v>260</v>
      </c>
      <c r="C94" s="6" t="s">
        <v>268</v>
      </c>
      <c r="D94" s="9" t="s">
        <v>90</v>
      </c>
      <c r="E94" s="23" t="s">
        <v>269</v>
      </c>
      <c r="F94" s="6" t="s">
        <v>136</v>
      </c>
      <c r="G94" s="24">
        <v>30</v>
      </c>
    </row>
    <row r="95" spans="1:7" ht="26">
      <c r="A95" s="4">
        <v>92</v>
      </c>
      <c r="B95" s="6" t="s">
        <v>260</v>
      </c>
      <c r="C95" s="6" t="s">
        <v>270</v>
      </c>
      <c r="D95" s="9" t="s">
        <v>90</v>
      </c>
      <c r="E95" s="23" t="s">
        <v>271</v>
      </c>
      <c r="F95" s="6" t="s">
        <v>272</v>
      </c>
      <c r="G95" s="24">
        <v>50</v>
      </c>
    </row>
    <row r="96" spans="1:7" ht="20">
      <c r="A96" s="2" t="s">
        <v>16</v>
      </c>
      <c r="B96" s="2" t="s">
        <v>80</v>
      </c>
      <c r="C96" s="2" t="s">
        <v>81</v>
      </c>
      <c r="D96" s="2" t="s">
        <v>82</v>
      </c>
      <c r="E96" s="21" t="s">
        <v>7</v>
      </c>
      <c r="F96" s="2" t="s">
        <v>83</v>
      </c>
      <c r="G96" s="3" t="s">
        <v>173</v>
      </c>
    </row>
    <row r="97" spans="1:7">
      <c r="A97" s="4"/>
      <c r="B97" s="9"/>
      <c r="C97" s="25"/>
      <c r="D97" s="9"/>
      <c r="E97" s="26"/>
      <c r="F97" s="27"/>
      <c r="G97" s="28"/>
    </row>
    <row r="98" spans="1:7">
      <c r="A98" s="4"/>
      <c r="B98" s="9"/>
      <c r="C98" s="25"/>
      <c r="D98" s="9"/>
      <c r="E98" s="26"/>
      <c r="F98" s="27"/>
      <c r="G98" s="28"/>
    </row>
    <row r="99" spans="1:7">
      <c r="A99" s="4"/>
      <c r="B99" s="9"/>
      <c r="C99" s="25"/>
      <c r="D99" s="9"/>
      <c r="E99" s="26"/>
      <c r="F99" s="27"/>
      <c r="G99" s="28"/>
    </row>
    <row r="100" spans="1:7">
      <c r="A100" s="4"/>
      <c r="B100" s="9"/>
      <c r="C100" s="25"/>
      <c r="D100" s="9"/>
      <c r="E100" s="26"/>
      <c r="F100" s="27"/>
      <c r="G100" s="28"/>
    </row>
    <row r="101" spans="1:7">
      <c r="A101" s="4"/>
      <c r="B101" s="9"/>
      <c r="C101" s="25"/>
      <c r="D101" s="9"/>
      <c r="E101" s="26"/>
      <c r="F101" s="27"/>
      <c r="G101" s="28"/>
    </row>
    <row r="102" spans="1:7">
      <c r="A102" s="4"/>
      <c r="B102" s="9"/>
      <c r="C102" s="25"/>
      <c r="D102" s="9"/>
      <c r="E102" s="26"/>
      <c r="F102" s="27"/>
      <c r="G102" s="28"/>
    </row>
    <row r="103" spans="1:7">
      <c r="A103" s="4"/>
      <c r="B103" s="9"/>
      <c r="C103" s="25"/>
      <c r="D103" s="9"/>
      <c r="E103" s="26"/>
      <c r="F103" s="27"/>
      <c r="G103" s="28"/>
    </row>
    <row r="104" spans="1:7">
      <c r="A104" s="4"/>
      <c r="B104" s="9"/>
      <c r="C104" s="25"/>
      <c r="D104" s="9"/>
      <c r="E104" s="26"/>
      <c r="F104" s="27"/>
      <c r="G104" s="28"/>
    </row>
    <row r="105" spans="1:7">
      <c r="A105" s="4"/>
      <c r="B105" s="9"/>
      <c r="C105" s="25"/>
      <c r="D105" s="9"/>
      <c r="E105" s="26"/>
      <c r="F105" s="27"/>
      <c r="G105" s="28"/>
    </row>
    <row r="106" spans="1:7" ht="20">
      <c r="A106" s="2" t="s">
        <v>18</v>
      </c>
      <c r="B106" s="2" t="s">
        <v>80</v>
      </c>
      <c r="C106" s="2" t="s">
        <v>81</v>
      </c>
      <c r="D106" s="2" t="s">
        <v>82</v>
      </c>
      <c r="E106" s="2" t="s">
        <v>7</v>
      </c>
      <c r="F106" s="2" t="s">
        <v>83</v>
      </c>
      <c r="G106" s="3" t="s">
        <v>173</v>
      </c>
    </row>
    <row r="107" spans="1:7">
      <c r="A107" s="4">
        <v>93</v>
      </c>
      <c r="B107" s="6" t="s">
        <v>273</v>
      </c>
      <c r="C107" s="9" t="s">
        <v>90</v>
      </c>
      <c r="D107" s="9" t="s">
        <v>90</v>
      </c>
      <c r="E107" s="9"/>
      <c r="F107" s="4" t="s">
        <v>274</v>
      </c>
      <c r="G107" s="29">
        <v>0.06</v>
      </c>
    </row>
    <row r="108" spans="1:7">
      <c r="A108" s="4">
        <v>94</v>
      </c>
      <c r="B108" s="6" t="s">
        <v>275</v>
      </c>
      <c r="C108" s="9" t="s">
        <v>90</v>
      </c>
      <c r="D108" s="9" t="s">
        <v>90</v>
      </c>
      <c r="E108" s="9" t="s">
        <v>276</v>
      </c>
      <c r="F108" s="4" t="s">
        <v>274</v>
      </c>
      <c r="G108" s="29">
        <v>0.1</v>
      </c>
    </row>
    <row r="109" spans="1:7">
      <c r="A109" s="4">
        <v>95</v>
      </c>
      <c r="B109" s="6" t="s">
        <v>277</v>
      </c>
      <c r="C109" s="9" t="s">
        <v>90</v>
      </c>
      <c r="D109" s="9" t="s">
        <v>90</v>
      </c>
      <c r="E109" s="9"/>
      <c r="F109" s="4" t="s">
        <v>278</v>
      </c>
      <c r="G109" s="29">
        <v>0.06</v>
      </c>
    </row>
  </sheetData>
  <sheetProtection algorithmName="SHA-512" hashValue="aqv2mi3xRwfD9CqJeLZDmqX+7W1QCvMf1kwnIXOzbBE7C02TFUDmiYZfol/FaZbjS5HQSEttT3YmdB5wk8UXKg==" saltValue="BcYY6NCdpDL2LBBg1fb6VA==" spinCount="100000" sheet="1" objects="1" selectLockedCells="1" selectUnlockedCells="1"/>
  <mergeCells count="2">
    <mergeCell ref="E73:E76"/>
    <mergeCell ref="E77:E90"/>
  </mergeCells>
  <phoneticPr fontId="43" type="noConversion"/>
  <conditionalFormatting sqref="A56:D62 G56:G71 A63:E70 A71:D71 A73:A95 C73:E95 G73:G95 A97:G105 A107:A109 C107:G109">
    <cfRule type="expression" dxfId="7" priority="14">
      <formula>IF(AND($E56&lt;&gt;"",#REF!=""),1,0)</formula>
    </cfRule>
  </conditionalFormatting>
  <conditionalFormatting sqref="B2:B54">
    <cfRule type="expression" dxfId="6" priority="1">
      <formula>IF(AND($E2&lt;&gt;"",#REF!=""),1,0)</formula>
    </cfRule>
  </conditionalFormatting>
  <conditionalFormatting sqref="E22:E33">
    <cfRule type="expression" dxfId="5" priority="16">
      <formula>IF(AND($E22&lt;&gt;"",#REF!=""),1,0)</formula>
    </cfRule>
  </conditionalFormatting>
  <conditionalFormatting sqref="E35">
    <cfRule type="expression" dxfId="4" priority="18">
      <formula>IF(AND($D35&lt;&gt;"",#REF!=""),1,0)</formula>
    </cfRule>
  </conditionalFormatting>
  <conditionalFormatting sqref="E36:E48 E53">
    <cfRule type="expression" dxfId="3" priority="19">
      <formula>IF(AND($E36&lt;&gt;"",#REF!=""),1,0)</formula>
    </cfRule>
  </conditionalFormatting>
  <conditionalFormatting sqref="E50">
    <cfRule type="expression" dxfId="2" priority="21">
      <formula>IF(AND($D50&lt;&gt;"",#REF!=""),1,0)</formula>
    </cfRule>
  </conditionalFormatting>
  <conditionalFormatting sqref="E52">
    <cfRule type="expression" dxfId="1" priority="17">
      <formula>IF(AND($E52&lt;&gt;"",#REF!=""),1,0)</formula>
    </cfRule>
  </conditionalFormatting>
  <conditionalFormatting sqref="E54">
    <cfRule type="expression" dxfId="0" priority="2">
      <formula>IF(AND($E54&lt;&gt;"",#REF!=""),1,0)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来 张</cp:lastModifiedBy>
  <cp:lastPrinted>2025-11-03T01:01:00Z</cp:lastPrinted>
  <dcterms:created xsi:type="dcterms:W3CDTF">2021-12-21T11:21:00Z</dcterms:created>
  <dcterms:modified xsi:type="dcterms:W3CDTF">2026-01-23T00:48:16Z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5E527C83C79F4F59AF17252DE196F824_13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