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结算/"/>
    </mc:Choice>
  </mc:AlternateContent>
  <bookViews>
    <workbookView xWindow="28980" yWindow="800" windowWidth="29100" windowHeight="19580"/>
  </bookViews>
  <sheets>
    <sheet name="索菲特" sheetId="9" r:id="rId1"/>
    <sheet name="火车票" sheetId="10" r:id="rId2"/>
  </sheets>
  <calcPr calcId="150001" calcOnSave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232" i="9" l="1"/>
  <c r="AG232" i="9"/>
  <c r="Z233" i="9"/>
  <c r="AG233" i="9"/>
  <c r="Z234" i="9"/>
  <c r="AG234" i="9"/>
  <c r="Z235" i="9"/>
  <c r="AG235" i="9"/>
  <c r="Z236" i="9"/>
  <c r="AG236" i="9"/>
  <c r="Z237" i="9"/>
  <c r="AG237" i="9"/>
  <c r="Z238" i="9"/>
  <c r="AG238" i="9"/>
  <c r="Z240" i="9"/>
  <c r="AG240" i="9"/>
  <c r="AG4" i="9"/>
  <c r="Z89" i="9"/>
  <c r="AF89" i="9"/>
  <c r="Z90" i="9"/>
  <c r="AF90" i="9"/>
  <c r="Z91" i="9"/>
  <c r="AF91" i="9"/>
  <c r="Z92" i="9"/>
  <c r="AF92" i="9"/>
  <c r="Z94" i="9"/>
  <c r="AF94" i="9"/>
  <c r="Z95" i="9"/>
  <c r="AF95" i="9"/>
  <c r="Z96" i="9"/>
  <c r="AF96" i="9"/>
  <c r="Z97" i="9"/>
  <c r="AF97" i="9"/>
  <c r="Z98" i="9"/>
  <c r="AF98" i="9"/>
  <c r="Z100" i="9"/>
  <c r="AF100" i="9"/>
  <c r="Z101" i="9"/>
  <c r="AF101" i="9"/>
  <c r="Z102" i="9"/>
  <c r="AF102" i="9"/>
  <c r="Z103" i="9"/>
  <c r="AF103" i="9"/>
  <c r="Z104" i="9"/>
  <c r="AF104" i="9"/>
  <c r="Z105" i="9"/>
  <c r="AF105" i="9"/>
  <c r="Z108" i="9"/>
  <c r="AF108" i="9"/>
  <c r="Z109" i="9"/>
  <c r="AF109" i="9"/>
  <c r="Z110" i="9"/>
  <c r="AF110" i="9"/>
  <c r="Z111" i="9"/>
  <c r="AF111" i="9"/>
  <c r="Z112" i="9"/>
  <c r="AF112" i="9"/>
  <c r="Z113" i="9"/>
  <c r="AF113" i="9"/>
  <c r="Z114" i="9"/>
  <c r="AF114" i="9"/>
  <c r="Z115" i="9"/>
  <c r="AF115" i="9"/>
  <c r="Z116" i="9"/>
  <c r="AF116" i="9"/>
  <c r="Z117" i="9"/>
  <c r="AF117" i="9"/>
  <c r="Z118" i="9"/>
  <c r="AF118" i="9"/>
  <c r="Z119" i="9"/>
  <c r="AF119" i="9"/>
  <c r="Z120" i="9"/>
  <c r="AF120" i="9"/>
  <c r="Z121" i="9"/>
  <c r="AF121" i="9"/>
  <c r="Z122" i="9"/>
  <c r="AF122" i="9"/>
  <c r="Z124" i="9"/>
  <c r="AF124" i="9"/>
  <c r="Z125" i="9"/>
  <c r="AF125" i="9"/>
  <c r="Z126" i="9"/>
  <c r="AF126" i="9"/>
  <c r="Z127" i="9"/>
  <c r="AF127" i="9"/>
  <c r="Z128" i="9"/>
  <c r="AF128" i="9"/>
  <c r="Z129" i="9"/>
  <c r="AF129" i="9"/>
  <c r="Z130" i="9"/>
  <c r="AF130" i="9"/>
  <c r="Z131" i="9"/>
  <c r="AF131" i="9"/>
  <c r="Z132" i="9"/>
  <c r="AF132" i="9"/>
  <c r="Z133" i="9"/>
  <c r="AF133" i="9"/>
  <c r="Z134" i="9"/>
  <c r="AF134" i="9"/>
  <c r="Z135" i="9"/>
  <c r="AF135" i="9"/>
  <c r="Z136" i="9"/>
  <c r="AF136" i="9"/>
  <c r="Z138" i="9"/>
  <c r="AF138" i="9"/>
  <c r="Z139" i="9"/>
  <c r="AF139" i="9"/>
  <c r="Z140" i="9"/>
  <c r="AF140" i="9"/>
  <c r="Z141" i="9"/>
  <c r="AF141" i="9"/>
  <c r="AF142" i="9"/>
  <c r="AF143" i="9"/>
  <c r="Z144" i="9"/>
  <c r="AF144" i="9"/>
  <c r="Z145" i="9"/>
  <c r="AF145" i="9"/>
  <c r="Z146" i="9"/>
  <c r="AF146" i="9"/>
  <c r="Z147" i="9"/>
  <c r="AF147" i="9"/>
  <c r="Z148" i="9"/>
  <c r="AF148" i="9"/>
  <c r="Z149" i="9"/>
  <c r="AF149" i="9"/>
  <c r="Z150" i="9"/>
  <c r="AF150" i="9"/>
  <c r="Z151" i="9"/>
  <c r="AF151" i="9"/>
  <c r="Z152" i="9"/>
  <c r="AF152" i="9"/>
  <c r="Z153" i="9"/>
  <c r="AF153" i="9"/>
  <c r="Z154" i="9"/>
  <c r="AF154" i="9"/>
  <c r="Z155" i="9"/>
  <c r="AF155" i="9"/>
  <c r="Z156" i="9"/>
  <c r="AF156" i="9"/>
  <c r="AF4" i="9"/>
  <c r="Y28" i="9"/>
  <c r="Z28" i="9"/>
  <c r="AE28" i="9"/>
  <c r="Z36" i="9"/>
  <c r="AE36" i="9"/>
  <c r="Z48" i="9"/>
  <c r="AE48" i="9"/>
  <c r="Z49" i="9"/>
  <c r="AE49" i="9"/>
  <c r="Z50" i="9"/>
  <c r="AE50" i="9"/>
  <c r="Z60" i="9"/>
  <c r="AE60" i="9"/>
  <c r="Z61" i="9"/>
  <c r="AE61" i="9"/>
  <c r="Z62" i="9"/>
  <c r="AE62" i="9"/>
  <c r="Z63" i="9"/>
  <c r="AE63" i="9"/>
  <c r="Z65" i="9"/>
  <c r="AE65" i="9"/>
  <c r="Z66" i="9"/>
  <c r="AE66" i="9"/>
  <c r="Z67" i="9"/>
  <c r="AE67" i="9"/>
  <c r="Z68" i="9"/>
  <c r="AE68" i="9"/>
  <c r="Z69" i="9"/>
  <c r="AE69" i="9"/>
  <c r="Z70" i="9"/>
  <c r="AE70" i="9"/>
  <c r="Z73" i="9"/>
  <c r="AE73" i="9"/>
  <c r="Z74" i="9"/>
  <c r="AE74" i="9"/>
  <c r="Z75" i="9"/>
  <c r="AE75" i="9"/>
  <c r="Z76" i="9"/>
  <c r="AE76" i="9"/>
  <c r="Z77" i="9"/>
  <c r="AE77" i="9"/>
  <c r="Z165" i="9"/>
  <c r="AE165" i="9"/>
  <c r="Z167" i="9"/>
  <c r="AE167" i="9"/>
  <c r="Y181" i="9"/>
  <c r="Z181" i="9"/>
  <c r="AE181" i="9"/>
  <c r="Z182" i="9"/>
  <c r="AE182" i="9"/>
  <c r="Z183" i="9"/>
  <c r="AE183" i="9"/>
  <c r="Z191" i="9"/>
  <c r="AE191" i="9"/>
  <c r="Z192" i="9"/>
  <c r="AE192" i="9"/>
  <c r="Z193" i="9"/>
  <c r="AE193" i="9"/>
  <c r="Z194" i="9"/>
  <c r="AE194" i="9"/>
  <c r="Z195" i="9"/>
  <c r="AE195" i="9"/>
  <c r="Z196" i="9"/>
  <c r="AE196" i="9"/>
  <c r="Z197" i="9"/>
  <c r="AE197" i="9"/>
  <c r="Z204" i="9"/>
  <c r="AE204" i="9"/>
  <c r="Z205" i="9"/>
  <c r="AE205" i="9"/>
  <c r="Z206" i="9"/>
  <c r="AE206" i="9"/>
  <c r="Z207" i="9"/>
  <c r="AE207" i="9"/>
  <c r="Z208" i="9"/>
  <c r="AE208" i="9"/>
  <c r="Z209" i="9"/>
  <c r="AE209" i="9"/>
  <c r="Z213" i="9"/>
  <c r="AE213" i="9"/>
  <c r="Z220" i="9"/>
  <c r="AE220" i="9"/>
  <c r="Z221" i="9"/>
  <c r="AE221" i="9"/>
  <c r="Z222" i="9"/>
  <c r="AE222" i="9"/>
  <c r="Z223" i="9"/>
  <c r="AE223" i="9"/>
  <c r="Z224" i="9"/>
  <c r="AE224" i="9"/>
  <c r="Z225" i="9"/>
  <c r="AE225" i="9"/>
  <c r="Z226" i="9"/>
  <c r="AE226" i="9"/>
  <c r="Z227" i="9"/>
  <c r="AE227" i="9"/>
  <c r="Z228" i="9"/>
  <c r="AE228" i="9"/>
  <c r="Z239" i="9"/>
  <c r="AE239" i="9"/>
  <c r="AE4" i="9"/>
  <c r="Z175" i="9"/>
  <c r="AH175" i="9"/>
  <c r="Z177" i="9"/>
  <c r="AH177" i="9"/>
  <c r="Z178" i="9"/>
  <c r="AH178" i="9"/>
  <c r="Z179" i="9"/>
  <c r="AH179" i="9"/>
  <c r="Z241" i="9"/>
  <c r="AH241" i="9"/>
  <c r="AH4" i="9"/>
  <c r="Z202" i="9"/>
  <c r="AJ202" i="9"/>
  <c r="Z203" i="9"/>
  <c r="AJ203" i="9"/>
  <c r="Z39" i="9"/>
  <c r="AJ39" i="9"/>
  <c r="Z38" i="9"/>
  <c r="AJ38" i="9"/>
  <c r="Z37" i="9"/>
  <c r="AJ37" i="9"/>
  <c r="Z219" i="9"/>
  <c r="AJ219" i="9"/>
  <c r="Z217" i="9"/>
  <c r="AJ217" i="9"/>
  <c r="Z218" i="9"/>
  <c r="AJ218" i="9"/>
  <c r="Z216" i="9"/>
  <c r="AJ216" i="9"/>
  <c r="Z211" i="9"/>
  <c r="AJ211" i="9"/>
  <c r="Z212" i="9"/>
  <c r="AJ212" i="9"/>
  <c r="Z210" i="9"/>
  <c r="AJ210" i="9"/>
  <c r="Z201" i="9"/>
  <c r="AD201" i="9"/>
  <c r="Z200" i="9"/>
  <c r="AD200" i="9"/>
  <c r="Z199" i="9"/>
  <c r="AJ199" i="9"/>
  <c r="Z198" i="9"/>
  <c r="AJ198" i="9"/>
  <c r="Z13" i="9"/>
  <c r="AI13" i="9"/>
  <c r="Z14" i="9"/>
  <c r="AI14" i="9"/>
  <c r="Z15" i="9"/>
  <c r="AI15" i="9"/>
  <c r="Z16" i="9"/>
  <c r="AI16" i="9"/>
  <c r="Z17" i="9"/>
  <c r="AI17" i="9"/>
  <c r="Z7" i="9"/>
  <c r="AJ7" i="9"/>
  <c r="Z9" i="9"/>
  <c r="Z10" i="9"/>
  <c r="Z18" i="9"/>
  <c r="Z19" i="9"/>
  <c r="Z20" i="9"/>
  <c r="Z21" i="9"/>
  <c r="Z22" i="9"/>
  <c r="Z11" i="9"/>
  <c r="Z12" i="9"/>
  <c r="Z23" i="9"/>
  <c r="Z24" i="9"/>
  <c r="Z6" i="9"/>
  <c r="Z8" i="9"/>
  <c r="Z25" i="9"/>
  <c r="Z26" i="9"/>
  <c r="Z27" i="9"/>
  <c r="Z29" i="9"/>
  <c r="Z30" i="9"/>
  <c r="Z31" i="9"/>
  <c r="Z32" i="9"/>
  <c r="Z33" i="9"/>
  <c r="Z34" i="9"/>
  <c r="Z35" i="9"/>
  <c r="Z40" i="9"/>
  <c r="Z41" i="9"/>
  <c r="Z42" i="9"/>
  <c r="Z43" i="9"/>
  <c r="Z180" i="9"/>
  <c r="M25" i="10"/>
  <c r="H25" i="10"/>
  <c r="N25" i="10"/>
  <c r="Z168" i="9"/>
  <c r="Z176" i="9"/>
  <c r="Z184" i="9"/>
  <c r="Z187" i="9"/>
  <c r="Z188" i="9"/>
  <c r="Z190" i="9"/>
  <c r="P175" i="9"/>
  <c r="P176" i="9"/>
  <c r="P177" i="9"/>
  <c r="P178" i="9"/>
  <c r="P179" i="9"/>
  <c r="P180" i="9"/>
  <c r="P184" i="9"/>
  <c r="P187" i="9"/>
  <c r="P188" i="9"/>
  <c r="P190" i="9"/>
  <c r="AJ6" i="9"/>
  <c r="AI11" i="9"/>
  <c r="AI12" i="9"/>
  <c r="AI18" i="9"/>
  <c r="AI19" i="9"/>
  <c r="AI20" i="9"/>
  <c r="AI21" i="9"/>
  <c r="AI22" i="9"/>
  <c r="AI23" i="9"/>
  <c r="AI25" i="9"/>
  <c r="AI26" i="9"/>
  <c r="AI27" i="9"/>
  <c r="AI29" i="9"/>
  <c r="AI30" i="9"/>
  <c r="AI31" i="9"/>
  <c r="AI32" i="9"/>
  <c r="Z82" i="9"/>
  <c r="AJ82" i="9"/>
  <c r="Z83" i="9"/>
  <c r="AJ83" i="9"/>
  <c r="Z84" i="9"/>
  <c r="AJ84" i="9"/>
  <c r="Z85" i="9"/>
  <c r="AJ85" i="9"/>
  <c r="Z86" i="9"/>
  <c r="AJ86" i="9"/>
  <c r="Z158" i="9"/>
  <c r="Z159" i="9"/>
  <c r="Z160" i="9"/>
  <c r="Z161" i="9"/>
  <c r="Z162" i="9"/>
  <c r="Z163" i="9"/>
  <c r="Z164" i="9"/>
  <c r="Z166" i="9"/>
  <c r="Z169" i="9"/>
  <c r="Z170" i="9"/>
  <c r="Z171" i="9"/>
  <c r="Z172" i="9"/>
  <c r="Z173" i="9"/>
  <c r="Z174" i="9"/>
  <c r="AJ159" i="9"/>
  <c r="AJ160" i="9"/>
  <c r="AJ166" i="9"/>
  <c r="AE168" i="9"/>
  <c r="AJ169" i="9"/>
  <c r="AJ170" i="9"/>
  <c r="AJ171" i="9"/>
  <c r="AJ173" i="9"/>
  <c r="AJ176" i="9"/>
  <c r="AJ180" i="9"/>
  <c r="AD34" i="9"/>
  <c r="AD35" i="9"/>
  <c r="AD184" i="9"/>
  <c r="AD185" i="9"/>
  <c r="AD186" i="9"/>
  <c r="AD187" i="9"/>
  <c r="AD188" i="9"/>
  <c r="AD4" i="9"/>
  <c r="Z52" i="9"/>
  <c r="Z53" i="9"/>
  <c r="Z54" i="9"/>
  <c r="Z55" i="9"/>
  <c r="Z56" i="9"/>
  <c r="Z57" i="9"/>
  <c r="Z58" i="9"/>
  <c r="Z59" i="9"/>
  <c r="Z71" i="9"/>
  <c r="Z78" i="9"/>
  <c r="Z214" i="9"/>
  <c r="Z215" i="9"/>
  <c r="Z231" i="9"/>
  <c r="Z242" i="9"/>
  <c r="P77" i="9"/>
  <c r="P48" i="9"/>
  <c r="P49" i="9"/>
  <c r="P50" i="9"/>
  <c r="P52" i="9"/>
  <c r="P53" i="9"/>
  <c r="P54" i="9"/>
  <c r="P55" i="9"/>
  <c r="P56" i="9"/>
  <c r="P57" i="9"/>
  <c r="P58" i="9"/>
  <c r="P59" i="9"/>
  <c r="P60" i="9"/>
  <c r="P61" i="9"/>
  <c r="P62" i="9"/>
  <c r="P63" i="9"/>
  <c r="K65" i="9"/>
  <c r="P65" i="9"/>
  <c r="K66" i="9"/>
  <c r="P66" i="9"/>
  <c r="P67" i="9"/>
  <c r="P68" i="9"/>
  <c r="P69" i="9"/>
  <c r="P70" i="9"/>
  <c r="P71" i="9"/>
  <c r="P73" i="9"/>
  <c r="P74" i="9"/>
  <c r="P75" i="9"/>
  <c r="P76" i="9"/>
  <c r="P80" i="9"/>
  <c r="P81" i="9"/>
  <c r="P82" i="9"/>
  <c r="P83" i="9"/>
  <c r="P84" i="9"/>
  <c r="P85" i="9"/>
  <c r="P86" i="9"/>
  <c r="P88" i="9"/>
  <c r="P89" i="9"/>
  <c r="P90" i="9"/>
  <c r="P91" i="9"/>
  <c r="P92" i="9"/>
  <c r="P94" i="9"/>
  <c r="P98" i="9"/>
  <c r="P100" i="9"/>
  <c r="P101" i="9"/>
  <c r="P102" i="9"/>
  <c r="P103" i="9"/>
  <c r="P104" i="9"/>
  <c r="P105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P142" i="9"/>
  <c r="P143" i="9"/>
  <c r="P144" i="9"/>
  <c r="P145" i="9"/>
  <c r="P146" i="9"/>
  <c r="P147" i="9"/>
  <c r="P148" i="9"/>
  <c r="P149" i="9"/>
  <c r="P150" i="9"/>
  <c r="P151" i="9"/>
  <c r="P152" i="9"/>
  <c r="P153" i="9"/>
  <c r="P154" i="9"/>
  <c r="P155" i="9"/>
  <c r="P156" i="9"/>
  <c r="P157" i="9"/>
  <c r="Z80" i="9"/>
  <c r="Z81" i="9"/>
  <c r="Z88" i="9"/>
  <c r="Z157" i="9"/>
  <c r="Z45" i="9"/>
  <c r="Z46" i="9"/>
  <c r="P232" i="9"/>
  <c r="P233" i="9"/>
  <c r="P234" i="9"/>
  <c r="P235" i="9"/>
  <c r="P236" i="9"/>
  <c r="P237" i="9"/>
  <c r="P238" i="9"/>
  <c r="P239" i="9"/>
  <c r="P240" i="9"/>
  <c r="P241" i="9"/>
  <c r="P242" i="9"/>
  <c r="P191" i="9"/>
  <c r="P193" i="9"/>
  <c r="P194" i="9"/>
  <c r="P196" i="9"/>
  <c r="P198" i="9"/>
  <c r="P199" i="9"/>
  <c r="P200" i="9"/>
  <c r="P201" i="9"/>
  <c r="P202" i="9"/>
  <c r="O203" i="9"/>
  <c r="P203" i="9"/>
  <c r="P204" i="9"/>
  <c r="P205" i="9"/>
  <c r="P206" i="9"/>
  <c r="P207" i="9"/>
  <c r="P208" i="9"/>
  <c r="P209" i="9"/>
  <c r="P210" i="9"/>
  <c r="P211" i="9"/>
  <c r="P212" i="9"/>
  <c r="P213" i="9"/>
  <c r="P214" i="9"/>
  <c r="P215" i="9"/>
  <c r="P216" i="9"/>
  <c r="P217" i="9"/>
  <c r="P218" i="9"/>
  <c r="P219" i="9"/>
  <c r="P220" i="9"/>
  <c r="P221" i="9"/>
  <c r="P222" i="9"/>
  <c r="P223" i="9"/>
  <c r="P224" i="9"/>
  <c r="P231" i="9"/>
  <c r="P158" i="9"/>
  <c r="P159" i="9"/>
  <c r="P160" i="9"/>
  <c r="P161" i="9"/>
  <c r="P162" i="9"/>
  <c r="P163" i="9"/>
  <c r="P164" i="9"/>
  <c r="P165" i="9"/>
  <c r="P166" i="9"/>
  <c r="P167" i="9"/>
  <c r="P168" i="9"/>
  <c r="P169" i="9"/>
  <c r="P173" i="9"/>
  <c r="P174" i="9"/>
  <c r="P45" i="9"/>
  <c r="P46" i="9"/>
  <c r="P6" i="9"/>
  <c r="P8" i="9"/>
  <c r="P9" i="9"/>
  <c r="P10" i="9"/>
  <c r="P11" i="9"/>
  <c r="P12" i="9"/>
  <c r="P13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I191" i="9"/>
  <c r="I193" i="9"/>
  <c r="I194" i="9"/>
  <c r="I196" i="9"/>
  <c r="I200" i="9"/>
  <c r="I202" i="9"/>
  <c r="I203" i="9"/>
  <c r="I205" i="9"/>
  <c r="I206" i="9"/>
  <c r="I207" i="9"/>
  <c r="I208" i="9"/>
  <c r="I209" i="9"/>
  <c r="I210" i="9"/>
  <c r="I211" i="9"/>
  <c r="I212" i="9"/>
  <c r="I213" i="9"/>
  <c r="I216" i="9"/>
  <c r="I217" i="9"/>
  <c r="I218" i="9"/>
  <c r="I219" i="9"/>
  <c r="I220" i="9"/>
  <c r="I221" i="9"/>
  <c r="I222" i="9"/>
  <c r="I223" i="9"/>
  <c r="I224" i="9"/>
  <c r="I231" i="9"/>
  <c r="I30" i="9"/>
  <c r="I11" i="9"/>
  <c r="I12" i="9"/>
  <c r="I9" i="9"/>
  <c r="I10" i="9"/>
  <c r="I232" i="9"/>
  <c r="I235" i="9"/>
  <c r="I236" i="9"/>
  <c r="I239" i="9"/>
  <c r="I240" i="9"/>
  <c r="I241" i="9"/>
  <c r="I242" i="9"/>
  <c r="I175" i="9"/>
  <c r="I176" i="9"/>
  <c r="I177" i="9"/>
  <c r="I180" i="9"/>
  <c r="I184" i="9"/>
  <c r="I187" i="9"/>
  <c r="I188" i="9"/>
  <c r="I190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4" i="9"/>
  <c r="I80" i="9"/>
  <c r="I81" i="9"/>
  <c r="I88" i="9"/>
  <c r="I94" i="9"/>
  <c r="I98" i="9"/>
  <c r="I99" i="9"/>
  <c r="I100" i="9"/>
  <c r="I101" i="9"/>
  <c r="I102" i="9"/>
  <c r="I103" i="9"/>
  <c r="I104" i="9"/>
  <c r="I105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7" i="9"/>
  <c r="I48" i="9"/>
  <c r="I49" i="9"/>
  <c r="I50" i="9"/>
  <c r="I52" i="9"/>
  <c r="I53" i="9"/>
  <c r="I54" i="9"/>
  <c r="I55" i="9"/>
  <c r="I56" i="9"/>
  <c r="I57" i="9"/>
  <c r="I58" i="9"/>
  <c r="I59" i="9"/>
  <c r="I65" i="9"/>
  <c r="I66" i="9"/>
  <c r="I67" i="9"/>
  <c r="I68" i="9"/>
  <c r="I69" i="9"/>
  <c r="I70" i="9"/>
  <c r="I71" i="9"/>
  <c r="I73" i="9"/>
  <c r="I74" i="9"/>
  <c r="I75" i="9"/>
  <c r="I78" i="9"/>
  <c r="I45" i="9"/>
  <c r="I46" i="9"/>
  <c r="I13" i="9"/>
  <c r="I18" i="9"/>
  <c r="I19" i="9"/>
  <c r="I20" i="9"/>
  <c r="I21" i="9"/>
  <c r="I24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H6" i="9"/>
  <c r="I6" i="9"/>
  <c r="I243" i="9"/>
  <c r="I244" i="9"/>
  <c r="P41" i="9"/>
  <c r="I41" i="9"/>
  <c r="P78" i="9"/>
  <c r="P243" i="9"/>
  <c r="P244" i="9"/>
  <c r="Z243" i="9"/>
  <c r="Z244" i="9"/>
  <c r="AI4" i="9"/>
  <c r="AJ158" i="9"/>
  <c r="AJ4" i="9"/>
  <c r="AK4" i="9"/>
  <c r="P42" i="9"/>
  <c r="P43" i="9"/>
  <c r="P245" i="9"/>
  <c r="I42" i="9"/>
  <c r="I43" i="9"/>
  <c r="I245" i="9"/>
  <c r="Z245" i="9"/>
  <c r="Z246" i="9"/>
  <c r="Z247" i="9"/>
  <c r="P246" i="9"/>
  <c r="P247" i="9"/>
  <c r="I246" i="9"/>
  <c r="I247" i="9"/>
</calcChain>
</file>

<file path=xl/sharedStrings.xml><?xml version="1.0" encoding="utf-8"?>
<sst xmlns="http://schemas.openxmlformats.org/spreadsheetml/2006/main" count="1587" uniqueCount="569">
  <si>
    <t>项目</t>
    <phoneticPr fontId="2" type="noConversion"/>
  </si>
  <si>
    <t>数量2</t>
    <phoneticPr fontId="2" type="noConversion"/>
  </si>
  <si>
    <t>合计</t>
    <phoneticPr fontId="2" type="noConversion"/>
  </si>
  <si>
    <t>备注</t>
    <phoneticPr fontId="2" type="noConversion"/>
  </si>
  <si>
    <t>资深摄影师</t>
    <phoneticPr fontId="2" type="noConversion"/>
  </si>
  <si>
    <t>图片直播</t>
    <phoneticPr fontId="2" type="noConversion"/>
  </si>
  <si>
    <t>含1套设备+1个修图师</t>
    <phoneticPr fontId="2" type="noConversion"/>
  </si>
  <si>
    <t>云相册直播</t>
    <phoneticPr fontId="2" type="noConversion"/>
  </si>
  <si>
    <t>导播</t>
    <phoneticPr fontId="2" type="noConversion"/>
  </si>
  <si>
    <t>彩排&amp;活动日</t>
    <phoneticPr fontId="2" type="noConversion"/>
  </si>
  <si>
    <t>总结视频剪辑</t>
    <phoneticPr fontId="2" type="noConversion"/>
  </si>
  <si>
    <t>全程精简</t>
    <phoneticPr fontId="2" type="noConversion"/>
  </si>
  <si>
    <t>礼仪服装</t>
    <phoneticPr fontId="2" type="noConversion"/>
  </si>
  <si>
    <t>采购</t>
    <phoneticPr fontId="2" type="noConversion"/>
  </si>
  <si>
    <t>制作</t>
    <phoneticPr fontId="2" type="noConversion"/>
  </si>
  <si>
    <t>租赁</t>
    <phoneticPr fontId="2" type="noConversion"/>
  </si>
  <si>
    <t>物料部分合计</t>
    <phoneticPr fontId="2" type="noConversion"/>
  </si>
  <si>
    <t>影像类合计</t>
    <phoneticPr fontId="2" type="noConversion"/>
  </si>
  <si>
    <t>搭建部分合计</t>
    <phoneticPr fontId="2" type="noConversion"/>
  </si>
  <si>
    <t>税费</t>
    <phoneticPr fontId="2" type="noConversion"/>
  </si>
  <si>
    <t>mingle区</t>
    <phoneticPr fontId="2" type="noConversion"/>
  </si>
  <si>
    <t>音响设备</t>
    <phoneticPr fontId="2" type="noConversion"/>
  </si>
  <si>
    <t>Laptop  笔记本电脑(APPLE , MACBOOK)</t>
  </si>
  <si>
    <t>灯光设备</t>
    <phoneticPr fontId="2" type="noConversion"/>
  </si>
  <si>
    <t>EXPLORER Ovation LED Moving Heads Light</t>
    <phoneticPr fontId="4" type="noConversion"/>
  </si>
  <si>
    <t>TERBLY  OVAL  48D  Light  LED变色灯</t>
    <phoneticPr fontId="4" type="noConversion"/>
  </si>
  <si>
    <t>视频设备</t>
    <phoneticPr fontId="2" type="noConversion"/>
  </si>
  <si>
    <t>Power  Distributor  Cabinet  配电箱(三相，100A)</t>
    <phoneticPr fontId="4" type="noConversion"/>
  </si>
  <si>
    <t>主会场</t>
    <phoneticPr fontId="2" type="noConversion"/>
  </si>
  <si>
    <t>DATATON WATCHOUT Video Processor  处理器</t>
  </si>
  <si>
    <t>DATATON WATCHOUT License Key 解密狗(5.0版本)</t>
  </si>
  <si>
    <t>Extort DVI DA 分配器</t>
  </si>
  <si>
    <t>Dell E2211H 24" Full HD Monitor 高清宽屏监视器</t>
  </si>
  <si>
    <t>DSA’N Perfect Cue Light 翻页提示器</t>
  </si>
  <si>
    <t>SHURE UR4D+ Dual channel diversity receiver 舒尔UR4D+接收机</t>
  </si>
  <si>
    <t>JOLLY X-15R-Beam 光束电脑灯</t>
    <phoneticPr fontId="4" type="noConversion"/>
  </si>
  <si>
    <t>EXPLORER Ovation LED Moving Heads Light</t>
  </si>
  <si>
    <t>COLUMBUS  MCKINNON  Chain  Hoist  手动葫芦(1吨，20米)</t>
    <rPh sb="34" eb="35">
      <t>shou</t>
    </rPh>
    <phoneticPr fontId="4" type="noConversion"/>
  </si>
  <si>
    <t>d&amp;b Audiotechnik Y7p Loudspeaker 全频音箱</t>
    <phoneticPr fontId="4" type="noConversion"/>
  </si>
  <si>
    <t>d&amp;b  D40 Digital Power Amplifier  数字功放</t>
    <phoneticPr fontId="4" type="noConversion"/>
  </si>
  <si>
    <t>AVOLITE  PEARL  2014  Lighting  Console  调光台</t>
    <phoneticPr fontId="4" type="noConversion"/>
  </si>
  <si>
    <t>Lighting DA 信号放大器</t>
    <phoneticPr fontId="4" type="noConversion"/>
  </si>
  <si>
    <t>Truss 立柱 3M</t>
    <phoneticPr fontId="4" type="noConversion"/>
  </si>
  <si>
    <t>Power  Distributor  Cabinet  配电箱(三相，32 A)</t>
  </si>
  <si>
    <t>P3 LED Display LED屏</t>
    <phoneticPr fontId="4" type="noConversion"/>
  </si>
  <si>
    <t>Gloshine 560 LED Controller 处理器</t>
  </si>
  <si>
    <t>mac 笔记本电脑(APPLE , MACBOOK)</t>
    <phoneticPr fontId="4" type="noConversion"/>
  </si>
  <si>
    <t>BARCO   MASTER E2  Video  Processor  视频处理器</t>
    <phoneticPr fontId="4" type="noConversion"/>
  </si>
  <si>
    <t>BARCO  EC-200   Controller  大型控制台</t>
    <phoneticPr fontId="2" type="noConversion"/>
  </si>
  <si>
    <t>NETGEAR Network Switch  网络交换机（千兆,24路）</t>
    <phoneticPr fontId="2" type="noConversion"/>
  </si>
  <si>
    <t>EXTRON DVI104 Tx/Rx DVI Fiber Optic Extender 光纤延长器</t>
  </si>
  <si>
    <t>KORNING LC-LC Fiber Cable光缆(多模，双工，100m)</t>
  </si>
  <si>
    <t>SAMSUNG 42 PDP (42"）等离子电视(42"，全高清)</t>
    <phoneticPr fontId="4" type="noConversion"/>
  </si>
  <si>
    <t>d&amp;b Audiotechnik V8 Loudspeaker 全频音箱（线阵列系列）</t>
  </si>
  <si>
    <t>d&amp;b Audiotechnik V-Sub Subwoofer 低频音箱（线阵列系列）</t>
  </si>
  <si>
    <t>d&amp;b Audiotechnik Y7p Loudspeaker 全频音箱</t>
  </si>
  <si>
    <t>d&amp;b Audiotechnik Max2 Loudspeaker 全频返送音箱</t>
  </si>
  <si>
    <t>d&amp;b  D20 Digital Power Amplifier  数字功放</t>
  </si>
  <si>
    <t xml:space="preserve">YAMAHA  QL-5  Digital  Mixer(32ch)   数字调音台  </t>
  </si>
  <si>
    <t xml:space="preserve">SHURE UR2/Beta 58A  Wireless Hand-hold Mic  无线手持式话筒 </t>
  </si>
  <si>
    <t>SHURE UR1/WBH53 Headworn Microphone 头戴式话筒</t>
    <phoneticPr fontId="4" type="noConversion"/>
  </si>
  <si>
    <t xml:space="preserve">SHURE  UA845E  UHF  Antenna  Distribution  System  U段天线放大传输系统(带UA870WB指向性天线)    </t>
  </si>
  <si>
    <t>PRDUCTION  INTERCOM  MS-200  Master  Station  有线对讲系统主机</t>
    <phoneticPr fontId="2" type="noConversion"/>
  </si>
  <si>
    <t>PRDUCTION INTERCOM  Receiver  有线对讲系统接收点</t>
  </si>
  <si>
    <t>Moving lights,1500w Spot-Performance 图案电脑灯（切片）</t>
  </si>
  <si>
    <t>MA  grandMA2  Light  Console  调光台</t>
    <phoneticPr fontId="4" type="noConversion"/>
  </si>
  <si>
    <t>MA grandMA NSP 网络信号处理器</t>
    <phoneticPr fontId="4" type="noConversion"/>
  </si>
  <si>
    <t>Truss  灯光架  (300mmx400mm)</t>
  </si>
  <si>
    <t>ANTARI HZ-500 Haze Machine 雾化机(带轴流风机)</t>
    <phoneticPr fontId="4" type="noConversion"/>
  </si>
  <si>
    <t>Project Manager项目经理</t>
    <phoneticPr fontId="2" type="noConversion"/>
  </si>
  <si>
    <t>Video Engineer视频师</t>
    <phoneticPr fontId="2" type="noConversion"/>
  </si>
  <si>
    <t>Audio Engineer音响师</t>
    <phoneticPr fontId="2" type="noConversion"/>
  </si>
  <si>
    <t>Lighting Engineer灯光师</t>
    <phoneticPr fontId="2" type="noConversion"/>
  </si>
  <si>
    <t>Other Technician技术人员</t>
    <phoneticPr fontId="2" type="noConversion"/>
  </si>
  <si>
    <t>报价单位：康辉会展</t>
    <phoneticPr fontId="2" type="noConversion"/>
  </si>
  <si>
    <t>平米</t>
  </si>
  <si>
    <t>高清写真喷绘</t>
  </si>
  <si>
    <t>组</t>
  </si>
  <si>
    <t>套</t>
  </si>
  <si>
    <t>mingle区</t>
  </si>
  <si>
    <t>项</t>
  </si>
  <si>
    <t>主会场</t>
  </si>
  <si>
    <t>钢木结构舞台</t>
  </si>
  <si>
    <t>12厘多层板找平及围边</t>
  </si>
  <si>
    <t>普通烟灰地毯</t>
  </si>
  <si>
    <t>木质结构制作铺地毯</t>
  </si>
  <si>
    <t>钢木结构底座，铺找平板</t>
  </si>
  <si>
    <t>钢木结构焊制封三氯氰胺板裱喷绘</t>
  </si>
  <si>
    <t>其他</t>
  </si>
  <si>
    <t>1、车辆运输</t>
  </si>
  <si>
    <t>货车往返   (物料）</t>
  </si>
  <si>
    <t>金杯车往返  （人员）</t>
  </si>
  <si>
    <t>2、人工</t>
  </si>
  <si>
    <t>搭建、盯场、撤场</t>
  </si>
  <si>
    <t>找平板及围边</t>
    <phoneticPr fontId="2" type="noConversion"/>
  </si>
  <si>
    <t>地毯</t>
    <phoneticPr fontId="2" type="noConversion"/>
  </si>
  <si>
    <t>推拉门</t>
    <phoneticPr fontId="2" type="noConversion"/>
  </si>
  <si>
    <t>机票</t>
    <phoneticPr fontId="2" type="noConversion"/>
  </si>
  <si>
    <t>单位</t>
    <phoneticPr fontId="2" type="noConversion"/>
  </si>
  <si>
    <t>单价</t>
    <phoneticPr fontId="2" type="noConversion"/>
  </si>
  <si>
    <t>数量1</t>
    <phoneticPr fontId="2" type="noConversion"/>
  </si>
  <si>
    <t>人</t>
    <phoneticPr fontId="2" type="noConversion"/>
  </si>
  <si>
    <t>往返</t>
    <phoneticPr fontId="2" type="noConversion"/>
  </si>
  <si>
    <t>间</t>
    <phoneticPr fontId="8" type="noConversion"/>
  </si>
  <si>
    <t>晚</t>
    <phoneticPr fontId="8" type="noConversion"/>
  </si>
  <si>
    <t>人</t>
    <phoneticPr fontId="8" type="noConversion"/>
  </si>
  <si>
    <t>次</t>
    <phoneticPr fontId="8" type="noConversion"/>
  </si>
  <si>
    <t>服务内容</t>
    <phoneticPr fontId="2" type="noConversion"/>
  </si>
  <si>
    <t>餐饮服务</t>
  </si>
  <si>
    <t>桌</t>
    <phoneticPr fontId="8" type="noConversion"/>
  </si>
  <si>
    <t>餐饮合计</t>
    <phoneticPr fontId="2" type="noConversion"/>
  </si>
  <si>
    <t>酒店合计</t>
    <phoneticPr fontId="2" type="noConversion"/>
  </si>
  <si>
    <t>团建</t>
    <phoneticPr fontId="2" type="noConversion"/>
  </si>
  <si>
    <t>团建合计</t>
    <phoneticPr fontId="2" type="noConversion"/>
  </si>
  <si>
    <t>套餐</t>
    <phoneticPr fontId="2" type="noConversion"/>
  </si>
  <si>
    <t>车、门票、导游</t>
    <phoneticPr fontId="2" type="noConversion"/>
  </si>
  <si>
    <t>指示牌  1.2m*2.5mH</t>
    <phoneticPr fontId="2" type="noConversion"/>
  </si>
  <si>
    <t>套</t>
    <phoneticPr fontId="2" type="noConversion"/>
  </si>
  <si>
    <t>台</t>
    <phoneticPr fontId="2" type="noConversion"/>
  </si>
  <si>
    <t>个</t>
    <phoneticPr fontId="2" type="noConversion"/>
  </si>
  <si>
    <t>米</t>
    <phoneticPr fontId="2" type="noConversion"/>
  </si>
  <si>
    <t>平米</t>
    <phoneticPr fontId="2" type="noConversion"/>
  </si>
  <si>
    <t>只</t>
    <phoneticPr fontId="2" type="noConversion"/>
  </si>
  <si>
    <t>支</t>
    <phoneticPr fontId="2" type="noConversion"/>
  </si>
  <si>
    <t>天</t>
    <phoneticPr fontId="2" type="noConversion"/>
  </si>
  <si>
    <t>趟</t>
    <phoneticPr fontId="2" type="noConversion"/>
  </si>
  <si>
    <t>辆</t>
    <phoneticPr fontId="2" type="noConversion"/>
  </si>
  <si>
    <t>次</t>
    <phoneticPr fontId="2" type="noConversion"/>
  </si>
  <si>
    <t>接机牌</t>
  </si>
  <si>
    <t>车头牌</t>
  </si>
  <si>
    <t>车身贴</t>
  </si>
  <si>
    <t>手举牌</t>
  </si>
  <si>
    <t>讲台花</t>
    <phoneticPr fontId="2" type="noConversion"/>
  </si>
  <si>
    <t>桌花</t>
    <phoneticPr fontId="2" type="noConversion"/>
  </si>
  <si>
    <t>抽奖礼品</t>
    <phoneticPr fontId="2" type="noConversion"/>
  </si>
  <si>
    <t>预估</t>
    <phoneticPr fontId="2" type="noConversion"/>
  </si>
  <si>
    <t>演出</t>
    <phoneticPr fontId="2" type="noConversion"/>
  </si>
  <si>
    <t>兼职</t>
    <phoneticPr fontId="2" type="noConversion"/>
  </si>
  <si>
    <t>设计师</t>
    <phoneticPr fontId="2" type="noConversion"/>
  </si>
  <si>
    <t>项目总监</t>
    <phoneticPr fontId="2" type="noConversion"/>
  </si>
  <si>
    <t>项目经理</t>
    <phoneticPr fontId="2" type="noConversion"/>
  </si>
  <si>
    <t>项目助理</t>
    <phoneticPr fontId="2" type="noConversion"/>
  </si>
  <si>
    <t>2D 3D</t>
    <phoneticPr fontId="2" type="noConversion"/>
  </si>
  <si>
    <t>策划文案</t>
    <phoneticPr fontId="2" type="noConversion"/>
  </si>
  <si>
    <t>摄影摄像</t>
    <phoneticPr fontId="2" type="noConversion"/>
  </si>
  <si>
    <t>演艺及人员类合计</t>
    <phoneticPr fontId="2" type="noConversion"/>
  </si>
  <si>
    <t>其他服务</t>
    <phoneticPr fontId="2" type="noConversion"/>
  </si>
  <si>
    <t>接送机</t>
    <phoneticPr fontId="2" type="noConversion"/>
  </si>
  <si>
    <t>大巴车</t>
    <phoneticPr fontId="2" type="noConversion"/>
  </si>
  <si>
    <t>考斯特</t>
    <phoneticPr fontId="2" type="noConversion"/>
  </si>
  <si>
    <t>GL8</t>
    <phoneticPr fontId="2" type="noConversion"/>
  </si>
  <si>
    <t>其他服务类合计</t>
    <phoneticPr fontId="2" type="noConversion"/>
  </si>
  <si>
    <t>备车</t>
    <phoneticPr fontId="2" type="noConversion"/>
  </si>
  <si>
    <t>会务-物料</t>
    <phoneticPr fontId="2" type="noConversion"/>
  </si>
  <si>
    <t>会务-AV</t>
    <phoneticPr fontId="2" type="noConversion"/>
  </si>
  <si>
    <t>会务-搭建</t>
    <phoneticPr fontId="2" type="noConversion"/>
  </si>
  <si>
    <t>礼仪</t>
    <phoneticPr fontId="2" type="noConversion"/>
  </si>
  <si>
    <t>代理公司人员</t>
    <phoneticPr fontId="2" type="noConversion"/>
  </si>
  <si>
    <t>交通住宿餐饮</t>
    <phoneticPr fontId="2" type="noConversion"/>
  </si>
  <si>
    <t>北京&amp;活动目的地交通</t>
    <phoneticPr fontId="2" type="noConversion"/>
  </si>
  <si>
    <t>项</t>
    <phoneticPr fontId="2" type="noConversion"/>
  </si>
  <si>
    <t>视频</t>
    <phoneticPr fontId="2" type="noConversion"/>
  </si>
  <si>
    <t>茶点</t>
    <phoneticPr fontId="2" type="noConversion"/>
  </si>
  <si>
    <t>份</t>
    <phoneticPr fontId="2" type="noConversion"/>
  </si>
  <si>
    <t>广州</t>
  </si>
  <si>
    <t>武汉</t>
  </si>
  <si>
    <t>详见机票明细</t>
    <phoneticPr fontId="2" type="noConversion"/>
  </si>
  <si>
    <t>说明</t>
    <phoneticPr fontId="2" type="noConversion"/>
  </si>
  <si>
    <t>1月23日-27日标准间</t>
    <phoneticPr fontId="2" type="noConversion"/>
  </si>
  <si>
    <t>23&amp;24会议包价</t>
    <phoneticPr fontId="2" type="noConversion"/>
  </si>
  <si>
    <t>24日圆桌晚宴</t>
    <phoneticPr fontId="8" type="noConversion"/>
  </si>
  <si>
    <t>桌</t>
    <phoneticPr fontId="2" type="noConversion"/>
  </si>
  <si>
    <t>大会开场</t>
    <phoneticPr fontId="2" type="noConversion"/>
  </si>
  <si>
    <t>颁奖</t>
    <phoneticPr fontId="2" type="noConversion"/>
  </si>
  <si>
    <t>22日凌晨-23日搭建</t>
    <phoneticPr fontId="2" type="noConversion"/>
  </si>
  <si>
    <t>21日2人一标，22日5女3男</t>
    <phoneticPr fontId="2" type="noConversion"/>
  </si>
  <si>
    <t>间.夜</t>
    <phoneticPr fontId="2" type="noConversion"/>
  </si>
  <si>
    <t>暖场互动-投影互动</t>
    <phoneticPr fontId="2" type="noConversion"/>
  </si>
  <si>
    <t>暖场互动-动图互动</t>
    <phoneticPr fontId="2" type="noConversion"/>
  </si>
  <si>
    <t>拍照框</t>
    <phoneticPr fontId="2" type="noConversion"/>
  </si>
  <si>
    <t>汽车造型</t>
    <phoneticPr fontId="2" type="noConversion"/>
  </si>
  <si>
    <t>礼品盒子板</t>
    <phoneticPr fontId="2" type="noConversion"/>
  </si>
  <si>
    <t>台阶</t>
    <phoneticPr fontId="2" type="noConversion"/>
  </si>
  <si>
    <t>礼品-故宫日历&amp;印章</t>
    <phoneticPr fontId="2" type="noConversion"/>
  </si>
  <si>
    <t>会务人员</t>
    <phoneticPr fontId="2" type="noConversion"/>
  </si>
  <si>
    <t>航拍</t>
    <phoneticPr fontId="2" type="noConversion"/>
  </si>
  <si>
    <t>合影</t>
    <phoneticPr fontId="2" type="noConversion"/>
  </si>
  <si>
    <t>签到&amp;分会</t>
    <phoneticPr fontId="2" type="noConversion"/>
  </si>
  <si>
    <t>分会场</t>
    <phoneticPr fontId="2" type="noConversion"/>
  </si>
  <si>
    <t>考察</t>
    <phoneticPr fontId="2" type="noConversion"/>
  </si>
  <si>
    <t>北京-广州考察</t>
    <phoneticPr fontId="2" type="noConversion"/>
  </si>
  <si>
    <t>标间</t>
    <phoneticPr fontId="2" type="noConversion"/>
  </si>
  <si>
    <t>单间</t>
    <phoneticPr fontId="2" type="noConversion"/>
  </si>
  <si>
    <t>1月23日-25日</t>
    <phoneticPr fontId="2" type="noConversion"/>
  </si>
  <si>
    <t>主会场租赁</t>
    <phoneticPr fontId="2" type="noConversion"/>
  </si>
  <si>
    <t>分会场租赁</t>
    <phoneticPr fontId="2" type="noConversion"/>
  </si>
  <si>
    <t>天</t>
    <phoneticPr fontId="8" type="noConversion"/>
  </si>
  <si>
    <t>间</t>
    <phoneticPr fontId="2" type="noConversion"/>
  </si>
  <si>
    <t>24&amp;25日中午自助</t>
    <phoneticPr fontId="2" type="noConversion"/>
  </si>
  <si>
    <t>24&amp;25日上下午茶歇</t>
    <phoneticPr fontId="2" type="noConversion"/>
  </si>
  <si>
    <t>酒水预估</t>
    <phoneticPr fontId="2" type="noConversion"/>
  </si>
  <si>
    <t>H5</t>
    <phoneticPr fontId="2" type="noConversion"/>
  </si>
  <si>
    <t xml:space="preserve">签到背板 </t>
    <phoneticPr fontId="2" type="noConversion"/>
  </si>
  <si>
    <t>背景板4*3</t>
    <phoneticPr fontId="2" type="noConversion"/>
  </si>
  <si>
    <t>木质结构指示牌，贴白色防火板</t>
    <phoneticPr fontId="2" type="noConversion"/>
  </si>
  <si>
    <t>图投影表层，推拉滑轨</t>
    <phoneticPr fontId="2" type="noConversion"/>
  </si>
  <si>
    <t>LED底座造型</t>
    <phoneticPr fontId="2" type="noConversion"/>
  </si>
  <si>
    <t>LED底座    18m</t>
    <phoneticPr fontId="2" type="noConversion"/>
  </si>
  <si>
    <t>LED前围挡  18m</t>
    <phoneticPr fontId="2" type="noConversion"/>
  </si>
  <si>
    <t>发光字</t>
    <phoneticPr fontId="2" type="noConversion"/>
  </si>
  <si>
    <t>发光灯箱字</t>
    <phoneticPr fontId="2" type="noConversion"/>
  </si>
  <si>
    <t>会场900平米</t>
    <phoneticPr fontId="2" type="noConversion"/>
  </si>
  <si>
    <t xml:space="preserve">双倍褶蓝丝绒    </t>
    <phoneticPr fontId="2" type="noConversion"/>
  </si>
  <si>
    <t xml:space="preserve">暖场区隔断墙 </t>
    <phoneticPr fontId="2" type="noConversion"/>
  </si>
  <si>
    <t xml:space="preserve">科技通道 </t>
    <phoneticPr fontId="2" type="noConversion"/>
  </si>
  <si>
    <t>晚宴开场</t>
    <phoneticPr fontId="2" type="noConversion"/>
  </si>
  <si>
    <t>咖啡拉花机</t>
    <phoneticPr fontId="2" type="noConversion"/>
  </si>
  <si>
    <t>23日自助晚餐</t>
    <phoneticPr fontId="2" type="noConversion"/>
  </si>
  <si>
    <t>木质结构制作裱喷绘，通道内开槽装LED灯管镶嵌奶白亚克力</t>
    <phoneticPr fontId="2" type="noConversion"/>
  </si>
  <si>
    <t>双倍褶黑丝绒垂挂</t>
    <phoneticPr fontId="2" type="noConversion"/>
  </si>
  <si>
    <t>上一行，已经包括双倍褶黑丝绒垂挂。</t>
    <phoneticPr fontId="2" type="noConversion"/>
  </si>
  <si>
    <t>重新明确材质和工艺</t>
    <phoneticPr fontId="2" type="noConversion"/>
  </si>
  <si>
    <t>明确尺寸</t>
    <phoneticPr fontId="2" type="noConversion"/>
  </si>
  <si>
    <t>明确尺寸，按延米报单价。</t>
    <phoneticPr fontId="2" type="noConversion"/>
  </si>
  <si>
    <t>与上面LED底座造型中的写真喷绘是否重复。</t>
    <phoneticPr fontId="2" type="noConversion"/>
  </si>
  <si>
    <t>明确工人数量，工时。按每人价格报单价。</t>
    <phoneticPr fontId="2" type="noConversion"/>
  </si>
  <si>
    <t>列出所需设备</t>
    <phoneticPr fontId="2" type="noConversion"/>
  </si>
  <si>
    <t>运输车辆型号。单价</t>
    <phoneticPr fontId="2" type="noConversion"/>
  </si>
  <si>
    <t>计划运输次数，单价</t>
    <phoneticPr fontId="2" type="noConversion"/>
  </si>
  <si>
    <t>规格</t>
    <phoneticPr fontId="2" type="noConversion"/>
  </si>
  <si>
    <t>明细都包括什么</t>
    <phoneticPr fontId="2" type="noConversion"/>
  </si>
  <si>
    <t>货车型号</t>
    <phoneticPr fontId="2" type="noConversion"/>
  </si>
  <si>
    <t>明细</t>
    <phoneticPr fontId="2" type="noConversion"/>
  </si>
  <si>
    <t>包含内容</t>
    <phoneticPr fontId="2" type="noConversion"/>
  </si>
  <si>
    <t>Benefits Costs</t>
    <phoneticPr fontId="2" type="noConversion"/>
  </si>
  <si>
    <r>
      <t>明确尺寸，</t>
    </r>
    <r>
      <rPr>
        <sz val="11"/>
        <color rgb="FFFF0000"/>
        <rFont val="DengXian"/>
        <family val="3"/>
        <charset val="134"/>
        <scheme val="minor"/>
      </rPr>
      <t>喷绘材质</t>
    </r>
    <r>
      <rPr>
        <sz val="11"/>
        <color theme="1"/>
        <rFont val="DengXian"/>
        <family val="2"/>
        <charset val="134"/>
        <scheme val="minor"/>
      </rPr>
      <t>，按每平米价格报单价。</t>
    </r>
    <phoneticPr fontId="2" type="noConversion"/>
  </si>
  <si>
    <r>
      <t>明确材质及工艺</t>
    </r>
    <r>
      <rPr>
        <sz val="11"/>
        <color rgb="FFFF0000"/>
        <rFont val="DengXian"/>
        <family val="3"/>
        <charset val="134"/>
        <scheme val="minor"/>
      </rPr>
      <t>、规格</t>
    </r>
    <phoneticPr fontId="2" type="noConversion"/>
  </si>
  <si>
    <r>
      <t>明确数量，</t>
    </r>
    <r>
      <rPr>
        <sz val="11"/>
        <color rgb="FFFF0000"/>
        <rFont val="DengXian"/>
        <family val="3"/>
        <charset val="134"/>
        <scheme val="minor"/>
      </rPr>
      <t>规格，材质、单价</t>
    </r>
    <phoneticPr fontId="2" type="noConversion"/>
  </si>
  <si>
    <t>制作工艺、规格、材质</t>
    <phoneticPr fontId="2" type="noConversion"/>
  </si>
  <si>
    <r>
      <t>明细都包括什么、</t>
    </r>
    <r>
      <rPr>
        <sz val="11"/>
        <color rgb="FFFF0000"/>
        <rFont val="DengXian"/>
        <family val="3"/>
        <charset val="134"/>
        <scheme val="minor"/>
      </rPr>
      <t>单价明细</t>
    </r>
    <phoneticPr fontId="2" type="noConversion"/>
  </si>
  <si>
    <t>平米</t>
    <rPh sb="0" eb="1">
      <t>ping mi</t>
    </rPh>
    <phoneticPr fontId="2" type="noConversion"/>
  </si>
  <si>
    <t>40cm*80cm</t>
    <phoneticPr fontId="2" type="noConversion"/>
  </si>
  <si>
    <t>300g铜版纸 14*10.5 印刷</t>
    <rPh sb="4" eb="5">
      <t>tong'ban'zhi</t>
    </rPh>
    <rPh sb="16" eb="17">
      <t>yin'shua</t>
    </rPh>
    <phoneticPr fontId="2" type="noConversion"/>
  </si>
  <si>
    <t>250g铜版纸 A4 印刷</t>
    <rPh sb="4" eb="5">
      <t>tong'ban'zhi</t>
    </rPh>
    <rPh sb="11" eb="12">
      <t>yin'shua</t>
    </rPh>
    <phoneticPr fontId="2" type="noConversion"/>
  </si>
  <si>
    <t>沙瓶定制姓名</t>
    <rPh sb="0" eb="1">
      <t>shap</t>
    </rPh>
    <rPh sb="2" eb="3">
      <t>ding'zhi</t>
    </rPh>
    <rPh sb="4" eb="5">
      <t>xing'ming</t>
    </rPh>
    <phoneticPr fontId="2" type="noConversion"/>
  </si>
  <si>
    <t>300g进口珠光纸 A4 印刷</t>
    <rPh sb="4" eb="5">
      <t>jin'kou</t>
    </rPh>
    <rPh sb="6" eb="7">
      <t>zhu'guang'zhi</t>
    </rPh>
    <rPh sb="13" eb="14">
      <t>yin'shua</t>
    </rPh>
    <phoneticPr fontId="2" type="noConversion"/>
  </si>
  <si>
    <t>雪弗板 尺寸40cm*40cm</t>
    <rPh sb="0" eb="1">
      <t>xue'fu'ban</t>
    </rPh>
    <rPh sb="4" eb="5">
      <t>chi'cun</t>
    </rPh>
    <phoneticPr fontId="2" type="noConversion"/>
  </si>
  <si>
    <t>AV合计</t>
    <phoneticPr fontId="2" type="noConversion"/>
  </si>
  <si>
    <t>厢式货车</t>
    <phoneticPr fontId="4" type="noConversion"/>
  </si>
  <si>
    <t>不重复：前方喷绘为mingle区使用，此为主会场</t>
    <rPh sb="0" eb="1">
      <t>bu'chogn'fu</t>
    </rPh>
    <rPh sb="4" eb="5">
      <t>qian'fang</t>
    </rPh>
    <rPh sb="6" eb="7">
      <t>pen'hui</t>
    </rPh>
    <rPh sb="8" eb="9">
      <t>wie</t>
    </rPh>
    <rPh sb="15" eb="16">
      <t>qu</t>
    </rPh>
    <rPh sb="16" eb="17">
      <t>shi'yong</t>
    </rPh>
    <rPh sb="19" eb="20">
      <t>ci</t>
    </rPh>
    <rPh sb="20" eb="21">
      <t>wei</t>
    </rPh>
    <rPh sb="21" eb="22">
      <t>zhu'hui'c</t>
    </rPh>
    <phoneticPr fontId="2" type="noConversion"/>
  </si>
  <si>
    <t>搭建100工时，耵场20工时，撤场20工时，单价320</t>
    <rPh sb="0" eb="1">
      <t>da'jian</t>
    </rPh>
    <rPh sb="5" eb="6">
      <t>gong'shi</t>
    </rPh>
    <rPh sb="12" eb="13">
      <t>gong'shi</t>
    </rPh>
    <rPh sb="15" eb="16">
      <t>che'chang</t>
    </rPh>
    <rPh sb="19" eb="20">
      <t>gong'shi</t>
    </rPh>
    <rPh sb="22" eb="23">
      <t>dan'jia</t>
    </rPh>
    <phoneticPr fontId="2" type="noConversion"/>
  </si>
  <si>
    <t>2m*2m</t>
    <phoneticPr fontId="2" type="noConversion"/>
  </si>
  <si>
    <t>3m每根*12根</t>
    <rPh sb="2" eb="3">
      <t>mei'gen</t>
    </rPh>
    <rPh sb="7" eb="8">
      <t>gen</t>
    </rPh>
    <phoneticPr fontId="2" type="noConversion"/>
  </si>
  <si>
    <t>上一行不含丝绒布料价格，只是结构价格，表述有误</t>
    <rPh sb="0" eb="1">
      <t>shang'yi'hang</t>
    </rPh>
    <rPh sb="3" eb="4">
      <t>bu'han</t>
    </rPh>
    <rPh sb="5" eb="6">
      <t>si'rong</t>
    </rPh>
    <rPh sb="7" eb="8">
      <t>bu</t>
    </rPh>
    <rPh sb="8" eb="9">
      <t>liao</t>
    </rPh>
    <rPh sb="9" eb="10">
      <t>jia'ge</t>
    </rPh>
    <rPh sb="12" eb="13">
      <t>zhi'shi</t>
    </rPh>
    <rPh sb="14" eb="15">
      <t>jie'gou</t>
    </rPh>
    <rPh sb="16" eb="17">
      <t>jia'ge</t>
    </rPh>
    <rPh sb="19" eb="20">
      <t>biao'shu</t>
    </rPh>
    <rPh sb="21" eb="22">
      <t>you'wu</t>
    </rPh>
    <phoneticPr fontId="2" type="noConversion"/>
  </si>
  <si>
    <t>该项为预估价格，不确定具体使用酒店尺寸，暂时按20m估算</t>
    <rPh sb="0" eb="1">
      <t>gai xiang</t>
    </rPh>
    <rPh sb="2" eb="3">
      <t>wei</t>
    </rPh>
    <rPh sb="3" eb="4">
      <t>yu gu</t>
    </rPh>
    <rPh sb="5" eb="6">
      <t>jia ge</t>
    </rPh>
    <rPh sb="8" eb="9">
      <t>bu que ding</t>
    </rPh>
    <rPh sb="11" eb="12">
      <t>ju ti</t>
    </rPh>
    <rPh sb="13" eb="14">
      <t>shi yong</t>
    </rPh>
    <rPh sb="15" eb="16">
      <t>jiu dian</t>
    </rPh>
    <rPh sb="17" eb="18">
      <t>chi cun</t>
    </rPh>
    <rPh sb="20" eb="21">
      <t>zan'shi</t>
    </rPh>
    <rPh sb="22" eb="23">
      <t>an</t>
    </rPh>
    <rPh sb="26" eb="27">
      <t>gu'suan</t>
    </rPh>
    <phoneticPr fontId="2" type="noConversion"/>
  </si>
  <si>
    <t>kt版裱写真40*60</t>
    <rPh sb="2" eb="3">
      <t>ban</t>
    </rPh>
    <rPh sb="3" eb="4">
      <t>biao</t>
    </rPh>
    <rPh sb="4" eb="5">
      <t>xie'zhen</t>
    </rPh>
    <phoneticPr fontId="2" type="noConversion"/>
  </si>
  <si>
    <t>A3塑封</t>
    <rPh sb="2" eb="3">
      <t>su'feng</t>
    </rPh>
    <phoneticPr fontId="2" type="noConversion"/>
  </si>
  <si>
    <t>3.5平米可移除车贴</t>
    <rPh sb="3" eb="4">
      <t>ping'mi</t>
    </rPh>
    <rPh sb="5" eb="6">
      <t>ke'yi'chu</t>
    </rPh>
    <rPh sb="8" eb="9">
      <t>che'tie</t>
    </rPh>
    <phoneticPr fontId="2" type="noConversion"/>
  </si>
  <si>
    <t>200g铜版纸覆膜，4cm*8cm</t>
    <rPh sb="4" eb="5">
      <t>tong'ban'zhi</t>
    </rPh>
    <rPh sb="7" eb="8">
      <t>fu'mo</t>
    </rPh>
    <phoneticPr fontId="2" type="noConversion"/>
  </si>
  <si>
    <t>300g进口环保纸 A4 印刷</t>
    <rPh sb="4" eb="5">
      <t>jin'kou</t>
    </rPh>
    <rPh sb="6" eb="7">
      <t>huan'bao</t>
    </rPh>
    <rPh sb="13" eb="14">
      <t>yin'shua</t>
    </rPh>
    <phoneticPr fontId="2" type="noConversion"/>
  </si>
  <si>
    <t>pvc打印 5*8cm</t>
    <rPh sb="3" eb="4">
      <t>da'yin</t>
    </rPh>
    <phoneticPr fontId="2" type="noConversion"/>
  </si>
  <si>
    <t>200g铜版纸覆膜，8cm*8cm</t>
    <rPh sb="4" eb="5">
      <t>tong'ban'zhi</t>
    </rPh>
    <rPh sb="7" eb="8">
      <t>fu'mo</t>
    </rPh>
    <phoneticPr fontId="2" type="noConversion"/>
  </si>
  <si>
    <t>150g铜版纸5cm*9cm</t>
    <rPh sb="4" eb="5">
      <t>tong'ban'zhi</t>
    </rPh>
    <phoneticPr fontId="2" type="noConversion"/>
  </si>
  <si>
    <t>瓦楞纸覆200g铜版纸覆膜</t>
    <rPh sb="0" eb="1">
      <t>wa'leng'zhi</t>
    </rPh>
    <rPh sb="3" eb="4">
      <t>fu'mo</t>
    </rPh>
    <rPh sb="8" eb="9">
      <t>tong'ban'z</t>
    </rPh>
    <rPh sb="11" eb="12">
      <t>fu'mo</t>
    </rPh>
    <phoneticPr fontId="2" type="noConversion"/>
  </si>
  <si>
    <t>200g铜版纸覆膜</t>
    <rPh sb="4" eb="5">
      <t>tong'ban'zhi</t>
    </rPh>
    <rPh sb="7" eb="8">
      <t>fu'mo</t>
    </rPh>
    <phoneticPr fontId="2" type="noConversion"/>
  </si>
  <si>
    <t>邀请动画，信息发布，信息收集，每日推送</t>
    <rPh sb="0" eb="1">
      <t>yao'qing</t>
    </rPh>
    <rPh sb="2" eb="3">
      <t>dong'hua</t>
    </rPh>
    <rPh sb="5" eb="6">
      <t>xin'xi</t>
    </rPh>
    <rPh sb="7" eb="8">
      <t>fa'bu</t>
    </rPh>
    <rPh sb="10" eb="11">
      <t>xin'xi</t>
    </rPh>
    <rPh sb="12" eb="13">
      <t>shou'ji</t>
    </rPh>
    <rPh sb="15" eb="16">
      <t>mei'ri</t>
    </rPh>
    <rPh sb="17" eb="18">
      <t>tui's</t>
    </rPh>
    <phoneticPr fontId="2" type="noConversion"/>
  </si>
  <si>
    <t>往返机票3140，拼房住宿住宿700/晚*5-6晚，餐补每人每日100，以实际发生为准</t>
    <rPh sb="0" eb="1">
      <t>wang'fan</t>
    </rPh>
    <rPh sb="2" eb="3">
      <t>ji'piao</t>
    </rPh>
    <rPh sb="9" eb="10">
      <t>pin'fang</t>
    </rPh>
    <rPh sb="11" eb="12">
      <t>zhu'su</t>
    </rPh>
    <rPh sb="13" eb="14">
      <t>zhu'su</t>
    </rPh>
    <rPh sb="19" eb="20">
      <t>wan</t>
    </rPh>
    <rPh sb="24" eb="25">
      <t>wan</t>
    </rPh>
    <rPh sb="26" eb="27">
      <t>can'bu</t>
    </rPh>
    <rPh sb="28" eb="29">
      <t>mei'ri</t>
    </rPh>
    <rPh sb="29" eb="30">
      <t>ren</t>
    </rPh>
    <rPh sb="30" eb="31">
      <t>mei'ri</t>
    </rPh>
    <rPh sb="36" eb="37">
      <t>yi</t>
    </rPh>
    <rPh sb="37" eb="38">
      <t>shi'ji</t>
    </rPh>
    <rPh sb="39" eb="40">
      <t>fa's</t>
    </rPh>
    <rPh sb="40" eb="41">
      <t>sheng</t>
    </rPh>
    <rPh sb="41" eb="42">
      <t>wei'zhun</t>
    </rPh>
    <phoneticPr fontId="2" type="noConversion"/>
  </si>
  <si>
    <t>爵士女歌手1；人屏互动舞蹈4人；其他4人舞蹈1支</t>
    <rPh sb="0" eb="1">
      <t>jue'shi</t>
    </rPh>
    <rPh sb="2" eb="3">
      <t>nv</t>
    </rPh>
    <rPh sb="3" eb="4">
      <t>ge'shou</t>
    </rPh>
    <rPh sb="7" eb="8">
      <t>ren'ping</t>
    </rPh>
    <rPh sb="9" eb="10">
      <t>hu'dong</t>
    </rPh>
    <rPh sb="11" eb="12">
      <t>wu'dao</t>
    </rPh>
    <rPh sb="14" eb="15">
      <t>ren</t>
    </rPh>
    <rPh sb="16" eb="17">
      <t>qi'ta</t>
    </rPh>
    <rPh sb="19" eb="20">
      <t>ren</t>
    </rPh>
    <rPh sb="20" eb="21">
      <t>wu'dao</t>
    </rPh>
    <rPh sb="23" eb="24">
      <t>zhi</t>
    </rPh>
    <phoneticPr fontId="2" type="noConversion"/>
  </si>
  <si>
    <t>技术人员差旅补助</t>
    <rPh sb="0" eb="1">
      <t>ji'shu'ren'y</t>
    </rPh>
    <rPh sb="4" eb="5">
      <t>chai'lv</t>
    </rPh>
    <rPh sb="6" eb="7">
      <t>bu'zhu</t>
    </rPh>
    <phoneticPr fontId="2" type="noConversion"/>
  </si>
  <si>
    <t>计划运输20次 单价300</t>
    <rPh sb="0" eb="1">
      <t>ji'hua</t>
    </rPh>
    <rPh sb="2" eb="3">
      <t>yun'shu</t>
    </rPh>
    <rPh sb="6" eb="7">
      <t>ci</t>
    </rPh>
    <rPh sb="8" eb="9">
      <t>dan'jia</t>
    </rPh>
    <phoneticPr fontId="2" type="noConversion"/>
  </si>
  <si>
    <t>此处报价为只雕刻“360推广”，丽斯报价单中20000元为“360推广年度合作伙伴大会”，发光字</t>
    <rPh sb="0" eb="1">
      <t>ci'chu</t>
    </rPh>
    <rPh sb="2" eb="3">
      <t>bao'jia</t>
    </rPh>
    <rPh sb="4" eb="5">
      <t>wei</t>
    </rPh>
    <rPh sb="5" eb="6">
      <t>zhi</t>
    </rPh>
    <rPh sb="6" eb="7">
      <t>diao'ke</t>
    </rPh>
    <rPh sb="12" eb="13">
      <t>tui'guang</t>
    </rPh>
    <rPh sb="16" eb="17">
      <t>li'si</t>
    </rPh>
    <rPh sb="17" eb="18">
      <t>si</t>
    </rPh>
    <rPh sb="18" eb="19">
      <t>bao'jia</t>
    </rPh>
    <rPh sb="20" eb="21">
      <t>dan</t>
    </rPh>
    <rPh sb="21" eb="22">
      <t>zhong</t>
    </rPh>
    <rPh sb="27" eb="28">
      <t>yuan</t>
    </rPh>
    <rPh sb="28" eb="29">
      <t>wei</t>
    </rPh>
    <rPh sb="33" eb="34">
      <t>tui'guang</t>
    </rPh>
    <rPh sb="35" eb="36">
      <t>nian'zhong</t>
    </rPh>
    <rPh sb="36" eb="37">
      <t>du</t>
    </rPh>
    <rPh sb="37" eb="38">
      <t>he'zuo</t>
    </rPh>
    <rPh sb="39" eb="40">
      <t>huo'b</t>
    </rPh>
    <rPh sb="41" eb="42">
      <t>da'hui</t>
    </rPh>
    <rPh sb="45" eb="46">
      <t>fa'guang'zi</t>
    </rPh>
    <phoneticPr fontId="2" type="noConversion"/>
  </si>
  <si>
    <t>加厚拉绒地毯，60/米，包含台阶共使用140平米</t>
    <rPh sb="0" eb="1">
      <t>jia'hou</t>
    </rPh>
    <rPh sb="2" eb="3">
      <t>la'rong</t>
    </rPh>
    <rPh sb="4" eb="5">
      <t>di'tan</t>
    </rPh>
    <rPh sb="10" eb="11">
      <t>mi</t>
    </rPh>
    <rPh sb="12" eb="13">
      <t>bao'han</t>
    </rPh>
    <rPh sb="14" eb="15">
      <t>tai'jie</t>
    </rPh>
    <rPh sb="16" eb="17">
      <t>gong</t>
    </rPh>
    <rPh sb="17" eb="18">
      <t>shi'y</t>
    </rPh>
    <rPh sb="22" eb="23">
      <t>ping'm</t>
    </rPh>
    <phoneticPr fontId="2" type="noConversion"/>
  </si>
  <si>
    <t>12m及17.5m货车郊区往返</t>
    <rPh sb="3" eb="4">
      <t>ji</t>
    </rPh>
    <rPh sb="9" eb="10">
      <t>huo'che</t>
    </rPh>
    <rPh sb="11" eb="12">
      <t>jiao'qu</t>
    </rPh>
    <rPh sb="13" eb="14">
      <t>wang'fan</t>
    </rPh>
    <phoneticPr fontId="2" type="noConversion"/>
  </si>
  <si>
    <t>钢结构工艺滑道 钢木结构门加滑轮  木结构外裱投影布</t>
  </si>
  <si>
    <t>工时</t>
    <rPh sb="0" eb="1">
      <t>gong'shi</t>
    </rPh>
    <phoneticPr fontId="2" type="noConversion"/>
  </si>
  <si>
    <t>2cm丝光 印刷logo</t>
    <rPh sb="3" eb="4">
      <t>si'guang</t>
    </rPh>
    <rPh sb="6" eb="7">
      <t>yin'shua</t>
    </rPh>
    <phoneticPr fontId="2" type="noConversion"/>
  </si>
  <si>
    <t>钢木结构3m*3m+写真3m*3m+20cm*3m地台</t>
    <rPh sb="0" eb="1">
      <t>gang'mu</t>
    </rPh>
    <rPh sb="10" eb="11">
      <t>xie'zhen</t>
    </rPh>
    <rPh sb="25" eb="26">
      <t>di'tao</t>
    </rPh>
    <rPh sb="26" eb="27">
      <t>tai</t>
    </rPh>
    <phoneticPr fontId="2" type="noConversion"/>
  </si>
  <si>
    <t>led12平米8400，程序开发费用32000，现场技术设备10600，现场技术人员及差旅9000</t>
    <rPh sb="5" eb="6">
      <t>ping'mi</t>
    </rPh>
    <rPh sb="12" eb="13">
      <t>cheng'xu</t>
    </rPh>
    <rPh sb="14" eb="15">
      <t>kai'fa</t>
    </rPh>
    <rPh sb="16" eb="17">
      <t>fei'y</t>
    </rPh>
    <rPh sb="24" eb="25">
      <t>xian'c</t>
    </rPh>
    <rPh sb="26" eb="27">
      <t>ji'shu</t>
    </rPh>
    <rPh sb="28" eb="29">
      <t>she'bei</t>
    </rPh>
    <rPh sb="36" eb="37">
      <t>xian'c</t>
    </rPh>
    <rPh sb="38" eb="39">
      <t>ji'shu</t>
    </rPh>
    <rPh sb="40" eb="41">
      <t>ren'yuan</t>
    </rPh>
    <rPh sb="42" eb="43">
      <t>ji</t>
    </rPh>
    <rPh sb="43" eb="44">
      <t>chai'l</t>
    </rPh>
    <phoneticPr fontId="2" type="noConversion"/>
  </si>
  <si>
    <t>程序开发80000，投影租赁及融合40000，背板搭建12000，现场技术人员及差旅9000</t>
    <rPh sb="0" eb="1">
      <t>cheng'xu</t>
    </rPh>
    <rPh sb="2" eb="3">
      <t>kai'fa</t>
    </rPh>
    <rPh sb="10" eb="11">
      <t>tou'ying</t>
    </rPh>
    <rPh sb="12" eb="13">
      <t>zu'lin</t>
    </rPh>
    <rPh sb="14" eb="15">
      <t>ji</t>
    </rPh>
    <rPh sb="15" eb="16">
      <t>rong'he</t>
    </rPh>
    <rPh sb="23" eb="24">
      <t>bei'ban</t>
    </rPh>
    <rPh sb="25" eb="26">
      <t>da'jian</t>
    </rPh>
    <rPh sb="33" eb="34">
      <t>xian'c</t>
    </rPh>
    <rPh sb="35" eb="36">
      <t>ji'shu</t>
    </rPh>
    <rPh sb="37" eb="38">
      <t>ren'yuan</t>
    </rPh>
    <rPh sb="39" eb="40">
      <t>ji</t>
    </rPh>
    <rPh sb="40" eb="41">
      <t>chai'lv</t>
    </rPh>
    <phoneticPr fontId="2" type="noConversion"/>
  </si>
  <si>
    <t>10件礼仪厚裙装+丝袜+丝巾</t>
    <rPh sb="2" eb="3">
      <t>jian</t>
    </rPh>
    <rPh sb="3" eb="4">
      <t>li'yi</t>
    </rPh>
    <rPh sb="5" eb="6">
      <t>hou</t>
    </rPh>
    <rPh sb="6" eb="7">
      <t>qun'zhuang</t>
    </rPh>
    <rPh sb="9" eb="10">
      <t>si'wa</t>
    </rPh>
    <rPh sb="12" eb="13">
      <t>si'jin</t>
    </rPh>
    <phoneticPr fontId="2" type="noConversion"/>
  </si>
  <si>
    <t>木质背板裱写真8m*3m+240个不同印刷饼干盒+饼干</t>
    <rPh sb="0" eb="1">
      <t>mu'zhi'bei'b</t>
    </rPh>
    <rPh sb="4" eb="5">
      <t>biao</t>
    </rPh>
    <rPh sb="5" eb="6">
      <t>xie'zhen</t>
    </rPh>
    <rPh sb="16" eb="17">
      <t>ge</t>
    </rPh>
    <rPh sb="17" eb="18">
      <t>bu'tong</t>
    </rPh>
    <rPh sb="19" eb="20">
      <t>yin'shua</t>
    </rPh>
    <rPh sb="21" eb="22">
      <t>bing'gan</t>
    </rPh>
    <rPh sb="23" eb="24">
      <t>he</t>
    </rPh>
    <rPh sb="25" eb="26">
      <t>bing'g</t>
    </rPh>
    <phoneticPr fontId="2" type="noConversion"/>
  </si>
  <si>
    <t>钢木结构1m*4m 5680元，写真喷绘4平米320元</t>
    <rPh sb="0" eb="1">
      <t>gang'mu</t>
    </rPh>
    <rPh sb="2" eb="3">
      <t>jie'gou</t>
    </rPh>
    <rPh sb="14" eb="15">
      <t>yuan</t>
    </rPh>
    <rPh sb="16" eb="17">
      <t>xie'zhen</t>
    </rPh>
    <rPh sb="18" eb="19">
      <t>pen'hui</t>
    </rPh>
    <rPh sb="21" eb="22">
      <t>ping'mi</t>
    </rPh>
    <rPh sb="26" eb="27">
      <t>yuan</t>
    </rPh>
    <phoneticPr fontId="2" type="noConversion"/>
  </si>
  <si>
    <t>led外包为汽车造型，异形拼接结合雪弗板、木质裱写真，总尺寸4m*5m*1.5m</t>
    <rPh sb="3" eb="4">
      <t>wai'bao</t>
    </rPh>
    <rPh sb="5" eb="6">
      <t>wei</t>
    </rPh>
    <rPh sb="6" eb="7">
      <t>qi'che</t>
    </rPh>
    <rPh sb="8" eb="9">
      <t>zao'xing</t>
    </rPh>
    <rPh sb="11" eb="12">
      <t>yi'xing</t>
    </rPh>
    <rPh sb="13" eb="14">
      <t>pin'jie</t>
    </rPh>
    <rPh sb="15" eb="16">
      <t>jie'he</t>
    </rPh>
    <rPh sb="17" eb="18">
      <t>xue'fu'ban</t>
    </rPh>
    <rPh sb="21" eb="22">
      <t>mu'zhi</t>
    </rPh>
    <rPh sb="23" eb="24">
      <t>biao</t>
    </rPh>
    <rPh sb="24" eb="25">
      <t>xie'zhen</t>
    </rPh>
    <rPh sb="27" eb="28">
      <t>zong</t>
    </rPh>
    <rPh sb="28" eb="29">
      <t>chi'cun</t>
    </rPh>
    <phoneticPr fontId="2" type="noConversion"/>
  </si>
  <si>
    <t>指导价10000</t>
    <phoneticPr fontId="2" type="noConversion"/>
  </si>
  <si>
    <t>7.5m货车，广州郊区工厂-市区2车往返</t>
    <rPh sb="5" eb="6">
      <t>huo'che</t>
    </rPh>
    <rPh sb="8" eb="9">
      <t>guagn'zhou</t>
    </rPh>
    <rPh sb="10" eb="11">
      <t>jiao'qu</t>
    </rPh>
    <rPh sb="12" eb="13">
      <t>gong'c</t>
    </rPh>
    <rPh sb="15" eb="16">
      <t>shi'qu</t>
    </rPh>
    <rPh sb="18" eb="19">
      <t>che</t>
    </rPh>
    <rPh sb="19" eb="20">
      <t>wang'fan</t>
    </rPh>
    <phoneticPr fontId="2" type="noConversion"/>
  </si>
  <si>
    <t>木质结构挂板裱喷绘</t>
    <phoneticPr fontId="2" type="noConversion"/>
  </si>
  <si>
    <t>按照木结构裱写真调整单价</t>
    <phoneticPr fontId="2" type="noConversion"/>
  </si>
  <si>
    <t>按照木结构裱写真调整单价，异型结构加中间加投影布</t>
    <phoneticPr fontId="2" type="noConversion"/>
  </si>
  <si>
    <t>钢木结构制作，主会场区域面裱喷绘</t>
    <phoneticPr fontId="2" type="noConversion"/>
  </si>
  <si>
    <t>按照25-30米预估</t>
    <phoneticPr fontId="2" type="noConversion"/>
  </si>
  <si>
    <t>已将单价</t>
    <phoneticPr fontId="2" type="noConversion"/>
  </si>
  <si>
    <t>品牌规格比较高，可以给优惠，但不希望换品牌</t>
    <phoneticPr fontId="2" type="noConversion"/>
  </si>
  <si>
    <t>已优惠</t>
    <phoneticPr fontId="2" type="noConversion"/>
  </si>
  <si>
    <t>已优惠</t>
    <phoneticPr fontId="2" type="noConversion"/>
  </si>
  <si>
    <t>无线实时对讲，实际已经非常优惠</t>
    <phoneticPr fontId="2" type="noConversion"/>
  </si>
  <si>
    <t>五折优惠</t>
    <phoneticPr fontId="2" type="noConversion"/>
  </si>
  <si>
    <t>人工及差旅</t>
    <phoneticPr fontId="2" type="noConversion"/>
  </si>
  <si>
    <t>信息收集&amp;出票</t>
    <phoneticPr fontId="2" type="noConversion"/>
  </si>
  <si>
    <t>人</t>
    <phoneticPr fontId="2" type="noConversion"/>
  </si>
  <si>
    <t>天</t>
    <phoneticPr fontId="2" type="noConversion"/>
  </si>
  <si>
    <t>酒店协调</t>
    <phoneticPr fontId="2" type="noConversion"/>
  </si>
  <si>
    <t>酒店接待</t>
    <phoneticPr fontId="2" type="noConversion"/>
  </si>
  <si>
    <t>人工及差旅合计</t>
    <phoneticPr fontId="2" type="noConversion"/>
  </si>
  <si>
    <t>活动部分合计</t>
    <phoneticPr fontId="2" type="noConversion"/>
  </si>
  <si>
    <t>活动部分服务费</t>
    <phoneticPr fontId="2" type="noConversion"/>
  </si>
  <si>
    <t>机酒部分合计</t>
    <phoneticPr fontId="2" type="noConversion"/>
  </si>
  <si>
    <t>机酒部分共计</t>
    <phoneticPr fontId="2" type="noConversion"/>
  </si>
  <si>
    <t>机酒部分及活动部分总计</t>
    <phoneticPr fontId="2" type="noConversion"/>
  </si>
  <si>
    <t>品牌规格比较高，可以给优惠，但不希望换品牌</t>
    <phoneticPr fontId="2" type="noConversion"/>
  </si>
  <si>
    <t>机酒服务费（同意优惠至5%）</t>
    <phoneticPr fontId="2" type="noConversion"/>
  </si>
  <si>
    <t>现场接待、会议及晚宴催场、演员管理等工作人员上会费</t>
    <phoneticPr fontId="2" type="noConversion"/>
  </si>
  <si>
    <t>优惠赠送</t>
    <phoneticPr fontId="2" type="noConversion"/>
  </si>
  <si>
    <t>备注</t>
    <rPh sb="0" eb="1">
      <t>bei'zhu'n</t>
    </rPh>
    <phoneticPr fontId="2" type="noConversion"/>
  </si>
  <si>
    <t>同上</t>
    <rPh sb="0" eb="1">
      <t>tong's</t>
    </rPh>
    <rPh sb="1" eb="2">
      <t>shang</t>
    </rPh>
    <phoneticPr fontId="2" type="noConversion"/>
  </si>
  <si>
    <t>同上</t>
    <rPh sb="0" eb="1">
      <t>tong'shang</t>
    </rPh>
    <phoneticPr fontId="2" type="noConversion"/>
  </si>
  <si>
    <t>经沟通会对于外场led屏幕使用需求升级</t>
    <rPh sb="0" eb="1">
      <t>jing</t>
    </rPh>
    <rPh sb="1" eb="2">
      <t>gou'tong'hui</t>
    </rPh>
    <rPh sb="4" eb="5">
      <t>dui'yu</t>
    </rPh>
    <rPh sb="6" eb="7">
      <t>wai'chang</t>
    </rPh>
    <rPh sb="11" eb="12">
      <t>ping'mu</t>
    </rPh>
    <rPh sb="13" eb="14">
      <t>shi'yong</t>
    </rPh>
    <rPh sb="15" eb="16">
      <t>xu'qiu</t>
    </rPh>
    <rPh sb="17" eb="18">
      <t>sheng'ji</t>
    </rPh>
    <phoneticPr fontId="2" type="noConversion"/>
  </si>
  <si>
    <t>1主会场+2个分会场</t>
    <rPh sb="1" eb="2">
      <t>zhu</t>
    </rPh>
    <rPh sb="2" eb="3">
      <t>hui'c</t>
    </rPh>
    <phoneticPr fontId="2" type="noConversion"/>
  </si>
  <si>
    <t>23日VIP用餐</t>
    <phoneticPr fontId="2" type="noConversion"/>
  </si>
  <si>
    <t>酒店（香格里拉改为索菲特）</t>
    <rPh sb="3" eb="4">
      <t>xiang'ge'li'la</t>
    </rPh>
    <rPh sb="7" eb="8">
      <t>gai'wei</t>
    </rPh>
    <rPh sb="8" eb="9">
      <t>we</t>
    </rPh>
    <rPh sb="9" eb="10">
      <t>suo'fei't</t>
    </rPh>
    <phoneticPr fontId="2" type="noConversion"/>
  </si>
  <si>
    <t>场地：广州索菲特酒店</t>
    <rPh sb="5" eb="6">
      <t>suo'fei't</t>
    </rPh>
    <rPh sb="8" eb="9">
      <t>jiu'dian</t>
    </rPh>
    <phoneticPr fontId="2" type="noConversion"/>
  </si>
  <si>
    <t>间</t>
  </si>
  <si>
    <t>晚</t>
  </si>
  <si>
    <t>标间</t>
  </si>
  <si>
    <t>单间</t>
  </si>
  <si>
    <t>上午</t>
    <rPh sb="0" eb="1">
      <t>shang'wu</t>
    </rPh>
    <phoneticPr fontId="2" type="noConversion"/>
  </si>
  <si>
    <t>下午</t>
    <rPh sb="0" eb="1">
      <t>xia'wu</t>
    </rPh>
    <phoneticPr fontId="2" type="noConversion"/>
  </si>
  <si>
    <t>改为会议包价</t>
    <rPh sb="0" eb="1">
      <t>gai'wei</t>
    </rPh>
    <rPh sb="5" eb="6">
      <t>jia</t>
    </rPh>
    <phoneticPr fontId="2" type="noConversion"/>
  </si>
  <si>
    <t>广州香格里拉酒店
改为索菲特酒店</t>
    <rPh sb="9" eb="10">
      <t>gai'wei</t>
    </rPh>
    <rPh sb="11" eb="12">
      <t>suo'fei't</t>
    </rPh>
    <rPh sb="14" eb="15">
      <t>jiu'd</t>
    </rPh>
    <phoneticPr fontId="8" type="noConversion"/>
  </si>
  <si>
    <t>根据会议需求增加</t>
  </si>
  <si>
    <t>根据会议需求增加</t>
    <rPh sb="0" eb="1">
      <t>gen'ju</t>
    </rPh>
    <rPh sb="2" eb="3">
      <t>hui'yi</t>
    </rPh>
    <rPh sb="4" eb="5">
      <t>xu'q</t>
    </rPh>
    <rPh sb="6" eb="7">
      <t>zeng'jia</t>
    </rPh>
    <phoneticPr fontId="2" type="noConversion"/>
  </si>
  <si>
    <t>根据沟通会议舞台加宽，大屏改为弧形屏也需适当增加宽度，因此舞台改为9m宽，</t>
    <rPh sb="0" eb="1">
      <t>gen'j</t>
    </rPh>
    <rPh sb="2" eb="3">
      <t>gou't</t>
    </rPh>
    <rPh sb="4" eb="5">
      <t>hui'yi</t>
    </rPh>
    <rPh sb="6" eb="7">
      <t>wu'tai</t>
    </rPh>
    <rPh sb="8" eb="9">
      <t>jia'kuan</t>
    </rPh>
    <rPh sb="11" eb="12">
      <t>da'ping</t>
    </rPh>
    <rPh sb="13" eb="14">
      <t>gai'wei</t>
    </rPh>
    <rPh sb="15" eb="16">
      <t>hu'xing'ping</t>
    </rPh>
    <rPh sb="18" eb="19">
      <t>ye'xu</t>
    </rPh>
    <rPh sb="20" eb="21">
      <t>shi'dang</t>
    </rPh>
    <rPh sb="22" eb="23">
      <t>zeng'jia</t>
    </rPh>
    <rPh sb="24" eb="25">
      <t>kuan'du</t>
    </rPh>
    <rPh sb="27" eb="28">
      <t>yin'ci</t>
    </rPh>
    <rPh sb="29" eb="30">
      <t>wu'tai</t>
    </rPh>
    <rPh sb="31" eb="32">
      <t>gai'wei</t>
    </rPh>
    <rPh sb="35" eb="36">
      <t>kuan</t>
    </rPh>
    <phoneticPr fontId="2" type="noConversion"/>
  </si>
  <si>
    <t>个</t>
  </si>
  <si>
    <t>个</t>
    <rPh sb="0" eb="1">
      <t>ge</t>
    </rPh>
    <phoneticPr fontId="2" type="noConversion"/>
  </si>
  <si>
    <t>平米</t>
    <rPh sb="0" eb="1">
      <t>ping'mi</t>
    </rPh>
    <phoneticPr fontId="2" type="noConversion"/>
  </si>
  <si>
    <t>间</t>
    <rPh sb="0" eb="1">
      <t>jian</t>
    </rPh>
    <phoneticPr fontId="8" type="noConversion"/>
  </si>
  <si>
    <t>天</t>
    <rPh sb="0" eb="1">
      <t>tia</t>
    </rPh>
    <phoneticPr fontId="8" type="noConversion"/>
  </si>
  <si>
    <t>25日晚餐桌餐</t>
    <rPh sb="3" eb="4">
      <t>wan'c</t>
    </rPh>
    <rPh sb="5" eb="6">
      <t>zhuo'can</t>
    </rPh>
    <phoneticPr fontId="2" type="noConversion"/>
  </si>
  <si>
    <t>采购</t>
    <rPh sb="0" eb="1">
      <t>cai'gou</t>
    </rPh>
    <phoneticPr fontId="2" type="noConversion"/>
  </si>
  <si>
    <t>使用弧形屏，搭建难度增加，增加技术人员以保按时完成</t>
    <rPh sb="0" eb="1">
      <t>shi'yong</t>
    </rPh>
    <rPh sb="6" eb="7">
      <t>da'jian</t>
    </rPh>
    <rPh sb="8" eb="9">
      <t>nan'du</t>
    </rPh>
    <rPh sb="10" eb="11">
      <t>zeng'jia</t>
    </rPh>
    <rPh sb="13" eb="14">
      <t>zeng'jia</t>
    </rPh>
    <rPh sb="15" eb="16">
      <t>ji'shu'ren'yuan</t>
    </rPh>
    <rPh sb="21" eb="22">
      <t>an'shi</t>
    </rPh>
    <rPh sb="23" eb="24">
      <t>wan'c</t>
    </rPh>
    <phoneticPr fontId="2" type="noConversion"/>
  </si>
  <si>
    <t>24日VIP午餐</t>
    <rPh sb="6" eb="7">
      <t>wu'can</t>
    </rPh>
    <phoneticPr fontId="2" type="noConversion"/>
  </si>
  <si>
    <t>工作间</t>
    <rPh sb="0" eb="1">
      <t>gong'zuo'jian</t>
    </rPh>
    <phoneticPr fontId="2" type="noConversion"/>
  </si>
  <si>
    <t>SAMSUNG RBLVS-55 无缝液晶拼接显示屏(55"，全高清)</t>
  </si>
  <si>
    <t>无缝液晶 Controller 拼接处理器</t>
  </si>
  <si>
    <t>Mac book pro苹果笔记本</t>
  </si>
  <si>
    <t>Video Cable 视频线材</t>
  </si>
  <si>
    <t>套</t>
    <rPh sb="0" eb="1">
      <t>tao</t>
    </rPh>
    <phoneticPr fontId="2" type="noConversion"/>
  </si>
  <si>
    <t>木结构框架（H2.5m*1m)＋铁块支撑配重  厚度30cm（待定）</t>
  </si>
  <si>
    <t>地胶地板</t>
    <rPh sb="0" eb="1">
      <t>di'jiao'di'ban</t>
    </rPh>
    <phoneticPr fontId="2" type="noConversion"/>
  </si>
  <si>
    <t>遮光</t>
    <rPh sb="0" eb="1">
      <t>zhe'guang</t>
    </rPh>
    <phoneticPr fontId="2" type="noConversion"/>
  </si>
  <si>
    <t>LED框架</t>
    <rPh sb="3" eb="4">
      <t>kuang'jia</t>
    </rPh>
    <phoneticPr fontId="2" type="noConversion"/>
  </si>
  <si>
    <t>米</t>
    <rPh sb="0" eb="1">
      <t>mi</t>
    </rPh>
    <phoneticPr fontId="2" type="noConversion"/>
  </si>
  <si>
    <t>遮光布+双倍褶皱黑丝绒</t>
    <rPh sb="4" eb="5">
      <t>shuang'bei</t>
    </rPh>
    <rPh sb="6" eb="7">
      <t>zhe'zhou</t>
    </rPh>
    <phoneticPr fontId="2" type="noConversion"/>
  </si>
  <si>
    <t>人数增加</t>
    <rPh sb="0" eb="1">
      <t>ren'shu</t>
    </rPh>
    <rPh sb="2" eb="3">
      <t>zeng'jia</t>
    </rPh>
    <phoneticPr fontId="2" type="noConversion"/>
  </si>
  <si>
    <t>次</t>
    <rPh sb="0" eb="1">
      <t>ci</t>
    </rPh>
    <phoneticPr fontId="2" type="noConversion"/>
  </si>
  <si>
    <t>需求增加</t>
    <rPh sb="0" eb="1">
      <t>xu'qiu</t>
    </rPh>
    <rPh sb="2" eb="3">
      <t>zeng'jia</t>
    </rPh>
    <phoneticPr fontId="2" type="noConversion"/>
  </si>
  <si>
    <t>动态kv</t>
    <rPh sb="0" eb="1">
      <t>dong'tai</t>
    </rPh>
    <phoneticPr fontId="2" type="noConversion"/>
  </si>
  <si>
    <t>纸质相框</t>
    <rPh sb="0" eb="1">
      <t>zhi'zhi</t>
    </rPh>
    <rPh sb="2" eb="3">
      <t>xiang'kuang</t>
    </rPh>
    <phoneticPr fontId="2" type="noConversion"/>
  </si>
  <si>
    <t>设计更改</t>
    <rPh sb="0" eb="1">
      <t>she'ji</t>
    </rPh>
    <rPh sb="2" eb="3">
      <t>geng'gai</t>
    </rPh>
    <phoneticPr fontId="2" type="noConversion"/>
  </si>
  <si>
    <t>酒店更换</t>
    <rPh sb="0" eb="1">
      <t>jiu'dian</t>
    </rPh>
    <rPh sb="2" eb="3">
      <t>geng'huan</t>
    </rPh>
    <phoneticPr fontId="2" type="noConversion"/>
  </si>
  <si>
    <t>8套计划+4套互动区播放视频</t>
    <rPh sb="1" eb="2">
      <t>tao</t>
    </rPh>
    <rPh sb="2" eb="3">
      <t>ji'hua</t>
    </rPh>
    <rPh sb="6" eb="7">
      <t>tao</t>
    </rPh>
    <rPh sb="7" eb="8">
      <t>hu'dong'qu</t>
    </rPh>
    <rPh sb="10" eb="11">
      <t>bo'fang</t>
    </rPh>
    <rPh sb="12" eb="13">
      <t>shi'p</t>
    </rPh>
    <phoneticPr fontId="2" type="noConversion"/>
  </si>
  <si>
    <t>需求增加</t>
    <rPh sb="0" eb="1">
      <t>xu'qiu'zeng'jia</t>
    </rPh>
    <phoneticPr fontId="2" type="noConversion"/>
  </si>
  <si>
    <t>24日</t>
    <rPh sb="2" eb="3">
      <t>ri</t>
    </rPh>
    <phoneticPr fontId="2" type="noConversion"/>
  </si>
  <si>
    <t>项目名称：360推广2017年度合作伙伴大会</t>
    <rPh sb="8" eb="9">
      <t>tui'guang</t>
    </rPh>
    <rPh sb="15" eb="16">
      <t>du</t>
    </rPh>
    <phoneticPr fontId="2" type="noConversion"/>
  </si>
  <si>
    <t>微信小视频编辑</t>
    <rPh sb="0" eb="1">
      <t>wei'xin</t>
    </rPh>
    <rPh sb="2" eb="3">
      <t>xiao</t>
    </rPh>
    <rPh sb="3" eb="4">
      <t>shi'pin</t>
    </rPh>
    <rPh sb="5" eb="6">
      <t>bian'ji</t>
    </rPh>
    <phoneticPr fontId="2" type="noConversion"/>
  </si>
  <si>
    <t>投标3个节目，现增加1演出变为4个演出，包含彩排</t>
    <rPh sb="0" eb="1">
      <t>tou'biao</t>
    </rPh>
    <rPh sb="3" eb="4">
      <t>ge</t>
    </rPh>
    <rPh sb="4" eb="5">
      <t>jie'mu</t>
    </rPh>
    <rPh sb="7" eb="8">
      <t>xian'z</t>
    </rPh>
    <rPh sb="8" eb="9">
      <t>zeng</t>
    </rPh>
    <rPh sb="9" eb="10">
      <t>jia</t>
    </rPh>
    <rPh sb="11" eb="12">
      <t>yan'chu</t>
    </rPh>
    <rPh sb="13" eb="14">
      <t>bian'wei</t>
    </rPh>
    <rPh sb="16" eb="17">
      <t>ge</t>
    </rPh>
    <rPh sb="17" eb="18">
      <t>yan'chu</t>
    </rPh>
    <rPh sb="20" eb="21">
      <t>bao'han</t>
    </rPh>
    <rPh sb="22" eb="23">
      <t>cai'p</t>
    </rPh>
    <phoneticPr fontId="2" type="noConversion"/>
  </si>
  <si>
    <t>制作</t>
    <rPh sb="0" eb="1">
      <t>zhi'zuo</t>
    </rPh>
    <phoneticPr fontId="2" type="noConversion"/>
  </si>
  <si>
    <t>木质环保胸卡</t>
    <rPh sb="0" eb="1">
      <t>mu'zhi</t>
    </rPh>
    <rPh sb="2" eb="3">
      <t>huan'bao</t>
    </rPh>
    <rPh sb="4" eb="5">
      <t>xiong'ka</t>
    </rPh>
    <phoneticPr fontId="2" type="noConversion"/>
  </si>
  <si>
    <t>日程卡</t>
    <rPh sb="0" eb="1">
      <t>ri'cheng'ka</t>
    </rPh>
    <phoneticPr fontId="2" type="noConversion"/>
  </si>
  <si>
    <t>含会场含午餐自助含茶歇</t>
    <rPh sb="1" eb="2">
      <t>hui'c</t>
    </rPh>
    <rPh sb="3" eb="4">
      <t>han</t>
    </rPh>
    <rPh sb="4" eb="5">
      <t>wu</t>
    </rPh>
    <rPh sb="6" eb="7">
      <t>zi'zhu</t>
    </rPh>
    <phoneticPr fontId="2" type="noConversion"/>
  </si>
  <si>
    <t>大屏幕抽奖</t>
    <rPh sb="0" eb="1">
      <t>da'ping'mu'chou'jiang</t>
    </rPh>
    <phoneticPr fontId="2" type="noConversion"/>
  </si>
  <si>
    <t>包含内容</t>
  </si>
  <si>
    <t>仅印章</t>
    <rPh sb="0" eb="1">
      <t>jin</t>
    </rPh>
    <rPh sb="1" eb="2">
      <t>yin'zhang</t>
    </rPh>
    <phoneticPr fontId="2" type="noConversion"/>
  </si>
  <si>
    <t>摄像头</t>
  </si>
  <si>
    <t>1080P高清摄像头捕捉</t>
  </si>
  <si>
    <t>拍照系统用PC终端</t>
  </si>
  <si>
    <t>处理触摸拍照系统</t>
  </si>
  <si>
    <t>次</t>
    <rPh sb="0" eb="1">
      <t>c</t>
    </rPh>
    <phoneticPr fontId="2" type="noConversion"/>
  </si>
  <si>
    <t>人</t>
    <rPh sb="0" eb="1">
      <t>ren</t>
    </rPh>
    <phoneticPr fontId="2" type="noConversion"/>
  </si>
  <si>
    <t>北京往返广州</t>
    <rPh sb="0" eb="1">
      <t>bei'jing</t>
    </rPh>
    <rPh sb="2" eb="3">
      <t>wang'fan</t>
    </rPh>
    <rPh sb="4" eb="5">
      <t>guang'zhou</t>
    </rPh>
    <phoneticPr fontId="2" type="noConversion"/>
  </si>
  <si>
    <t>天</t>
    <rPh sb="0" eb="1">
      <t>tian</t>
    </rPh>
    <phoneticPr fontId="2" type="noConversion"/>
  </si>
  <si>
    <t>技术人员现场执行费用</t>
    <rPh sb="0" eb="1">
      <t>ji'shu</t>
    </rPh>
    <rPh sb="4" eb="5">
      <t>xian'c</t>
    </rPh>
    <rPh sb="6" eb="7">
      <t>zhi'xing</t>
    </rPh>
    <rPh sb="8" eb="9">
      <t>fei'y</t>
    </rPh>
    <phoneticPr fontId="2" type="noConversion"/>
  </si>
  <si>
    <t>技术人员差旅</t>
    <rPh sb="0" eb="1">
      <t>ji'shu</t>
    </rPh>
    <rPh sb="2" eb="3">
      <t>ren'yuan</t>
    </rPh>
    <rPh sb="4" eb="5">
      <t>chai'lv</t>
    </rPh>
    <phoneticPr fontId="2" type="noConversion"/>
  </si>
  <si>
    <t>动态UI制作/动态配景素材扫描成品</t>
    <phoneticPr fontId="2" type="noConversion"/>
  </si>
  <si>
    <t>互动区动态拍照背景制作</t>
    <rPh sb="0" eb="1">
      <t>hu'dong</t>
    </rPh>
    <rPh sb="2" eb="3">
      <t>qu</t>
    </rPh>
    <rPh sb="3" eb="4">
      <t>dong'tai</t>
    </rPh>
    <rPh sb="5" eb="6">
      <t>pai'z</t>
    </rPh>
    <rPh sb="7" eb="8">
      <t>bei'jing</t>
    </rPh>
    <rPh sb="9" eb="10">
      <t>zhi'zuo</t>
    </rPh>
    <phoneticPr fontId="2" type="noConversion"/>
  </si>
  <si>
    <t>体感控制器</t>
    <rPh sb="0" eb="1">
      <t>ti'gan</t>
    </rPh>
    <rPh sb="2" eb="3">
      <t>kong'zhi</t>
    </rPh>
    <rPh sb="4" eb="5">
      <t>qi</t>
    </rPh>
    <phoneticPr fontId="2" type="noConversion"/>
  </si>
  <si>
    <t>互动区l体感控制拍照程序开发</t>
    <rPh sb="0" eb="1">
      <t>hu'dong'q</t>
    </rPh>
    <rPh sb="4" eb="5">
      <t>ti'gan</t>
    </rPh>
    <rPh sb="6" eb="7">
      <t>kong'zhi</t>
    </rPh>
    <rPh sb="8" eb="9">
      <t>pai'zhao</t>
    </rPh>
    <rPh sb="10" eb="11">
      <t>cheng'xu</t>
    </rPh>
    <rPh sb="12" eb="13">
      <t>kai'fa</t>
    </rPh>
    <phoneticPr fontId="2" type="noConversion"/>
  </si>
  <si>
    <t>钢架结构基础，双层板找平，冷轧钢板喷塑围边</t>
    <phoneticPr fontId="2" type="noConversion"/>
  </si>
  <si>
    <t>地线槽地台</t>
    <rPh sb="0" eb="1">
      <t>di'tai</t>
    </rPh>
    <rPh sb="1" eb="2">
      <t>xian'cao</t>
    </rPh>
    <rPh sb="3" eb="4">
      <t>di'tai</t>
    </rPh>
    <phoneticPr fontId="2" type="noConversion"/>
  </si>
  <si>
    <t>故宫日历更换为其他220元档礼品</t>
    <rPh sb="0" eb="1">
      <t>gu'gong</t>
    </rPh>
    <rPh sb="2" eb="3">
      <t>ri'li</t>
    </rPh>
    <rPh sb="4" eb="5">
      <t>geng'huan'w</t>
    </rPh>
    <rPh sb="7" eb="8">
      <t>qi'ta</t>
    </rPh>
    <rPh sb="12" eb="13">
      <t>yuan</t>
    </rPh>
    <rPh sb="13" eb="14">
      <t>dang</t>
    </rPh>
    <rPh sb="14" eb="15">
      <t>li'pin</t>
    </rPh>
    <phoneticPr fontId="2" type="noConversion"/>
  </si>
  <si>
    <t>报价日期：2018年1月8日</t>
    <rPh sb="9" eb="10">
      <t>nian</t>
    </rPh>
    <phoneticPr fontId="2" type="noConversion"/>
  </si>
  <si>
    <t>25日</t>
    <rPh sb="2" eb="3">
      <t>ri</t>
    </rPh>
    <phoneticPr fontId="2" type="noConversion"/>
  </si>
  <si>
    <t>23日</t>
    <rPh sb="2" eb="3">
      <t>ri</t>
    </rPh>
    <phoneticPr fontId="2" type="noConversion"/>
  </si>
  <si>
    <t>资深摄像师</t>
    <rPh sb="2" eb="3">
      <t>she'xiang</t>
    </rPh>
    <phoneticPr fontId="2" type="noConversion"/>
  </si>
  <si>
    <t>16小时</t>
    <rPh sb="2" eb="3">
      <t>xiao'shi</t>
    </rPh>
    <phoneticPr fontId="2" type="noConversion"/>
  </si>
  <si>
    <t>12小时</t>
    <rPh sb="2" eb="3">
      <t>xiao'shi</t>
    </rPh>
    <phoneticPr fontId="2" type="noConversion"/>
  </si>
  <si>
    <t>开场视频人屏互动视频编辑含版权</t>
    <rPh sb="0" eb="1">
      <t>kai'c</t>
    </rPh>
    <rPh sb="2" eb="3">
      <t>shi'p</t>
    </rPh>
    <rPh sb="4" eb="5">
      <t>ren'p</t>
    </rPh>
    <rPh sb="6" eb="7">
      <t>hu'dong</t>
    </rPh>
    <rPh sb="8" eb="9">
      <t>shi'p</t>
    </rPh>
    <rPh sb="10" eb="11">
      <t>bian'ji</t>
    </rPh>
    <rPh sb="12" eb="13">
      <t>han</t>
    </rPh>
    <rPh sb="13" eb="14">
      <t>ban'quan</t>
    </rPh>
    <phoneticPr fontId="2" type="noConversion"/>
  </si>
  <si>
    <t>改回普通胸卡</t>
    <rPh sb="0" eb="1">
      <t>gai'hui</t>
    </rPh>
    <rPh sb="2" eb="3">
      <t>pu't</t>
    </rPh>
    <rPh sb="4" eb="5">
      <t>xiong'ka</t>
    </rPh>
    <phoneticPr fontId="2" type="noConversion"/>
  </si>
  <si>
    <t>人</t>
    <phoneticPr fontId="8" type="noConversion"/>
  </si>
  <si>
    <t>康辉发票</t>
    <rPh sb="0" eb="1">
      <t>kang'hui</t>
    </rPh>
    <rPh sb="2" eb="3">
      <t>fa'p</t>
    </rPh>
    <phoneticPr fontId="2" type="noConversion"/>
  </si>
  <si>
    <t>地接发票</t>
    <rPh sb="0" eb="1">
      <t>di'jie</t>
    </rPh>
    <rPh sb="2" eb="3">
      <t>fa'p</t>
    </rPh>
    <phoneticPr fontId="2" type="noConversion"/>
  </si>
  <si>
    <t>视频发票</t>
    <rPh sb="0" eb="1">
      <t>shi'p</t>
    </rPh>
    <rPh sb="2" eb="3">
      <t>fa'p</t>
    </rPh>
    <phoneticPr fontId="2" type="noConversion"/>
  </si>
  <si>
    <t>酒店发票</t>
    <rPh sb="0" eb="1">
      <t>jiu'dian</t>
    </rPh>
    <rPh sb="2" eb="3">
      <t>fa'p</t>
    </rPh>
    <phoneticPr fontId="2" type="noConversion"/>
  </si>
  <si>
    <t>其他发票</t>
    <rPh sb="0" eb="1">
      <t>qi'ta</t>
    </rPh>
    <rPh sb="2" eb="3">
      <t>fa'p</t>
    </rPh>
    <phoneticPr fontId="2" type="noConversion"/>
  </si>
  <si>
    <t>现场未使用</t>
    <rPh sb="0" eb="1">
      <t>xian'c</t>
    </rPh>
    <rPh sb="2" eb="3">
      <t>wei</t>
    </rPh>
    <rPh sb="3" eb="4">
      <t>shi'yong</t>
    </rPh>
    <phoneticPr fontId="2" type="noConversion"/>
  </si>
  <si>
    <t>AV发票</t>
    <rPh sb="2" eb="3">
      <t>fa'p</t>
    </rPh>
    <phoneticPr fontId="2" type="noConversion"/>
  </si>
  <si>
    <t>更改为55寸</t>
    <rPh sb="0" eb="1">
      <t>geng'gai'wei</t>
    </rPh>
    <rPh sb="5" eb="6">
      <t>cun</t>
    </rPh>
    <phoneticPr fontId="2" type="noConversion"/>
  </si>
  <si>
    <t>改为使用翻新讲台桌</t>
    <rPh sb="0" eb="1">
      <t>gai'wei</t>
    </rPh>
    <rPh sb="2" eb="3">
      <t>shi'y</t>
    </rPh>
    <rPh sb="4" eb="5">
      <t>fan'xin</t>
    </rPh>
    <rPh sb="6" eb="7">
      <t>jiagn'tai'zhuo</t>
    </rPh>
    <phoneticPr fontId="2" type="noConversion"/>
  </si>
  <si>
    <t>Macbook pro</t>
  </si>
  <si>
    <t>Kindle Paperwhite</t>
  </si>
  <si>
    <t>IphoneX</t>
  </si>
  <si>
    <t>纽扣蓝牙音箱</t>
  </si>
  <si>
    <t>最后选择200元印章</t>
    <rPh sb="0" eb="1">
      <t>zui'hou</t>
    </rPh>
    <rPh sb="2" eb="3">
      <t>xuan'ze</t>
    </rPh>
    <rPh sb="7" eb="8">
      <t>yuan</t>
    </rPh>
    <rPh sb="8" eb="9">
      <t>yin'z</t>
    </rPh>
    <phoneticPr fontId="2" type="noConversion"/>
  </si>
  <si>
    <t>随行青瓷茶具</t>
    <rPh sb="0" eb="1">
      <t>sui'xing</t>
    </rPh>
    <rPh sb="2" eb="3">
      <t>qign'ci</t>
    </rPh>
    <rPh sb="4" eb="5">
      <t>cha'ju</t>
    </rPh>
    <phoneticPr fontId="2" type="noConversion"/>
  </si>
  <si>
    <t>更换材质</t>
    <rPh sb="0" eb="1">
      <t>geng'huan'cai'zhi</t>
    </rPh>
    <phoneticPr fontId="2" type="noConversion"/>
  </si>
  <si>
    <t>钢木结构底座+拉丝不锈钢包边</t>
    <rPh sb="0" eb="1">
      <t>gang'mu'jie'gou</t>
    </rPh>
    <rPh sb="4" eb="5">
      <t>di'zuo</t>
    </rPh>
    <rPh sb="7" eb="8">
      <t>la'si</t>
    </rPh>
    <rPh sb="9" eb="10">
      <t>bu'xiu'gang'bao'bian</t>
    </rPh>
    <phoneticPr fontId="2" type="noConversion"/>
  </si>
  <si>
    <t xml:space="preserve">主舞台 </t>
    <phoneticPr fontId="2" type="noConversion"/>
  </si>
  <si>
    <t>小音箱</t>
    <rPh sb="0" eb="1">
      <t>xiao'yin'xiang</t>
    </rPh>
    <phoneticPr fontId="2" type="noConversion"/>
  </si>
  <si>
    <t>YAMAHA LS9-16 DIGITAL MIXER 数字调音台</t>
    <rPh sb="28" eb="29">
      <t>shu'zi</t>
    </rPh>
    <rPh sb="30" eb="31">
      <t>tiao'yin'tai</t>
    </rPh>
    <phoneticPr fontId="2" type="noConversion"/>
  </si>
  <si>
    <t>苹果笔记本电脑</t>
    <rPh sb="0" eb="1">
      <t>ping'guo</t>
    </rPh>
    <rPh sb="2" eb="3">
      <t>bi'ji'ben</t>
    </rPh>
    <rPh sb="5" eb="6">
      <t>dian'nao</t>
    </rPh>
    <phoneticPr fontId="2" type="noConversion"/>
  </si>
  <si>
    <t>接机</t>
    <rPh sb="0" eb="1">
      <t>jie'ji</t>
    </rPh>
    <phoneticPr fontId="2" type="noConversion"/>
  </si>
  <si>
    <t>送机</t>
    <rPh sb="0" eb="1">
      <t>song'ji</t>
    </rPh>
    <phoneticPr fontId="2" type="noConversion"/>
  </si>
  <si>
    <t>接送机</t>
    <rPh sb="0" eb="1">
      <t>jie'ji</t>
    </rPh>
    <rPh sb="1" eb="2">
      <t>sobg</t>
    </rPh>
    <rPh sb="2" eb="3">
      <t>ji</t>
    </rPh>
    <phoneticPr fontId="2" type="noConversion"/>
  </si>
  <si>
    <t>接送用餐</t>
    <rPh sb="0" eb="1">
      <t>jie'song</t>
    </rPh>
    <rPh sb="2" eb="3">
      <t>yogn'can</t>
    </rPh>
    <phoneticPr fontId="2" type="noConversion"/>
  </si>
  <si>
    <t>考斯特半天包车</t>
    <rPh sb="0" eb="1">
      <t>kao'si'te</t>
    </rPh>
    <rPh sb="3" eb="4">
      <t>ban'tian</t>
    </rPh>
    <rPh sb="5" eb="6">
      <t>bao'che</t>
    </rPh>
    <phoneticPr fontId="2" type="noConversion"/>
  </si>
  <si>
    <t>未减数量</t>
    <rPh sb="0" eb="1">
      <t>wei</t>
    </rPh>
    <rPh sb="1" eb="2">
      <t>jian'shu'liang</t>
    </rPh>
    <phoneticPr fontId="2" type="noConversion"/>
  </si>
  <si>
    <t>集体照洗印</t>
    <rPh sb="0" eb="1">
      <t>ji'ti'zhao</t>
    </rPh>
    <rPh sb="3" eb="4">
      <t>xi</t>
    </rPh>
    <rPh sb="4" eb="5">
      <t>yin</t>
    </rPh>
    <phoneticPr fontId="2" type="noConversion"/>
  </si>
  <si>
    <t>PPT打印</t>
    <rPh sb="3" eb="4">
      <t>da'yin</t>
    </rPh>
    <phoneticPr fontId="2" type="noConversion"/>
  </si>
  <si>
    <t>本</t>
    <rPh sb="0" eb="1">
      <t>ben</t>
    </rPh>
    <phoneticPr fontId="2" type="noConversion"/>
  </si>
  <si>
    <t>接收点</t>
    <phoneticPr fontId="2" type="noConversion"/>
  </si>
  <si>
    <t>个</t>
    <phoneticPr fontId="2" type="noConversion"/>
  </si>
  <si>
    <t>次</t>
    <phoneticPr fontId="2" type="noConversion"/>
  </si>
  <si>
    <t>斜板字</t>
    <phoneticPr fontId="2" type="noConversion"/>
  </si>
  <si>
    <t>LED围挡</t>
    <phoneticPr fontId="2" type="noConversion"/>
  </si>
  <si>
    <t>控台前围挡</t>
    <phoneticPr fontId="2" type="noConversion"/>
  </si>
  <si>
    <t>群二维码</t>
    <rPh sb="0" eb="1">
      <t>qun</t>
    </rPh>
    <rPh sb="1" eb="2">
      <t>er'wei'm</t>
    </rPh>
    <phoneticPr fontId="2" type="noConversion"/>
  </si>
  <si>
    <t>会务-演艺及人员</t>
    <phoneticPr fontId="2" type="noConversion"/>
  </si>
  <si>
    <t>人</t>
    <phoneticPr fontId="2" type="noConversion"/>
  </si>
  <si>
    <t>次</t>
    <phoneticPr fontId="2" type="noConversion"/>
  </si>
  <si>
    <t>女主持人</t>
    <phoneticPr fontId="2" type="noConversion"/>
  </si>
  <si>
    <t>套</t>
    <phoneticPr fontId="2" type="noConversion"/>
  </si>
  <si>
    <t>现场用药</t>
    <phoneticPr fontId="2" type="noConversion"/>
  </si>
  <si>
    <t>套</t>
    <phoneticPr fontId="2" type="noConversion"/>
  </si>
  <si>
    <t>个</t>
    <phoneticPr fontId="2" type="noConversion"/>
  </si>
  <si>
    <t>对讲机</t>
    <phoneticPr fontId="2" type="noConversion"/>
  </si>
  <si>
    <t>主持人手卡</t>
    <phoneticPr fontId="2" type="noConversion"/>
  </si>
  <si>
    <t>名卡</t>
    <phoneticPr fontId="2" type="noConversion"/>
  </si>
  <si>
    <t>VIP名卡</t>
    <phoneticPr fontId="2" type="noConversion"/>
  </si>
  <si>
    <t>菜单</t>
    <phoneticPr fontId="2" type="noConversion"/>
  </si>
  <si>
    <t>讲台logo</t>
    <phoneticPr fontId="2" type="noConversion"/>
  </si>
  <si>
    <t>支票KT板</t>
    <phoneticPr fontId="2" type="noConversion"/>
  </si>
  <si>
    <t>抽奖箱</t>
    <phoneticPr fontId="2" type="noConversion"/>
  </si>
  <si>
    <t>无线实时对讲</t>
    <phoneticPr fontId="2" type="noConversion"/>
  </si>
  <si>
    <t>麦克风套</t>
    <phoneticPr fontId="2" type="noConversion"/>
  </si>
  <si>
    <t>矿泉水挂环</t>
    <phoneticPr fontId="2" type="noConversion"/>
  </si>
  <si>
    <t>欢迎信</t>
    <phoneticPr fontId="2" type="noConversion"/>
  </si>
  <si>
    <t>嘉宾胸卡</t>
    <phoneticPr fontId="2" type="noConversion"/>
  </si>
  <si>
    <t>挂绳</t>
    <phoneticPr fontId="2" type="noConversion"/>
  </si>
  <si>
    <t>房卡套</t>
    <phoneticPr fontId="2" type="noConversion"/>
  </si>
  <si>
    <t>餐券</t>
    <phoneticPr fontId="2" type="noConversion"/>
  </si>
  <si>
    <t>相片盒</t>
    <phoneticPr fontId="2" type="noConversion"/>
  </si>
  <si>
    <t>纪念相册</t>
    <phoneticPr fontId="2" type="noConversion"/>
  </si>
  <si>
    <t>办公用品</t>
    <phoneticPr fontId="2" type="noConversion"/>
  </si>
  <si>
    <t>火车票</t>
    <phoneticPr fontId="2" type="noConversion"/>
  </si>
  <si>
    <t>详见火车票明细</t>
    <phoneticPr fontId="2" type="noConversion"/>
  </si>
  <si>
    <t>人</t>
    <phoneticPr fontId="2" type="noConversion"/>
  </si>
  <si>
    <t>往返</t>
    <phoneticPr fontId="2" type="noConversion"/>
  </si>
  <si>
    <t>工作人员提前入住</t>
    <phoneticPr fontId="2" type="noConversion"/>
  </si>
  <si>
    <t>21日单间</t>
    <phoneticPr fontId="2" type="noConversion"/>
  </si>
  <si>
    <t>22日标间</t>
    <phoneticPr fontId="2" type="noConversion"/>
  </si>
  <si>
    <t>22日单间</t>
    <phoneticPr fontId="2" type="noConversion"/>
  </si>
  <si>
    <t>23-25日标间</t>
    <phoneticPr fontId="2" type="noConversion"/>
  </si>
  <si>
    <t>23-24日单间</t>
    <phoneticPr fontId="2" type="noConversion"/>
  </si>
  <si>
    <t>25日单间</t>
    <phoneticPr fontId="2" type="noConversion"/>
  </si>
  <si>
    <t>3男6女（20日2间、21日3间、22日4间、23-24日5间、25日4间，26日2间）</t>
    <phoneticPr fontId="2" type="noConversion"/>
  </si>
  <si>
    <t>公司</t>
  </si>
  <si>
    <t>姓名</t>
  </si>
  <si>
    <t>手机号</t>
  </si>
  <si>
    <t>出发城市</t>
  </si>
  <si>
    <t>抵达城市</t>
  </si>
  <si>
    <t>日期</t>
  </si>
  <si>
    <t>抵达车次</t>
  </si>
  <si>
    <t>票额</t>
  </si>
  <si>
    <t>返程车次</t>
  </si>
  <si>
    <t>湖南振企信息技术有限公司</t>
  </si>
  <si>
    <t>陈辉</t>
  </si>
  <si>
    <t>13874880849</t>
  </si>
  <si>
    <t>长沙南</t>
  </si>
  <si>
    <t>广州南</t>
  </si>
  <si>
    <t>G73</t>
  </si>
  <si>
    <t>G6002</t>
  </si>
  <si>
    <t>胡高峰</t>
  </si>
  <si>
    <t>13755065830</t>
  </si>
  <si>
    <t>G70</t>
  </si>
  <si>
    <t>郑焱祥</t>
  </si>
  <si>
    <t>13787172802</t>
  </si>
  <si>
    <t>株洲西</t>
  </si>
  <si>
    <t>G1112</t>
  </si>
  <si>
    <t>G6014</t>
  </si>
  <si>
    <t>三六零科技股份有限公司</t>
  </si>
  <si>
    <t>王潮</t>
  </si>
  <si>
    <t>18618203008</t>
  </si>
  <si>
    <t>北京西</t>
  </si>
  <si>
    <t>G506</t>
  </si>
  <si>
    <t>周鹏</t>
  </si>
  <si>
    <t>G1028</t>
  </si>
  <si>
    <t>湖南好搜信息服务有限公司</t>
  </si>
  <si>
    <t>向佐臣</t>
  </si>
  <si>
    <t>18874898886</t>
  </si>
  <si>
    <t>G279</t>
  </si>
  <si>
    <t>G1114</t>
  </si>
  <si>
    <t>汪磊</t>
  </si>
  <si>
    <t>18607301238</t>
  </si>
  <si>
    <t>G1306</t>
  </si>
  <si>
    <t>罗毅伟</t>
  </si>
  <si>
    <t>18684938325</t>
  </si>
  <si>
    <t>G56002</t>
  </si>
  <si>
    <t>武汉奇好科技有限公司</t>
  </si>
  <si>
    <t>张丽琼</t>
  </si>
  <si>
    <t>18171090050</t>
  </si>
  <si>
    <t>广州男</t>
  </si>
  <si>
    <t>G1001</t>
  </si>
  <si>
    <t>万里</t>
  </si>
  <si>
    <t>18602713971</t>
  </si>
  <si>
    <t>李书栋</t>
  </si>
  <si>
    <t>18064016333</t>
  </si>
  <si>
    <t>G1145</t>
  </si>
  <si>
    <t>G1124</t>
  </si>
  <si>
    <t>江苏飞视文化发展有限公司</t>
  </si>
  <si>
    <t>李琪</t>
  </si>
  <si>
    <t>18576819189</t>
  </si>
  <si>
    <t>无锡新区</t>
  </si>
  <si>
    <t>D3002</t>
  </si>
  <si>
    <t>G80</t>
  </si>
  <si>
    <t>广州北</t>
  </si>
  <si>
    <t>G531</t>
  </si>
  <si>
    <t>无锡东</t>
  </si>
  <si>
    <t>G6778</t>
  </si>
  <si>
    <t>吉林省千讯网络科技有限公司</t>
  </si>
  <si>
    <t>郑波</t>
  </si>
  <si>
    <t>18686499389</t>
  </si>
  <si>
    <t>深圳北</t>
  </si>
  <si>
    <t>南宁东</t>
  </si>
  <si>
    <t>G2916</t>
  </si>
  <si>
    <t>杨炯纬</t>
  </si>
  <si>
    <t>红磡</t>
  </si>
  <si>
    <t>主持人置装费</t>
    <rPh sb="0" eb="1">
      <t>zhu'chi'ren</t>
    </rPh>
    <rPh sb="3" eb="4">
      <t>zhi'zhuang'fei</t>
    </rPh>
    <phoneticPr fontId="2" type="noConversion"/>
  </si>
  <si>
    <t>VIP嘉宾外出用餐</t>
    <rPh sb="3" eb="4">
      <t>jia'b</t>
    </rPh>
    <rPh sb="5" eb="6">
      <t>wai'chu</t>
    </rPh>
    <rPh sb="7" eb="8">
      <t>yong'c</t>
    </rPh>
    <phoneticPr fontId="2" type="noConversion"/>
  </si>
  <si>
    <t>有线intercome</t>
    <rPh sb="0" eb="1">
      <t>you</t>
    </rPh>
    <phoneticPr fontId="2" type="noConversion"/>
  </si>
  <si>
    <t>男主持1000 女主持500</t>
    <rPh sb="0" eb="1">
      <t>nan</t>
    </rPh>
    <rPh sb="1" eb="2">
      <t>zhu'chi</t>
    </rPh>
    <rPh sb="8" eb="9">
      <t>nv</t>
    </rPh>
    <rPh sb="9" eb="10">
      <t>zhu'chi</t>
    </rPh>
    <phoneticPr fontId="2" type="noConversion"/>
  </si>
  <si>
    <t>化妆师</t>
    <rPh sb="0" eb="1">
      <t>hua'zhuang'hsi</t>
    </rPh>
    <phoneticPr fontId="2" type="noConversion"/>
  </si>
  <si>
    <t>赠送</t>
    <rPh sb="0" eb="1">
      <t>zeng'song</t>
    </rPh>
    <phoneticPr fontId="2" type="noConversion"/>
  </si>
  <si>
    <t>采购</t>
    <phoneticPr fontId="2" type="noConversion"/>
  </si>
  <si>
    <t>光盘（交付现场拍摄视频原始文件）</t>
    <rPh sb="0" eb="1">
      <t>guang</t>
    </rPh>
    <rPh sb="5" eb="6">
      <t>xian'c</t>
    </rPh>
    <rPh sb="7" eb="8">
      <t>pai'she</t>
    </rPh>
    <rPh sb="11" eb="12">
      <t>yuan'shi</t>
    </rPh>
    <phoneticPr fontId="2" type="noConversion"/>
  </si>
  <si>
    <t>U盘（交付现场视频及照片原始文件）</t>
    <rPh sb="5" eb="6">
      <t>x'c</t>
    </rPh>
    <rPh sb="9" eb="10">
      <t>ji</t>
    </rPh>
    <rPh sb="10" eb="11">
      <t>zhao'p</t>
    </rPh>
    <rPh sb="12" eb="13">
      <t>yuan'shi</t>
    </rPh>
    <rPh sb="14" eb="15">
      <t>wen'jian</t>
    </rPh>
    <phoneticPr fontId="2" type="noConversion"/>
  </si>
  <si>
    <t>张</t>
    <rPh sb="0" eb="1">
      <t>zhang</t>
    </rPh>
    <phoneticPr fontId="2" type="noConversion"/>
  </si>
  <si>
    <t>奖杯代付</t>
    <rPh sb="0" eb="1">
      <t>jiang'bei</t>
    </rPh>
    <rPh sb="2" eb="3">
      <t>dai'fu</t>
    </rPh>
    <phoneticPr fontId="2" type="noConversion"/>
  </si>
  <si>
    <t>zsound全频音箱，4个</t>
    <phoneticPr fontId="2" type="noConversion"/>
  </si>
  <si>
    <t>zsououd功放</t>
    <phoneticPr fontId="2" type="noConversion"/>
  </si>
  <si>
    <t>BARCO ENCORE ES vp</t>
    <phoneticPr fontId="2" type="noConversion"/>
  </si>
  <si>
    <t>BARCO FOLSOM ENCORE</t>
    <phoneticPr fontId="2" type="noConversion"/>
  </si>
  <si>
    <t xml:space="preserve">zsound  LA110型  </t>
  </si>
  <si>
    <t>zsound  LA110SII型</t>
    <phoneticPr fontId="2" type="noConversion"/>
  </si>
  <si>
    <t>zsound全频音箱</t>
    <phoneticPr fontId="2" type="noConversion"/>
  </si>
  <si>
    <t>zsound全频返送音箱</t>
    <phoneticPr fontId="2" type="noConversion"/>
  </si>
  <si>
    <t>zsound 功放</t>
    <phoneticPr fontId="2" type="noConversion"/>
  </si>
  <si>
    <t>midas（迈达斯）数字调音台（32路）</t>
    <phoneticPr fontId="2" type="noConversion"/>
  </si>
  <si>
    <t>领焰 yel  K1型 调光台</t>
    <phoneticPr fontId="2" type="noConversion"/>
  </si>
  <si>
    <t>领焰 yelK1</t>
    <phoneticPr fontId="2" type="noConversion"/>
  </si>
  <si>
    <t>拍摄发票</t>
    <rPh sb="0" eb="1">
      <t>pai'she</t>
    </rPh>
    <rPh sb="2" eb="3">
      <t>fa'p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</si>
</sst>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¥&quot;#,##0.00_);[Red]\(&quot;¥&quot;#,##0.00\)"/>
    <numFmt numFmtId="176" formatCode="_ * #,##0.00_ ;_ * \-#,##0.00_ ;_ * &quot;-&quot;??_ ;_ @_ "/>
    <numFmt numFmtId="177" formatCode="\¥#,##0_);[Red]\(\¥#,##0\)"/>
    <numFmt numFmtId="178" formatCode="0_);[Red]\(0\)"/>
    <numFmt numFmtId="179" formatCode="yyyy&quot;年&quot;m&quot;月&quot;d&quot;日&quot;;@"/>
  </numFmts>
  <fonts count="22" x14ac:knownFonts="1"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2"/>
      <scheme val="minor"/>
    </font>
    <font>
      <sz val="9"/>
      <name val="DengXian"/>
      <family val="2"/>
      <charset val="134"/>
      <scheme val="minor"/>
    </font>
    <font>
      <b/>
      <sz val="11"/>
      <color theme="1"/>
      <name val="DengXian"/>
      <family val="3"/>
      <charset val="134"/>
      <scheme val="minor"/>
    </font>
    <font>
      <sz val="9"/>
      <name val="Verdana"/>
      <family val="2"/>
    </font>
    <font>
      <sz val="11"/>
      <color theme="1"/>
      <name val="DengXian"/>
      <family val="3"/>
      <charset val="134"/>
      <scheme val="minor"/>
    </font>
    <font>
      <sz val="11"/>
      <color indexed="8"/>
      <name val="DengXian"/>
      <family val="3"/>
      <charset val="134"/>
      <scheme val="minor"/>
    </font>
    <font>
      <sz val="1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1"/>
      <color rgb="FF000000"/>
      <name val="DengXian"/>
      <family val="3"/>
      <charset val="134"/>
      <scheme val="minor"/>
    </font>
    <font>
      <sz val="11"/>
      <color theme="1"/>
      <name val="DengXian"/>
      <family val="2"/>
      <scheme val="minor"/>
    </font>
    <font>
      <sz val="12"/>
      <name val="Times New Roman"/>
      <family val="1"/>
    </font>
    <font>
      <sz val="11"/>
      <color rgb="FFFF0000"/>
      <name val="DengXian"/>
      <family val="3"/>
      <charset val="134"/>
      <scheme val="minor"/>
    </font>
    <font>
      <sz val="11"/>
      <color rgb="FFFF0000"/>
      <name val="DengXian"/>
      <family val="3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  <font>
      <sz val="11"/>
      <color rgb="FFFF0000"/>
      <name val="DengXian"/>
      <family val="3"/>
      <charset val="134"/>
      <scheme val="minor"/>
    </font>
    <font>
      <sz val="11"/>
      <name val="DengXian"/>
      <family val="3"/>
      <charset val="134"/>
      <scheme val="minor"/>
    </font>
    <font>
      <sz val="11"/>
      <color rgb="FF0070C0"/>
      <name val="DengXian"/>
      <family val="2"/>
      <charset val="134"/>
      <scheme val="minor"/>
    </font>
    <font>
      <b/>
      <sz val="11"/>
      <color theme="0"/>
      <name val="DengXian"/>
      <family val="3"/>
      <charset val="134"/>
      <scheme val="minor"/>
    </font>
    <font>
      <sz val="10"/>
      <color theme="1"/>
      <name val="DengXian"/>
      <family val="3"/>
      <charset val="134"/>
      <scheme val="minor"/>
    </font>
    <font>
      <sz val="14"/>
      <color rgb="FFFF0000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0">
    <xf numFmtId="0" fontId="0" fillId="0" borderId="0">
      <alignment vertical="center"/>
    </xf>
    <xf numFmtId="0" fontId="10" fillId="0" borderId="0"/>
    <xf numFmtId="0" fontId="11" fillId="0" borderId="0"/>
    <xf numFmtId="176" fontId="10" fillId="0" borderId="0" applyFont="0" applyFill="0" applyBorder="0" applyAlignment="0" applyProtection="0">
      <alignment vertical="center"/>
    </xf>
    <xf numFmtId="0" fontId="1" fillId="0" borderId="0"/>
    <xf numFmtId="176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38" fontId="9" fillId="5" borderId="1" xfId="0" applyNumberFormat="1" applyFont="1" applyFill="1" applyBorder="1" applyAlignment="1">
      <alignment horizontal="center" vertical="center" wrapText="1"/>
    </xf>
    <xf numFmtId="177" fontId="9" fillId="5" borderId="1" xfId="0" applyNumberFormat="1" applyFont="1" applyFill="1" applyBorder="1" applyAlignment="1">
      <alignment horizontal="center" vertical="center" wrapText="1"/>
    </xf>
    <xf numFmtId="178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8" fontId="3" fillId="3" borderId="1" xfId="0" applyNumberFormat="1" applyFont="1" applyFill="1" applyBorder="1" applyAlignment="1">
      <alignment horizontal="center" vertical="center"/>
    </xf>
    <xf numFmtId="8" fontId="5" fillId="0" borderId="1" xfId="0" applyNumberFormat="1" applyFont="1" applyBorder="1" applyAlignment="1">
      <alignment horizontal="right" vertical="center"/>
    </xf>
    <xf numFmtId="8" fontId="9" fillId="5" borderId="1" xfId="0" applyNumberFormat="1" applyFont="1" applyFill="1" applyBorder="1" applyAlignment="1">
      <alignment horizontal="right" vertical="center" wrapText="1"/>
    </xf>
    <xf numFmtId="8" fontId="5" fillId="4" borderId="1" xfId="0" applyNumberFormat="1" applyFont="1" applyFill="1" applyBorder="1" applyAlignment="1">
      <alignment horizontal="right" vertical="center"/>
    </xf>
    <xf numFmtId="8" fontId="7" fillId="4" borderId="3" xfId="0" applyNumberFormat="1" applyFont="1" applyFill="1" applyBorder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8" fontId="3" fillId="0" borderId="0" xfId="0" applyNumberFormat="1" applyFont="1" applyAlignment="1">
      <alignment horizontal="right" vertical="center"/>
    </xf>
    <xf numFmtId="0" fontId="7" fillId="0" borderId="1" xfId="1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/>
    </xf>
    <xf numFmtId="8" fontId="7" fillId="0" borderId="1" xfId="3" applyNumberFormat="1" applyFont="1" applyFill="1" applyBorder="1" applyAlignment="1">
      <alignment vertical="center"/>
    </xf>
    <xf numFmtId="0" fontId="7" fillId="0" borderId="5" xfId="1" applyFont="1" applyFill="1" applyBorder="1" applyAlignment="1">
      <alignment vertical="center" wrapText="1"/>
    </xf>
    <xf numFmtId="8" fontId="5" fillId="2" borderId="1" xfId="0" applyNumberFormat="1" applyFont="1" applyFill="1" applyBorder="1" applyAlignment="1">
      <alignment horizontal="right" vertical="center"/>
    </xf>
    <xf numFmtId="8" fontId="5" fillId="0" borderId="1" xfId="0" applyNumberFormat="1" applyFont="1" applyFill="1" applyBorder="1" applyAlignment="1">
      <alignment horizontal="right" vertical="center"/>
    </xf>
    <xf numFmtId="8" fontId="3" fillId="3" borderId="1" xfId="0" applyNumberFormat="1" applyFont="1" applyFill="1" applyBorder="1" applyAlignment="1">
      <alignment horizontal="right" vertical="center"/>
    </xf>
    <xf numFmtId="8" fontId="5" fillId="6" borderId="1" xfId="0" applyNumberFormat="1" applyFont="1" applyFill="1" applyBorder="1" applyAlignment="1">
      <alignment horizontal="right" vertical="center"/>
    </xf>
    <xf numFmtId="8" fontId="5" fillId="7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5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8" borderId="0" xfId="0" applyFill="1">
      <alignment vertical="center"/>
    </xf>
    <xf numFmtId="8" fontId="5" fillId="2" borderId="4" xfId="0" applyNumberFormat="1" applyFont="1" applyFill="1" applyBorder="1" applyAlignment="1">
      <alignment horizontal="right" vertical="center"/>
    </xf>
    <xf numFmtId="8" fontId="12" fillId="5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8" fontId="3" fillId="3" borderId="1" xfId="0" applyNumberFormat="1" applyFont="1" applyFill="1" applyBorder="1" applyAlignment="1">
      <alignment horizontal="center" vertical="center" wrapText="1"/>
    </xf>
    <xf numFmtId="8" fontId="3" fillId="0" borderId="0" xfId="0" applyNumberFormat="1" applyFont="1" applyAlignment="1">
      <alignment horizontal="left" vertical="center" wrapText="1"/>
    </xf>
    <xf numFmtId="8" fontId="3" fillId="3" borderId="1" xfId="0" applyNumberFormat="1" applyFont="1" applyFill="1" applyBorder="1" applyAlignment="1">
      <alignment horizontal="left" vertical="center" wrapText="1"/>
    </xf>
    <xf numFmtId="8" fontId="5" fillId="0" borderId="1" xfId="0" applyNumberFormat="1" applyFont="1" applyBorder="1" applyAlignment="1">
      <alignment horizontal="left" vertical="center" wrapText="1"/>
    </xf>
    <xf numFmtId="8" fontId="5" fillId="2" borderId="1" xfId="0" applyNumberFormat="1" applyFont="1" applyFill="1" applyBorder="1" applyAlignment="1">
      <alignment horizontal="left" vertical="center" wrapText="1"/>
    </xf>
    <xf numFmtId="8" fontId="9" fillId="5" borderId="1" xfId="0" applyNumberFormat="1" applyFont="1" applyFill="1" applyBorder="1" applyAlignment="1">
      <alignment horizontal="left" vertical="center" wrapText="1"/>
    </xf>
    <xf numFmtId="8" fontId="5" fillId="7" borderId="1" xfId="0" applyNumberFormat="1" applyFont="1" applyFill="1" applyBorder="1" applyAlignment="1">
      <alignment horizontal="left" vertical="center" wrapText="1"/>
    </xf>
    <xf numFmtId="8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8" fontId="5" fillId="4" borderId="1" xfId="0" applyNumberFormat="1" applyFont="1" applyFill="1" applyBorder="1" applyAlignment="1">
      <alignment horizontal="left" vertical="center" wrapText="1"/>
    </xf>
    <xf numFmtId="8" fontId="0" fillId="0" borderId="1" xfId="0" applyNumberFormat="1" applyFont="1" applyBorder="1" applyAlignment="1">
      <alignment horizontal="left" vertical="center" wrapText="1"/>
    </xf>
    <xf numFmtId="8" fontId="5" fillId="6" borderId="1" xfId="0" applyNumberFormat="1" applyFont="1" applyFill="1" applyBorder="1" applyAlignment="1">
      <alignment horizontal="left" vertical="center" wrapText="1"/>
    </xf>
    <xf numFmtId="8" fontId="7" fillId="4" borderId="3" xfId="0" applyNumberFormat="1" applyFont="1" applyFill="1" applyBorder="1" applyAlignment="1">
      <alignment horizontal="left" vertical="center" wrapText="1"/>
    </xf>
    <xf numFmtId="8" fontId="5" fillId="0" borderId="0" xfId="0" applyNumberFormat="1" applyFont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8" fontId="5" fillId="8" borderId="1" xfId="0" applyNumberFormat="1" applyFont="1" applyFill="1" applyBorder="1" applyAlignment="1">
      <alignment horizontal="right" vertical="center"/>
    </xf>
    <xf numFmtId="8" fontId="0" fillId="0" borderId="1" xfId="0" applyNumberFormat="1" applyFont="1" applyFill="1" applyBorder="1" applyAlignment="1">
      <alignment horizontal="left" vertical="center" wrapText="1"/>
    </xf>
    <xf numFmtId="8" fontId="5" fillId="6" borderId="4" xfId="0" applyNumberFormat="1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9" fillId="5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8" fontId="9" fillId="0" borderId="1" xfId="0" applyNumberFormat="1" applyFont="1" applyFill="1" applyBorder="1" applyAlignment="1">
      <alignment horizontal="right" vertical="center" wrapText="1"/>
    </xf>
    <xf numFmtId="8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8" fontId="0" fillId="0" borderId="1" xfId="0" applyNumberFormat="1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8" borderId="1" xfId="0" applyFont="1" applyFill="1" applyBorder="1" applyAlignment="1">
      <alignment horizontal="center" vertical="center" wrapText="1"/>
    </xf>
    <xf numFmtId="8" fontId="5" fillId="7" borderId="6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8" fontId="5" fillId="7" borderId="6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8" fontId="0" fillId="8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8" fontId="12" fillId="0" borderId="1" xfId="0" applyNumberFormat="1" applyFont="1" applyFill="1" applyBorder="1" applyAlignment="1">
      <alignment horizontal="right" vertical="center" wrapText="1"/>
    </xf>
    <xf numFmtId="8" fontId="12" fillId="0" borderId="1" xfId="0" applyNumberFormat="1" applyFont="1" applyFill="1" applyBorder="1" applyAlignment="1">
      <alignment horizontal="right" vertical="center"/>
    </xf>
    <xf numFmtId="8" fontId="3" fillId="0" borderId="0" xfId="0" applyNumberFormat="1" applyFont="1" applyFill="1" applyAlignment="1">
      <alignment horizontal="right" vertical="center"/>
    </xf>
    <xf numFmtId="8" fontId="5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8" fontId="12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8" fontId="18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8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38" fontId="9" fillId="0" borderId="1" xfId="0" applyNumberFormat="1" applyFont="1" applyFill="1" applyBorder="1" applyAlignment="1">
      <alignment horizontal="center" vertical="center" wrapText="1"/>
    </xf>
    <xf numFmtId="8" fontId="12" fillId="0" borderId="5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center" vertical="center" wrapText="1"/>
    </xf>
    <xf numFmtId="8" fontId="9" fillId="0" borderId="5" xfId="0" applyNumberFormat="1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6" xfId="0" applyFill="1" applyBorder="1">
      <alignment vertical="center"/>
    </xf>
    <xf numFmtId="0" fontId="0" fillId="0" borderId="0" xfId="0" applyFill="1" applyBorder="1">
      <alignment vertical="center"/>
    </xf>
    <xf numFmtId="8" fontId="18" fillId="0" borderId="6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8" fontId="0" fillId="0" borderId="0" xfId="0" applyNumberFormat="1" applyFill="1">
      <alignment vertical="center"/>
    </xf>
    <xf numFmtId="0" fontId="0" fillId="7" borderId="0" xfId="0" applyFill="1">
      <alignment vertical="center"/>
    </xf>
    <xf numFmtId="49" fontId="6" fillId="8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8" borderId="1" xfId="0" applyFont="1" applyFill="1" applyBorder="1" applyAlignment="1">
      <alignment horizontal="left" vertical="center"/>
    </xf>
    <xf numFmtId="0" fontId="0" fillId="8" borderId="1" xfId="0" applyFont="1" applyFill="1" applyBorder="1" applyAlignment="1">
      <alignment horizontal="left" vertical="center" wrapText="1"/>
    </xf>
    <xf numFmtId="8" fontId="5" fillId="8" borderId="1" xfId="0" applyNumberFormat="1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9" fillId="9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 wrapText="1"/>
    </xf>
    <xf numFmtId="0" fontId="9" fillId="5" borderId="7" xfId="0" applyFont="1" applyFill="1" applyBorder="1" applyAlignment="1">
      <alignment vertical="center" wrapText="1"/>
    </xf>
    <xf numFmtId="8" fontId="7" fillId="0" borderId="1" xfId="5" applyNumberFormat="1" applyFont="1" applyFill="1" applyBorder="1" applyAlignment="1">
      <alignment vertical="center"/>
    </xf>
    <xf numFmtId="0" fontId="7" fillId="0" borderId="5" xfId="4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58" fontId="5" fillId="0" borderId="1" xfId="0" applyNumberFormat="1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vertical="center"/>
    </xf>
    <xf numFmtId="31" fontId="5" fillId="0" borderId="0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31" fontId="5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8" fontId="0" fillId="0" borderId="0" xfId="0" applyNumberFormat="1" applyFont="1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0">
    <cellStyle name="常规" xfId="0" builtinId="0"/>
    <cellStyle name="常规 5" xfId="1"/>
    <cellStyle name="常规 5 2" xfId="4"/>
    <cellStyle name="常规_报价单改1009" xfId="2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千位分隔 2" xfId="3"/>
    <cellStyle name="千位分隔 2 2" xfId="5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-0.249977111117893"/>
  </sheetPr>
  <dimension ref="A1:AK247"/>
  <sheetViews>
    <sheetView tabSelected="1" topLeftCell="K1" workbookViewId="0">
      <pane ySplit="5" topLeftCell="A151" activePane="bottomLeft" state="frozen"/>
      <selection pane="bottomLeft" activeCell="AE168" sqref="AE168"/>
    </sheetView>
  </sheetViews>
  <sheetFormatPr baseColWidth="10" defaultColWidth="12" defaultRowHeight="15" x14ac:dyDescent="0.2"/>
  <cols>
    <col min="1" max="1" width="17.33203125" style="2" customWidth="1"/>
    <col min="2" max="2" width="28" style="119" customWidth="1"/>
    <col min="3" max="3" width="23" style="1" customWidth="1"/>
    <col min="4" max="4" width="6.1640625" style="9" hidden="1" customWidth="1"/>
    <col min="5" max="5" width="5.5" style="9" hidden="1" customWidth="1"/>
    <col min="6" max="6" width="6.1640625" style="2" hidden="1" customWidth="1"/>
    <col min="7" max="7" width="5.1640625" style="2" hidden="1" customWidth="1"/>
    <col min="8" max="8" width="14.83203125" style="27" hidden="1" customWidth="1"/>
    <col min="9" max="9" width="17.33203125" style="27" hidden="1" customWidth="1"/>
    <col min="10" max="10" width="3.33203125" style="103" hidden="1" customWidth="1"/>
    <col min="11" max="11" width="6.1640625" style="9" bestFit="1" customWidth="1"/>
    <col min="12" max="12" width="5.5" style="9" bestFit="1" customWidth="1"/>
    <col min="13" max="13" width="6.1640625" style="2" bestFit="1" customWidth="1"/>
    <col min="14" max="14" width="5.1640625" style="2" bestFit="1" customWidth="1"/>
    <col min="15" max="15" width="13.83203125" style="27" bestFit="1" customWidth="1"/>
    <col min="16" max="16" width="18.1640625" style="27" bestFit="1" customWidth="1"/>
    <col min="17" max="17" width="55" style="2" hidden="1" customWidth="1"/>
    <col min="18" max="18" width="0" hidden="1" customWidth="1"/>
    <col min="19" max="19" width="35.5" style="69" hidden="1" customWidth="1"/>
    <col min="20" max="20" width="5.83203125" customWidth="1"/>
    <col min="21" max="21" width="6.1640625" style="9" bestFit="1" customWidth="1"/>
    <col min="22" max="22" width="5.5" style="9" bestFit="1" customWidth="1"/>
    <col min="23" max="23" width="6.1640625" style="2" bestFit="1" customWidth="1"/>
    <col min="24" max="24" width="5.1640625" style="2" bestFit="1" customWidth="1"/>
    <col min="25" max="25" width="13.83203125" style="27" bestFit="1" customWidth="1"/>
    <col min="26" max="26" width="18.1640625" style="27" bestFit="1" customWidth="1"/>
    <col min="27" max="27" width="55" style="2" hidden="1" customWidth="1"/>
    <col min="28" max="28" width="20.6640625" hidden="1" customWidth="1"/>
    <col min="29" max="29" width="22.33203125" style="69" customWidth="1"/>
    <col min="30" max="31" width="12.6640625" style="42" bestFit="1" customWidth="1"/>
    <col min="32" max="32" width="11" style="42" bestFit="1" customWidth="1"/>
    <col min="33" max="33" width="11.83203125" style="42" customWidth="1"/>
    <col min="34" max="34" width="12.6640625" style="42" bestFit="1" customWidth="1"/>
    <col min="35" max="35" width="11.83203125" style="42" customWidth="1"/>
    <col min="36" max="36" width="13.83203125" style="42" bestFit="1" customWidth="1"/>
    <col min="37" max="37" width="16.1640625" style="42" customWidth="1"/>
    <col min="38" max="63" width="10" style="42" customWidth="1"/>
    <col min="64" max="16384" width="12" style="42"/>
  </cols>
  <sheetData>
    <row r="1" spans="1:37" x14ac:dyDescent="0.2">
      <c r="A1" s="20" t="s">
        <v>362</v>
      </c>
      <c r="B1" s="20"/>
      <c r="C1" s="21"/>
      <c r="D1" s="28"/>
      <c r="E1" s="28"/>
      <c r="F1" s="29"/>
      <c r="G1" s="29"/>
      <c r="H1" s="30"/>
      <c r="I1" s="30"/>
      <c r="J1" s="102"/>
      <c r="K1" s="28"/>
      <c r="L1" s="28"/>
      <c r="M1" s="29"/>
      <c r="N1" s="29"/>
      <c r="O1" s="30"/>
      <c r="P1" s="30"/>
      <c r="Q1" s="29"/>
      <c r="S1" s="57"/>
      <c r="U1" s="28"/>
      <c r="V1" s="28"/>
      <c r="W1" s="29"/>
      <c r="X1" s="29"/>
      <c r="Y1" s="30"/>
      <c r="Z1" s="30"/>
      <c r="AA1" s="29"/>
      <c r="AC1" s="57"/>
    </row>
    <row r="2" spans="1:37" x14ac:dyDescent="0.2">
      <c r="A2" s="20" t="s">
        <v>319</v>
      </c>
      <c r="B2" s="20"/>
      <c r="C2" s="21"/>
      <c r="D2" s="28"/>
      <c r="E2" s="28"/>
      <c r="F2" s="29"/>
      <c r="G2" s="29"/>
      <c r="H2" s="30"/>
      <c r="I2" s="30"/>
      <c r="J2" s="102"/>
      <c r="K2" s="28"/>
      <c r="L2" s="28"/>
      <c r="M2" s="29"/>
      <c r="N2" s="29"/>
      <c r="O2" s="30"/>
      <c r="P2" s="30"/>
      <c r="Q2" s="29"/>
      <c r="S2" s="57"/>
      <c r="U2" s="28"/>
      <c r="V2" s="28"/>
      <c r="W2" s="29"/>
      <c r="X2" s="29"/>
      <c r="Y2" s="30"/>
      <c r="Z2" s="30"/>
      <c r="AA2" s="29"/>
      <c r="AC2" s="57"/>
    </row>
    <row r="3" spans="1:37" x14ac:dyDescent="0.2">
      <c r="A3" s="20" t="s">
        <v>74</v>
      </c>
      <c r="B3" s="20"/>
      <c r="C3" s="21"/>
      <c r="D3" s="28"/>
      <c r="E3" s="28"/>
      <c r="F3" s="29"/>
      <c r="G3" s="29"/>
      <c r="H3" s="30"/>
      <c r="I3" s="30"/>
      <c r="J3" s="102"/>
      <c r="K3" s="28"/>
      <c r="L3" s="28"/>
      <c r="M3" s="29"/>
      <c r="N3" s="29"/>
      <c r="O3" s="30"/>
      <c r="P3" s="30"/>
      <c r="Q3" s="29"/>
      <c r="S3" s="57"/>
      <c r="U3" s="28"/>
      <c r="V3" s="28"/>
      <c r="W3" s="29"/>
      <c r="X3" s="29"/>
      <c r="Y3" s="30"/>
      <c r="Z3" s="30"/>
      <c r="AA3" s="29"/>
      <c r="AC3" s="57"/>
    </row>
    <row r="4" spans="1:37" x14ac:dyDescent="0.2">
      <c r="A4" s="20" t="s">
        <v>389</v>
      </c>
      <c r="B4" s="20"/>
      <c r="C4" s="21"/>
      <c r="D4" s="28"/>
      <c r="E4" s="28"/>
      <c r="F4" s="29"/>
      <c r="G4" s="29"/>
      <c r="H4" s="30"/>
      <c r="I4" s="30"/>
      <c r="J4" s="102"/>
      <c r="K4" s="28"/>
      <c r="L4" s="28"/>
      <c r="M4" s="29"/>
      <c r="N4" s="29"/>
      <c r="O4" s="30"/>
      <c r="P4" s="30"/>
      <c r="Q4" s="29"/>
      <c r="S4" s="57"/>
      <c r="U4" s="28"/>
      <c r="V4" s="28"/>
      <c r="W4" s="29"/>
      <c r="X4" s="29"/>
      <c r="Y4" s="30"/>
      <c r="Z4" s="30"/>
      <c r="AA4" s="29"/>
      <c r="AC4" s="57"/>
      <c r="AD4" s="42">
        <f t="shared" ref="AD4:AJ4" si="0">SUM(AD6:AD254)</f>
        <v>93000</v>
      </c>
      <c r="AE4" s="42">
        <f t="shared" si="0"/>
        <v>468720.15</v>
      </c>
      <c r="AF4" s="42">
        <f t="shared" si="0"/>
        <v>408700</v>
      </c>
      <c r="AG4" s="42">
        <f t="shared" si="0"/>
        <v>84000</v>
      </c>
      <c r="AH4" s="42">
        <f t="shared" si="0"/>
        <v>199000</v>
      </c>
      <c r="AI4" s="42">
        <f t="shared" si="0"/>
        <v>824100</v>
      </c>
      <c r="AJ4" s="42">
        <f t="shared" si="0"/>
        <v>1097828.18</v>
      </c>
      <c r="AK4" s="154">
        <f>SUM(AD4:AJ4)</f>
        <v>3175348.33</v>
      </c>
    </row>
    <row r="5" spans="1:37" x14ac:dyDescent="0.2">
      <c r="A5" s="82" t="s">
        <v>107</v>
      </c>
      <c r="B5" s="108" t="s">
        <v>0</v>
      </c>
      <c r="C5" s="12" t="s">
        <v>167</v>
      </c>
      <c r="D5" s="12" t="s">
        <v>100</v>
      </c>
      <c r="E5" s="12" t="s">
        <v>98</v>
      </c>
      <c r="F5" s="82" t="s">
        <v>1</v>
      </c>
      <c r="G5" s="82" t="s">
        <v>98</v>
      </c>
      <c r="H5" s="22" t="s">
        <v>99</v>
      </c>
      <c r="I5" s="22" t="s">
        <v>2</v>
      </c>
      <c r="J5"/>
      <c r="K5" s="12" t="s">
        <v>100</v>
      </c>
      <c r="L5" s="12" t="s">
        <v>98</v>
      </c>
      <c r="M5" s="82" t="s">
        <v>1</v>
      </c>
      <c r="N5" s="82" t="s">
        <v>98</v>
      </c>
      <c r="O5" s="22" t="s">
        <v>99</v>
      </c>
      <c r="P5" s="22" t="s">
        <v>2</v>
      </c>
      <c r="Q5" s="82" t="s">
        <v>3</v>
      </c>
      <c r="S5" s="56" t="s">
        <v>312</v>
      </c>
      <c r="U5" s="12" t="s">
        <v>100</v>
      </c>
      <c r="V5" s="12" t="s">
        <v>98</v>
      </c>
      <c r="W5" s="108" t="s">
        <v>1</v>
      </c>
      <c r="X5" s="108" t="s">
        <v>98</v>
      </c>
      <c r="Y5" s="22" t="s">
        <v>99</v>
      </c>
      <c r="Z5" s="22" t="s">
        <v>2</v>
      </c>
      <c r="AA5" s="108" t="s">
        <v>3</v>
      </c>
      <c r="AC5" s="56" t="s">
        <v>312</v>
      </c>
      <c r="AD5" s="42" t="s">
        <v>398</v>
      </c>
      <c r="AE5" s="42" t="s">
        <v>399</v>
      </c>
      <c r="AF5" s="140" t="s">
        <v>404</v>
      </c>
      <c r="AG5" s="140" t="s">
        <v>568</v>
      </c>
      <c r="AH5" s="140" t="s">
        <v>400</v>
      </c>
      <c r="AI5" s="140" t="s">
        <v>401</v>
      </c>
      <c r="AJ5" s="140" t="s">
        <v>402</v>
      </c>
    </row>
    <row r="6" spans="1:37" x14ac:dyDescent="0.2">
      <c r="A6" s="84" t="s">
        <v>97</v>
      </c>
      <c r="B6" s="213" t="s">
        <v>166</v>
      </c>
      <c r="C6" s="214"/>
      <c r="D6" s="83">
        <v>1</v>
      </c>
      <c r="E6" s="83" t="s">
        <v>101</v>
      </c>
      <c r="F6" s="79">
        <v>1</v>
      </c>
      <c r="G6" s="79" t="s">
        <v>102</v>
      </c>
      <c r="H6" s="23" t="e">
        <f>#REF!</f>
        <v>#REF!</v>
      </c>
      <c r="I6" s="23" t="e">
        <f>H6</f>
        <v>#REF!</v>
      </c>
      <c r="J6"/>
      <c r="K6" s="83">
        <v>1</v>
      </c>
      <c r="L6" s="83" t="s">
        <v>101</v>
      </c>
      <c r="M6" s="79">
        <v>1</v>
      </c>
      <c r="N6" s="79" t="s">
        <v>102</v>
      </c>
      <c r="O6" s="23">
        <v>588780</v>
      </c>
      <c r="P6" s="23">
        <f>O6</f>
        <v>588780</v>
      </c>
      <c r="Q6" s="79"/>
      <c r="S6" s="66" t="s">
        <v>352</v>
      </c>
      <c r="U6" s="113">
        <v>1</v>
      </c>
      <c r="V6" s="113" t="s">
        <v>101</v>
      </c>
      <c r="W6" s="112">
        <v>1</v>
      </c>
      <c r="X6" s="112" t="s">
        <v>102</v>
      </c>
      <c r="Y6" s="36">
        <v>569861</v>
      </c>
      <c r="Z6" s="23">
        <f>Y6</f>
        <v>569861</v>
      </c>
      <c r="AA6" s="112"/>
      <c r="AC6" s="66"/>
      <c r="AJ6" s="144">
        <f>Z6</f>
        <v>569861</v>
      </c>
    </row>
    <row r="7" spans="1:37" x14ac:dyDescent="0.2">
      <c r="A7" s="18" t="s">
        <v>462</v>
      </c>
      <c r="B7" s="221" t="s">
        <v>463</v>
      </c>
      <c r="C7" s="222"/>
      <c r="D7" s="32"/>
      <c r="E7" s="126"/>
      <c r="F7" s="127"/>
      <c r="G7" s="126"/>
      <c r="H7" s="33"/>
      <c r="I7" s="86"/>
      <c r="J7" s="42"/>
      <c r="K7" s="32"/>
      <c r="L7" s="126"/>
      <c r="M7" s="127"/>
      <c r="N7" s="126"/>
      <c r="O7" s="33"/>
      <c r="P7" s="100"/>
      <c r="Q7" s="128"/>
      <c r="R7" s="42"/>
      <c r="S7" s="129"/>
      <c r="T7" s="42"/>
      <c r="U7" s="32">
        <v>1</v>
      </c>
      <c r="V7" s="126" t="s">
        <v>464</v>
      </c>
      <c r="W7" s="127">
        <v>1</v>
      </c>
      <c r="X7" s="126" t="s">
        <v>465</v>
      </c>
      <c r="Y7" s="33">
        <v>11050.1</v>
      </c>
      <c r="Z7" s="23">
        <f>Y7</f>
        <v>11050.1</v>
      </c>
      <c r="AA7" s="128"/>
      <c r="AB7" s="42"/>
      <c r="AC7" s="129"/>
      <c r="AJ7" s="144">
        <f>Z7</f>
        <v>11050.1</v>
      </c>
    </row>
    <row r="8" spans="1:37" x14ac:dyDescent="0.2">
      <c r="A8" s="193"/>
      <c r="B8" s="193"/>
      <c r="C8" s="193"/>
      <c r="D8" s="193"/>
      <c r="E8" s="193"/>
      <c r="F8" s="193"/>
      <c r="G8" s="193"/>
      <c r="H8" s="193"/>
      <c r="I8" s="35">
        <v>588780</v>
      </c>
      <c r="J8"/>
      <c r="K8" s="35"/>
      <c r="L8" s="35"/>
      <c r="M8" s="35"/>
      <c r="N8" s="35"/>
      <c r="O8" s="35"/>
      <c r="P8" s="35">
        <f>SUM(P6)</f>
        <v>588780</v>
      </c>
      <c r="Q8" s="81"/>
      <c r="S8" s="60"/>
      <c r="U8" s="35"/>
      <c r="V8" s="35"/>
      <c r="W8" s="35"/>
      <c r="X8" s="35"/>
      <c r="Y8" s="35"/>
      <c r="Z8" s="35">
        <f>SUM(Z6:Z7)</f>
        <v>580911.1</v>
      </c>
      <c r="AA8" s="109"/>
      <c r="AC8" s="60"/>
      <c r="AD8" s="145"/>
      <c r="AE8" s="145"/>
      <c r="AF8" s="145"/>
      <c r="AG8" s="145"/>
      <c r="AH8" s="145"/>
      <c r="AI8" s="145"/>
      <c r="AJ8" s="145"/>
    </row>
    <row r="9" spans="1:37" ht="15" hidden="1" customHeight="1" x14ac:dyDescent="0.2">
      <c r="A9" s="156" t="s">
        <v>318</v>
      </c>
      <c r="B9" s="215" t="s">
        <v>193</v>
      </c>
      <c r="C9" s="31" t="s">
        <v>191</v>
      </c>
      <c r="D9" s="32">
        <v>83</v>
      </c>
      <c r="E9" s="126" t="s">
        <v>103</v>
      </c>
      <c r="F9" s="127">
        <v>4</v>
      </c>
      <c r="G9" s="126" t="s">
        <v>104</v>
      </c>
      <c r="H9" s="33">
        <v>850</v>
      </c>
      <c r="I9" s="86">
        <f>D9*F9*H9</f>
        <v>282200</v>
      </c>
      <c r="J9" s="42"/>
      <c r="K9" s="32"/>
      <c r="L9" s="126"/>
      <c r="M9" s="127"/>
      <c r="N9" s="126"/>
      <c r="O9" s="33"/>
      <c r="P9" s="100">
        <f>K9*M9*O9</f>
        <v>0</v>
      </c>
      <c r="Q9" s="128"/>
      <c r="R9" s="42"/>
      <c r="S9" s="129"/>
      <c r="T9" s="42"/>
      <c r="U9" s="32"/>
      <c r="V9" s="126"/>
      <c r="W9" s="127"/>
      <c r="X9" s="126"/>
      <c r="Y9" s="33"/>
      <c r="Z9" s="23">
        <f t="shared" ref="Z9:Z10" si="1">Y9</f>
        <v>0</v>
      </c>
      <c r="AA9" s="128"/>
      <c r="AB9" s="42"/>
      <c r="AC9" s="129"/>
    </row>
    <row r="10" spans="1:37" ht="13.5" hidden="1" customHeight="1" x14ac:dyDescent="0.2">
      <c r="A10" s="157"/>
      <c r="B10" s="216"/>
      <c r="C10" s="31" t="s">
        <v>192</v>
      </c>
      <c r="D10" s="32">
        <v>52</v>
      </c>
      <c r="E10" s="126" t="s">
        <v>103</v>
      </c>
      <c r="F10" s="127">
        <v>4</v>
      </c>
      <c r="G10" s="126" t="s">
        <v>104</v>
      </c>
      <c r="H10" s="33">
        <v>750</v>
      </c>
      <c r="I10" s="86">
        <f t="shared" ref="I10:I21" si="2">D10*F10*H10</f>
        <v>156000</v>
      </c>
      <c r="J10" s="42"/>
      <c r="K10" s="32"/>
      <c r="L10" s="126"/>
      <c r="M10" s="127"/>
      <c r="N10" s="126"/>
      <c r="O10" s="33"/>
      <c r="P10" s="100">
        <f t="shared" ref="P10" si="3">K10*M10*O10</f>
        <v>0</v>
      </c>
      <c r="Q10" s="128"/>
      <c r="R10" s="42"/>
      <c r="S10" s="129"/>
      <c r="T10" s="42"/>
      <c r="U10" s="32"/>
      <c r="V10" s="126"/>
      <c r="W10" s="127"/>
      <c r="X10" s="126"/>
      <c r="Y10" s="33"/>
      <c r="Z10" s="23">
        <f t="shared" si="1"/>
        <v>0</v>
      </c>
      <c r="AA10" s="128"/>
      <c r="AB10" s="42"/>
      <c r="AC10" s="129"/>
    </row>
    <row r="11" spans="1:37" ht="15" customHeight="1" x14ac:dyDescent="0.2">
      <c r="A11" s="219"/>
      <c r="B11" s="215" t="s">
        <v>168</v>
      </c>
      <c r="C11" s="31" t="s">
        <v>322</v>
      </c>
      <c r="D11" s="32"/>
      <c r="E11" s="126"/>
      <c r="F11" s="127"/>
      <c r="G11" s="126"/>
      <c r="H11" s="33"/>
      <c r="I11" s="86">
        <f>D11*F11*H11</f>
        <v>0</v>
      </c>
      <c r="J11" s="42"/>
      <c r="K11" s="32">
        <v>80</v>
      </c>
      <c r="L11" s="126" t="s">
        <v>320</v>
      </c>
      <c r="M11" s="127">
        <v>3</v>
      </c>
      <c r="N11" s="126" t="s">
        <v>321</v>
      </c>
      <c r="O11" s="33">
        <v>780</v>
      </c>
      <c r="P11" s="86">
        <f>K11*M11*O11</f>
        <v>187200</v>
      </c>
      <c r="Q11" s="128"/>
      <c r="R11" s="42"/>
      <c r="S11" s="129"/>
      <c r="T11" s="42"/>
      <c r="U11" s="32">
        <v>1</v>
      </c>
      <c r="V11" s="126" t="s">
        <v>320</v>
      </c>
      <c r="W11" s="127">
        <v>1</v>
      </c>
      <c r="X11" s="126" t="s">
        <v>321</v>
      </c>
      <c r="Y11" s="158">
        <v>700</v>
      </c>
      <c r="Z11" s="86">
        <f>U11*W11*Y11</f>
        <v>700</v>
      </c>
      <c r="AA11" s="128"/>
      <c r="AB11" s="42"/>
      <c r="AC11" s="129" t="s">
        <v>467</v>
      </c>
      <c r="AI11" s="144">
        <f>Z11</f>
        <v>700</v>
      </c>
    </row>
    <row r="12" spans="1:37" x14ac:dyDescent="0.2">
      <c r="A12" s="219"/>
      <c r="B12" s="223"/>
      <c r="C12" s="31" t="s">
        <v>323</v>
      </c>
      <c r="D12" s="32"/>
      <c r="E12" s="126"/>
      <c r="F12" s="127"/>
      <c r="G12" s="126"/>
      <c r="H12" s="33"/>
      <c r="I12" s="86">
        <f t="shared" ref="I12" si="4">D12*F12*H12</f>
        <v>0</v>
      </c>
      <c r="J12" s="42"/>
      <c r="K12" s="32">
        <v>63</v>
      </c>
      <c r="L12" s="126" t="s">
        <v>320</v>
      </c>
      <c r="M12" s="127">
        <v>3</v>
      </c>
      <c r="N12" s="126" t="s">
        <v>321</v>
      </c>
      <c r="O12" s="33">
        <v>700</v>
      </c>
      <c r="P12" s="86">
        <f>K12*M12*O12</f>
        <v>132300</v>
      </c>
      <c r="Q12" s="128"/>
      <c r="R12" s="42"/>
      <c r="S12" s="129"/>
      <c r="T12" s="42"/>
      <c r="U12" s="32">
        <v>3</v>
      </c>
      <c r="V12" s="126" t="s">
        <v>320</v>
      </c>
      <c r="W12" s="127">
        <v>1</v>
      </c>
      <c r="X12" s="126" t="s">
        <v>321</v>
      </c>
      <c r="Y12" s="158">
        <v>780</v>
      </c>
      <c r="Z12" s="86">
        <f t="shared" ref="Z12:Z17" si="5">U12*W12*Y12</f>
        <v>2340</v>
      </c>
      <c r="AA12" s="128"/>
      <c r="AB12" s="42"/>
      <c r="AC12" s="129" t="s">
        <v>468</v>
      </c>
      <c r="AI12" s="144">
        <f t="shared" ref="AI12:AI23" si="6">Z12</f>
        <v>2340</v>
      </c>
    </row>
    <row r="13" spans="1:37" x14ac:dyDescent="0.2">
      <c r="A13" s="219"/>
      <c r="B13" s="223"/>
      <c r="C13" s="34" t="s">
        <v>175</v>
      </c>
      <c r="D13" s="32">
        <v>7</v>
      </c>
      <c r="E13" s="126" t="s">
        <v>176</v>
      </c>
      <c r="F13" s="127">
        <v>1</v>
      </c>
      <c r="G13" s="126"/>
      <c r="H13" s="33">
        <v>850</v>
      </c>
      <c r="I13" s="86">
        <f t="shared" si="2"/>
        <v>5950</v>
      </c>
      <c r="J13" s="42"/>
      <c r="K13" s="32">
        <v>7</v>
      </c>
      <c r="L13" s="126" t="s">
        <v>176</v>
      </c>
      <c r="M13" s="127">
        <v>1</v>
      </c>
      <c r="N13" s="126"/>
      <c r="O13" s="33">
        <v>780</v>
      </c>
      <c r="P13" s="86">
        <f>K13*M13*O13</f>
        <v>5460</v>
      </c>
      <c r="Q13" s="128"/>
      <c r="R13" s="42"/>
      <c r="S13" s="129"/>
      <c r="T13" s="42"/>
      <c r="U13" s="32">
        <v>3</v>
      </c>
      <c r="V13" s="126" t="s">
        <v>320</v>
      </c>
      <c r="W13" s="127">
        <v>1</v>
      </c>
      <c r="X13" s="126" t="s">
        <v>321</v>
      </c>
      <c r="Y13" s="158">
        <v>700</v>
      </c>
      <c r="Z13" s="86">
        <f t="shared" si="5"/>
        <v>2100</v>
      </c>
      <c r="AA13" s="128"/>
      <c r="AB13" s="42"/>
      <c r="AC13" s="129" t="s">
        <v>469</v>
      </c>
      <c r="AI13" s="144">
        <f t="shared" si="6"/>
        <v>2100</v>
      </c>
    </row>
    <row r="14" spans="1:37" x14ac:dyDescent="0.2">
      <c r="A14" s="219"/>
      <c r="B14" s="223"/>
      <c r="C14" s="34"/>
      <c r="D14" s="32"/>
      <c r="E14" s="126"/>
      <c r="F14" s="127"/>
      <c r="G14" s="126"/>
      <c r="H14" s="33"/>
      <c r="I14" s="86"/>
      <c r="J14" s="42"/>
      <c r="K14" s="32"/>
      <c r="L14" s="126"/>
      <c r="M14" s="127"/>
      <c r="N14" s="126"/>
      <c r="O14" s="33"/>
      <c r="P14" s="86"/>
      <c r="Q14" s="128"/>
      <c r="R14" s="42"/>
      <c r="S14" s="129"/>
      <c r="T14" s="42"/>
      <c r="U14" s="32">
        <v>81</v>
      </c>
      <c r="V14" s="126" t="s">
        <v>320</v>
      </c>
      <c r="W14" s="127">
        <v>3</v>
      </c>
      <c r="X14" s="126" t="s">
        <v>321</v>
      </c>
      <c r="Y14" s="158">
        <v>780</v>
      </c>
      <c r="Z14" s="86">
        <f t="shared" si="5"/>
        <v>189540</v>
      </c>
      <c r="AA14" s="128"/>
      <c r="AB14" s="42"/>
      <c r="AC14" s="129" t="s">
        <v>470</v>
      </c>
      <c r="AI14" s="144">
        <f t="shared" si="6"/>
        <v>189540</v>
      </c>
    </row>
    <row r="15" spans="1:37" x14ac:dyDescent="0.2">
      <c r="A15" s="219"/>
      <c r="B15" s="223"/>
      <c r="C15" s="34"/>
      <c r="D15" s="32"/>
      <c r="E15" s="126"/>
      <c r="F15" s="127"/>
      <c r="G15" s="126"/>
      <c r="H15" s="33"/>
      <c r="I15" s="86"/>
      <c r="J15" s="42"/>
      <c r="K15" s="32"/>
      <c r="L15" s="126"/>
      <c r="M15" s="127"/>
      <c r="N15" s="126"/>
      <c r="O15" s="33"/>
      <c r="P15" s="86"/>
      <c r="Q15" s="128"/>
      <c r="R15" s="42"/>
      <c r="S15" s="129"/>
      <c r="T15" s="42"/>
      <c r="U15" s="32">
        <v>56</v>
      </c>
      <c r="V15" s="126" t="s">
        <v>320</v>
      </c>
      <c r="W15" s="127">
        <v>2</v>
      </c>
      <c r="X15" s="126" t="s">
        <v>321</v>
      </c>
      <c r="Y15" s="158">
        <v>700</v>
      </c>
      <c r="Z15" s="86">
        <f t="shared" si="5"/>
        <v>78400</v>
      </c>
      <c r="AA15" s="128"/>
      <c r="AB15" s="42"/>
      <c r="AC15" s="129" t="s">
        <v>471</v>
      </c>
      <c r="AI15" s="144">
        <f t="shared" si="6"/>
        <v>78400</v>
      </c>
    </row>
    <row r="16" spans="1:37" x14ac:dyDescent="0.2">
      <c r="A16" s="219"/>
      <c r="B16" s="216"/>
      <c r="C16" s="34"/>
      <c r="D16" s="32"/>
      <c r="E16" s="126"/>
      <c r="F16" s="127"/>
      <c r="G16" s="126"/>
      <c r="H16" s="33"/>
      <c r="I16" s="86"/>
      <c r="J16" s="42"/>
      <c r="K16" s="32"/>
      <c r="L16" s="126"/>
      <c r="M16" s="127"/>
      <c r="N16" s="126"/>
      <c r="O16" s="33"/>
      <c r="P16" s="86"/>
      <c r="Q16" s="128"/>
      <c r="R16" s="42"/>
      <c r="S16" s="129"/>
      <c r="T16" s="42"/>
      <c r="U16" s="32">
        <v>50</v>
      </c>
      <c r="V16" s="126" t="s">
        <v>320</v>
      </c>
      <c r="W16" s="127">
        <v>1</v>
      </c>
      <c r="X16" s="126" t="s">
        <v>321</v>
      </c>
      <c r="Y16" s="158">
        <v>700</v>
      </c>
      <c r="Z16" s="86">
        <f t="shared" si="5"/>
        <v>35000</v>
      </c>
      <c r="AA16" s="128"/>
      <c r="AB16" s="42"/>
      <c r="AC16" s="129" t="s">
        <v>472</v>
      </c>
      <c r="AI16" s="144">
        <f t="shared" si="6"/>
        <v>35000</v>
      </c>
    </row>
    <row r="17" spans="1:36" ht="45" x14ac:dyDescent="0.2">
      <c r="A17" s="219"/>
      <c r="B17" s="130" t="s">
        <v>466</v>
      </c>
      <c r="C17" s="34"/>
      <c r="D17" s="32"/>
      <c r="E17" s="126"/>
      <c r="F17" s="127"/>
      <c r="G17" s="126"/>
      <c r="H17" s="33"/>
      <c r="I17" s="86"/>
      <c r="J17" s="42"/>
      <c r="K17" s="32"/>
      <c r="L17" s="126"/>
      <c r="M17" s="127"/>
      <c r="N17" s="126"/>
      <c r="O17" s="33"/>
      <c r="P17" s="86"/>
      <c r="Q17" s="128"/>
      <c r="R17" s="42"/>
      <c r="S17" s="129"/>
      <c r="T17" s="42"/>
      <c r="U17" s="32">
        <v>25</v>
      </c>
      <c r="V17" s="126" t="s">
        <v>176</v>
      </c>
      <c r="W17" s="127">
        <v>1</v>
      </c>
      <c r="X17" s="126" t="s">
        <v>127</v>
      </c>
      <c r="Y17" s="158">
        <v>780</v>
      </c>
      <c r="Z17" s="86">
        <f t="shared" si="5"/>
        <v>19500</v>
      </c>
      <c r="AA17" s="128"/>
      <c r="AB17" s="42"/>
      <c r="AC17" s="159" t="s">
        <v>473</v>
      </c>
      <c r="AI17" s="144">
        <f t="shared" si="6"/>
        <v>19500</v>
      </c>
    </row>
    <row r="18" spans="1:36" x14ac:dyDescent="0.2">
      <c r="A18" s="219"/>
      <c r="B18" s="130" t="s">
        <v>174</v>
      </c>
      <c r="C18" s="31" t="s">
        <v>211</v>
      </c>
      <c r="D18" s="32">
        <v>1</v>
      </c>
      <c r="E18" s="126" t="s">
        <v>197</v>
      </c>
      <c r="F18" s="127">
        <v>2</v>
      </c>
      <c r="G18" s="126" t="s">
        <v>124</v>
      </c>
      <c r="H18" s="33">
        <v>50000</v>
      </c>
      <c r="I18" s="86">
        <f t="shared" si="2"/>
        <v>100000</v>
      </c>
      <c r="J18" s="42"/>
      <c r="K18" s="32">
        <v>1</v>
      </c>
      <c r="L18" s="126" t="s">
        <v>197</v>
      </c>
      <c r="M18" s="127">
        <v>2</v>
      </c>
      <c r="N18" s="126" t="s">
        <v>124</v>
      </c>
      <c r="O18" s="33">
        <v>60000</v>
      </c>
      <c r="P18" s="86">
        <f t="shared" ref="P18:P22" si="7">K18*M18*O18</f>
        <v>120000</v>
      </c>
      <c r="Q18" s="128"/>
      <c r="R18" s="42"/>
      <c r="S18" s="129" t="s">
        <v>358</v>
      </c>
      <c r="T18" s="42"/>
      <c r="U18" s="32">
        <v>1</v>
      </c>
      <c r="V18" s="126" t="s">
        <v>197</v>
      </c>
      <c r="W18" s="127">
        <v>2</v>
      </c>
      <c r="X18" s="126" t="s">
        <v>124</v>
      </c>
      <c r="Y18" s="33">
        <v>60000</v>
      </c>
      <c r="Z18" s="86">
        <f t="shared" ref="Z18:Z22" si="8">U18*W18*Y18</f>
        <v>120000</v>
      </c>
      <c r="AA18" s="128"/>
      <c r="AB18" s="42"/>
      <c r="AC18" s="129"/>
      <c r="AI18" s="144">
        <f t="shared" si="6"/>
        <v>120000</v>
      </c>
    </row>
    <row r="19" spans="1:36" ht="13.5" hidden="1" customHeight="1" x14ac:dyDescent="0.2">
      <c r="A19" s="219"/>
      <c r="B19" s="131" t="s">
        <v>194</v>
      </c>
      <c r="C19" s="31" t="s">
        <v>211</v>
      </c>
      <c r="D19" s="32">
        <v>1</v>
      </c>
      <c r="E19" s="126" t="s">
        <v>197</v>
      </c>
      <c r="F19" s="127">
        <v>1</v>
      </c>
      <c r="G19" s="126" t="s">
        <v>124</v>
      </c>
      <c r="H19" s="33">
        <v>90000</v>
      </c>
      <c r="I19" s="86">
        <f t="shared" si="2"/>
        <v>90000</v>
      </c>
      <c r="J19" s="42"/>
      <c r="K19" s="32"/>
      <c r="L19" s="126"/>
      <c r="M19" s="127"/>
      <c r="N19" s="126"/>
      <c r="O19" s="33"/>
      <c r="P19" s="100">
        <f t="shared" ref="P19" si="9">K19*M19*O19</f>
        <v>0</v>
      </c>
      <c r="Q19" s="128"/>
      <c r="R19" s="42"/>
      <c r="S19" s="129" t="s">
        <v>326</v>
      </c>
      <c r="T19" s="42"/>
      <c r="U19" s="32"/>
      <c r="V19" s="126"/>
      <c r="W19" s="127"/>
      <c r="X19" s="126"/>
      <c r="Y19" s="33"/>
      <c r="Z19" s="100">
        <f t="shared" si="8"/>
        <v>0</v>
      </c>
      <c r="AA19" s="128"/>
      <c r="AB19" s="42"/>
      <c r="AC19" s="129"/>
      <c r="AI19" s="144">
        <f t="shared" si="6"/>
        <v>0</v>
      </c>
    </row>
    <row r="20" spans="1:36" ht="13.5" hidden="1" customHeight="1" x14ac:dyDescent="0.2">
      <c r="A20" s="219"/>
      <c r="B20" s="215" t="s">
        <v>195</v>
      </c>
      <c r="C20" s="31" t="s">
        <v>324</v>
      </c>
      <c r="D20" s="32">
        <v>2</v>
      </c>
      <c r="E20" s="126" t="s">
        <v>197</v>
      </c>
      <c r="F20" s="127">
        <v>1</v>
      </c>
      <c r="G20" s="126" t="s">
        <v>124</v>
      </c>
      <c r="H20" s="33">
        <v>25000</v>
      </c>
      <c r="I20" s="86">
        <f t="shared" si="2"/>
        <v>50000</v>
      </c>
      <c r="J20" s="42"/>
      <c r="K20" s="32"/>
      <c r="L20" s="126"/>
      <c r="M20" s="127"/>
      <c r="N20" s="126"/>
      <c r="O20" s="33"/>
      <c r="P20" s="100">
        <f t="shared" si="7"/>
        <v>0</v>
      </c>
      <c r="Q20" s="128"/>
      <c r="R20" s="42"/>
      <c r="S20" s="129" t="s">
        <v>326</v>
      </c>
      <c r="T20" s="42"/>
      <c r="U20" s="32"/>
      <c r="V20" s="126"/>
      <c r="W20" s="127"/>
      <c r="X20" s="126"/>
      <c r="Y20" s="33"/>
      <c r="Z20" s="100">
        <f t="shared" si="8"/>
        <v>0</v>
      </c>
      <c r="AA20" s="128"/>
      <c r="AB20" s="42"/>
      <c r="AC20" s="129"/>
      <c r="AI20" s="144">
        <f t="shared" si="6"/>
        <v>0</v>
      </c>
    </row>
    <row r="21" spans="1:36" ht="13.5" hidden="1" customHeight="1" x14ac:dyDescent="0.2">
      <c r="A21" s="219"/>
      <c r="B21" s="216"/>
      <c r="C21" s="132" t="s">
        <v>325</v>
      </c>
      <c r="D21" s="133">
        <v>1</v>
      </c>
      <c r="E21" s="126" t="s">
        <v>103</v>
      </c>
      <c r="F21" s="127">
        <v>1</v>
      </c>
      <c r="G21" s="126" t="s">
        <v>196</v>
      </c>
      <c r="H21" s="86">
        <v>16000</v>
      </c>
      <c r="I21" s="86">
        <f t="shared" si="2"/>
        <v>16000</v>
      </c>
      <c r="J21" s="42"/>
      <c r="K21" s="133"/>
      <c r="L21" s="126"/>
      <c r="M21" s="127"/>
      <c r="N21" s="126"/>
      <c r="O21" s="86"/>
      <c r="P21" s="134">
        <f t="shared" si="7"/>
        <v>0</v>
      </c>
      <c r="Q21" s="135"/>
      <c r="R21" s="42"/>
      <c r="S21" s="136" t="s">
        <v>326</v>
      </c>
      <c r="T21" s="42"/>
      <c r="U21" s="133"/>
      <c r="V21" s="126"/>
      <c r="W21" s="127"/>
      <c r="X21" s="126"/>
      <c r="Y21" s="86"/>
      <c r="Z21" s="134">
        <f t="shared" si="8"/>
        <v>0</v>
      </c>
      <c r="AA21" s="135"/>
      <c r="AB21" s="42"/>
      <c r="AC21" s="136"/>
      <c r="AI21" s="144">
        <f t="shared" si="6"/>
        <v>0</v>
      </c>
    </row>
    <row r="22" spans="1:36" x14ac:dyDescent="0.2">
      <c r="A22" s="219"/>
      <c r="B22" s="131" t="s">
        <v>169</v>
      </c>
      <c r="C22" s="132" t="s">
        <v>316</v>
      </c>
      <c r="D22" s="133"/>
      <c r="E22" s="126"/>
      <c r="F22" s="127"/>
      <c r="G22" s="126"/>
      <c r="H22" s="86"/>
      <c r="I22" s="86"/>
      <c r="J22" s="42"/>
      <c r="K22" s="133">
        <v>227</v>
      </c>
      <c r="L22" s="126" t="s">
        <v>105</v>
      </c>
      <c r="M22" s="127">
        <v>2</v>
      </c>
      <c r="N22" s="126" t="s">
        <v>106</v>
      </c>
      <c r="O22" s="86">
        <v>580</v>
      </c>
      <c r="P22" s="86">
        <f t="shared" si="7"/>
        <v>263320</v>
      </c>
      <c r="Q22" s="137"/>
      <c r="R22" s="137"/>
      <c r="S22" s="138" t="s">
        <v>368</v>
      </c>
      <c r="T22" s="42"/>
      <c r="U22" s="133">
        <v>222</v>
      </c>
      <c r="V22" s="126" t="s">
        <v>397</v>
      </c>
      <c r="W22" s="127">
        <v>2</v>
      </c>
      <c r="X22" s="126" t="s">
        <v>106</v>
      </c>
      <c r="Y22" s="86">
        <v>580</v>
      </c>
      <c r="Z22" s="86">
        <f t="shared" si="8"/>
        <v>257520</v>
      </c>
      <c r="AA22" s="137"/>
      <c r="AB22" s="137"/>
      <c r="AC22" s="138"/>
      <c r="AI22" s="144">
        <f t="shared" si="6"/>
        <v>257520</v>
      </c>
    </row>
    <row r="23" spans="1:36" x14ac:dyDescent="0.2">
      <c r="A23" s="220"/>
      <c r="B23" s="131" t="s">
        <v>340</v>
      </c>
      <c r="C23" s="132"/>
      <c r="D23" s="133"/>
      <c r="E23" s="126"/>
      <c r="F23" s="127"/>
      <c r="G23" s="126"/>
      <c r="H23" s="86"/>
      <c r="I23" s="86"/>
      <c r="J23" s="42"/>
      <c r="K23" s="133">
        <v>1</v>
      </c>
      <c r="L23" s="126" t="s">
        <v>334</v>
      </c>
      <c r="M23" s="127">
        <v>5</v>
      </c>
      <c r="N23" s="126" t="s">
        <v>335</v>
      </c>
      <c r="O23" s="86">
        <v>4000</v>
      </c>
      <c r="P23" s="86">
        <f>K23*M23*O23</f>
        <v>20000</v>
      </c>
      <c r="Q23" s="139"/>
      <c r="R23" s="140"/>
      <c r="S23" s="141" t="s">
        <v>328</v>
      </c>
      <c r="T23" s="42"/>
      <c r="U23" s="133">
        <v>1</v>
      </c>
      <c r="V23" s="126" t="s">
        <v>334</v>
      </c>
      <c r="W23" s="127">
        <v>5</v>
      </c>
      <c r="X23" s="126" t="s">
        <v>335</v>
      </c>
      <c r="Y23" s="86">
        <v>4000</v>
      </c>
      <c r="Z23" s="86">
        <f>U23*W23*Y23</f>
        <v>20000</v>
      </c>
      <c r="AA23" s="139"/>
      <c r="AB23" s="140"/>
      <c r="AC23" s="141"/>
      <c r="AI23" s="144">
        <f t="shared" si="6"/>
        <v>20000</v>
      </c>
    </row>
    <row r="24" spans="1:36" x14ac:dyDescent="0.2">
      <c r="A24" s="193" t="s">
        <v>111</v>
      </c>
      <c r="B24" s="193"/>
      <c r="C24" s="193"/>
      <c r="D24" s="193"/>
      <c r="E24" s="193"/>
      <c r="F24" s="193"/>
      <c r="G24" s="193"/>
      <c r="H24" s="193"/>
      <c r="I24" s="39">
        <f>SUM(I9:I21)</f>
        <v>700150</v>
      </c>
      <c r="J24"/>
      <c r="K24" s="39"/>
      <c r="L24" s="39"/>
      <c r="M24" s="39"/>
      <c r="N24" s="39"/>
      <c r="O24" s="39"/>
      <c r="P24" s="93">
        <f>SUM(P9:R23)</f>
        <v>728280</v>
      </c>
      <c r="Q24" s="94"/>
      <c r="S24" s="95"/>
      <c r="U24" s="39"/>
      <c r="V24" s="39"/>
      <c r="W24" s="39"/>
      <c r="X24" s="39"/>
      <c r="Y24" s="39"/>
      <c r="Z24" s="93">
        <f>SUM(Z9:Z23)</f>
        <v>725100</v>
      </c>
      <c r="AA24" s="94"/>
      <c r="AC24" s="95"/>
      <c r="AD24" s="145"/>
      <c r="AE24" s="145"/>
      <c r="AF24" s="145"/>
      <c r="AG24" s="145"/>
      <c r="AH24" s="145"/>
      <c r="AI24" s="145"/>
      <c r="AJ24" s="145"/>
    </row>
    <row r="25" spans="1:36" x14ac:dyDescent="0.2">
      <c r="A25" s="224" t="s">
        <v>108</v>
      </c>
      <c r="B25" s="225" t="s">
        <v>327</v>
      </c>
      <c r="C25" s="13" t="s">
        <v>170</v>
      </c>
      <c r="D25" s="15">
        <v>23</v>
      </c>
      <c r="E25" s="16" t="s">
        <v>109</v>
      </c>
      <c r="F25" s="17">
        <v>1</v>
      </c>
      <c r="G25" s="16" t="s">
        <v>106</v>
      </c>
      <c r="H25" s="24">
        <v>4500</v>
      </c>
      <c r="I25" s="24">
        <f t="shared" ref="I25:I29" si="10">D25*F25*H25</f>
        <v>103500</v>
      </c>
      <c r="J25"/>
      <c r="K25" s="15">
        <v>23</v>
      </c>
      <c r="L25" s="16" t="s">
        <v>109</v>
      </c>
      <c r="M25" s="17">
        <v>1</v>
      </c>
      <c r="N25" s="16" t="s">
        <v>106</v>
      </c>
      <c r="O25" s="24">
        <v>4500</v>
      </c>
      <c r="P25" s="24">
        <f>K25*M25*O25</f>
        <v>103500</v>
      </c>
      <c r="Q25" s="11"/>
      <c r="S25" s="61"/>
      <c r="U25" s="15">
        <v>22</v>
      </c>
      <c r="V25" s="16" t="s">
        <v>109</v>
      </c>
      <c r="W25" s="17">
        <v>1</v>
      </c>
      <c r="X25" s="16" t="s">
        <v>106</v>
      </c>
      <c r="Y25" s="24">
        <v>4500</v>
      </c>
      <c r="Z25" s="24">
        <f>U25*W25*Y25</f>
        <v>99000</v>
      </c>
      <c r="AA25" s="11"/>
      <c r="AC25" s="61"/>
      <c r="AI25" s="144">
        <f>Z25</f>
        <v>99000</v>
      </c>
    </row>
    <row r="26" spans="1:36" hidden="1" x14ac:dyDescent="0.2">
      <c r="A26" s="219"/>
      <c r="B26" s="226"/>
      <c r="C26" s="13" t="s">
        <v>198</v>
      </c>
      <c r="D26" s="15">
        <v>220</v>
      </c>
      <c r="E26" s="16" t="s">
        <v>101</v>
      </c>
      <c r="F26" s="17">
        <v>2</v>
      </c>
      <c r="G26" s="16" t="s">
        <v>127</v>
      </c>
      <c r="H26" s="24">
        <v>268</v>
      </c>
      <c r="I26" s="24">
        <f t="shared" si="10"/>
        <v>117920</v>
      </c>
      <c r="J26"/>
      <c r="K26" s="15"/>
      <c r="L26" s="16"/>
      <c r="M26" s="17"/>
      <c r="N26" s="16"/>
      <c r="O26" s="24"/>
      <c r="P26" s="50">
        <f t="shared" ref="P26:P32" si="11">K26*M26*O26</f>
        <v>0</v>
      </c>
      <c r="Q26" s="11"/>
      <c r="S26" s="61"/>
      <c r="U26" s="15"/>
      <c r="V26" s="16"/>
      <c r="W26" s="17"/>
      <c r="X26" s="16"/>
      <c r="Y26" s="24"/>
      <c r="Z26" s="50">
        <f t="shared" ref="Z26:Z27" si="12">U26*W26*Y26</f>
        <v>0</v>
      </c>
      <c r="AA26" s="11"/>
      <c r="AC26" s="61"/>
      <c r="AI26" s="144">
        <f>Z26</f>
        <v>0</v>
      </c>
    </row>
    <row r="27" spans="1:36" hidden="1" x14ac:dyDescent="0.2">
      <c r="A27" s="219"/>
      <c r="B27" s="226"/>
      <c r="C27" s="13" t="s">
        <v>199</v>
      </c>
      <c r="D27" s="15">
        <v>220</v>
      </c>
      <c r="E27" s="16" t="s">
        <v>101</v>
      </c>
      <c r="F27" s="17">
        <v>4</v>
      </c>
      <c r="G27" s="16" t="s">
        <v>127</v>
      </c>
      <c r="H27" s="24">
        <v>88</v>
      </c>
      <c r="I27" s="24">
        <f t="shared" si="10"/>
        <v>77440</v>
      </c>
      <c r="J27"/>
      <c r="K27" s="15"/>
      <c r="L27" s="16"/>
      <c r="M27" s="17"/>
      <c r="N27" s="16"/>
      <c r="O27" s="24"/>
      <c r="P27" s="50">
        <f t="shared" si="11"/>
        <v>0</v>
      </c>
      <c r="Q27" s="11"/>
      <c r="S27" s="61"/>
      <c r="U27" s="15"/>
      <c r="V27" s="16"/>
      <c r="W27" s="17"/>
      <c r="X27" s="16"/>
      <c r="Y27" s="24"/>
      <c r="Z27" s="50">
        <f t="shared" si="12"/>
        <v>0</v>
      </c>
      <c r="AA27" s="11"/>
      <c r="AC27" s="61"/>
      <c r="AI27" s="144">
        <f>Z27</f>
        <v>0</v>
      </c>
    </row>
    <row r="28" spans="1:36" x14ac:dyDescent="0.2">
      <c r="A28" s="219"/>
      <c r="B28" s="226"/>
      <c r="C28" s="13" t="s">
        <v>200</v>
      </c>
      <c r="D28" s="15">
        <v>1</v>
      </c>
      <c r="E28" s="16" t="s">
        <v>160</v>
      </c>
      <c r="F28" s="17">
        <v>1</v>
      </c>
      <c r="G28" s="16" t="s">
        <v>127</v>
      </c>
      <c r="H28" s="24">
        <v>20000</v>
      </c>
      <c r="I28" s="24">
        <f t="shared" si="10"/>
        <v>20000</v>
      </c>
      <c r="J28"/>
      <c r="K28" s="15">
        <v>1</v>
      </c>
      <c r="L28" s="16" t="s">
        <v>160</v>
      </c>
      <c r="M28" s="17">
        <v>1</v>
      </c>
      <c r="N28" s="16" t="s">
        <v>127</v>
      </c>
      <c r="O28" s="86">
        <v>20000</v>
      </c>
      <c r="P28" s="86">
        <f>K28*M28*O28</f>
        <v>20000</v>
      </c>
      <c r="Q28" s="11"/>
      <c r="S28" s="61" t="s">
        <v>352</v>
      </c>
      <c r="U28" s="15">
        <v>1</v>
      </c>
      <c r="V28" s="16" t="s">
        <v>160</v>
      </c>
      <c r="W28" s="17">
        <v>1</v>
      </c>
      <c r="X28" s="16" t="s">
        <v>127</v>
      </c>
      <c r="Y28" s="86">
        <f>88*198+5*398</f>
        <v>19414</v>
      </c>
      <c r="Z28" s="86">
        <f>U28*W28*Y28</f>
        <v>19414</v>
      </c>
      <c r="AA28" s="11"/>
      <c r="AC28" s="61"/>
      <c r="AE28" s="144">
        <f>Z28-1990</f>
        <v>17424</v>
      </c>
      <c r="AF28" s="144"/>
      <c r="AI28" s="144"/>
      <c r="AJ28" s="144">
        <v>1990</v>
      </c>
    </row>
    <row r="29" spans="1:36" hidden="1" x14ac:dyDescent="0.2">
      <c r="A29" s="219"/>
      <c r="B29" s="226"/>
      <c r="C29" s="13" t="s">
        <v>217</v>
      </c>
      <c r="D29" s="15">
        <v>100</v>
      </c>
      <c r="E29" s="16" t="s">
        <v>101</v>
      </c>
      <c r="F29" s="17">
        <v>1</v>
      </c>
      <c r="G29" s="16" t="s">
        <v>127</v>
      </c>
      <c r="H29" s="24">
        <v>298</v>
      </c>
      <c r="I29" s="24">
        <f t="shared" si="10"/>
        <v>29800</v>
      </c>
      <c r="J29"/>
      <c r="K29" s="15"/>
      <c r="L29" s="16"/>
      <c r="M29" s="17"/>
      <c r="N29" s="16"/>
      <c r="O29" s="86"/>
      <c r="P29" s="100">
        <f t="shared" si="11"/>
        <v>0</v>
      </c>
      <c r="Q29" s="11"/>
      <c r="S29" s="61"/>
      <c r="U29" s="15"/>
      <c r="V29" s="16"/>
      <c r="W29" s="17"/>
      <c r="X29" s="16"/>
      <c r="Y29" s="86"/>
      <c r="Z29" s="100">
        <f t="shared" ref="Z29:Z32" si="13">U29*W29*Y29</f>
        <v>0</v>
      </c>
      <c r="AA29" s="11"/>
      <c r="AC29" s="61"/>
      <c r="AI29" s="144">
        <f>Z29</f>
        <v>0</v>
      </c>
    </row>
    <row r="30" spans="1:36" x14ac:dyDescent="0.2">
      <c r="A30" s="219"/>
      <c r="B30" s="226"/>
      <c r="C30" s="142" t="s">
        <v>317</v>
      </c>
      <c r="D30" s="133">
        <v>1</v>
      </c>
      <c r="E30" s="126" t="s">
        <v>171</v>
      </c>
      <c r="F30" s="127">
        <v>1</v>
      </c>
      <c r="G30" s="126" t="s">
        <v>127</v>
      </c>
      <c r="H30" s="86">
        <v>4000</v>
      </c>
      <c r="I30" s="86">
        <f t="shared" ref="I30" si="14">D30*F30*H30</f>
        <v>4000</v>
      </c>
      <c r="J30" s="42"/>
      <c r="K30" s="133">
        <v>2</v>
      </c>
      <c r="L30" s="126" t="s">
        <v>171</v>
      </c>
      <c r="M30" s="127">
        <v>1</v>
      </c>
      <c r="N30" s="126" t="s">
        <v>127</v>
      </c>
      <c r="O30" s="86">
        <v>4500</v>
      </c>
      <c r="P30" s="86">
        <f t="shared" si="11"/>
        <v>9000</v>
      </c>
      <c r="Q30" s="143"/>
      <c r="R30" s="42"/>
      <c r="S30" s="129" t="s">
        <v>329</v>
      </c>
      <c r="T30" s="42"/>
      <c r="U30" s="133">
        <v>0</v>
      </c>
      <c r="V30" s="126" t="s">
        <v>171</v>
      </c>
      <c r="W30" s="127">
        <v>1</v>
      </c>
      <c r="X30" s="126" t="s">
        <v>127</v>
      </c>
      <c r="Y30" s="86">
        <v>4500</v>
      </c>
      <c r="Z30" s="86">
        <f t="shared" si="13"/>
        <v>0</v>
      </c>
      <c r="AA30" s="143"/>
      <c r="AB30" s="42"/>
      <c r="AC30" s="129"/>
      <c r="AI30" s="144">
        <f>Z30</f>
        <v>0</v>
      </c>
    </row>
    <row r="31" spans="1:36" x14ac:dyDescent="0.2">
      <c r="A31" s="219"/>
      <c r="B31" s="226"/>
      <c r="C31" s="142" t="s">
        <v>339</v>
      </c>
      <c r="D31" s="133"/>
      <c r="E31" s="126"/>
      <c r="F31" s="127"/>
      <c r="G31" s="126"/>
      <c r="H31" s="86"/>
      <c r="I31" s="86"/>
      <c r="J31" s="42"/>
      <c r="K31" s="133">
        <v>2</v>
      </c>
      <c r="L31" s="126" t="s">
        <v>171</v>
      </c>
      <c r="M31" s="127">
        <v>1</v>
      </c>
      <c r="N31" s="126" t="s">
        <v>127</v>
      </c>
      <c r="O31" s="86">
        <v>4500</v>
      </c>
      <c r="P31" s="86">
        <f t="shared" ref="P31" si="15">K31*M31*O31</f>
        <v>9000</v>
      </c>
      <c r="Q31" s="143"/>
      <c r="R31" s="42"/>
      <c r="S31" s="122" t="s">
        <v>329</v>
      </c>
      <c r="T31" s="42"/>
      <c r="U31" s="133">
        <v>0</v>
      </c>
      <c r="V31" s="126" t="s">
        <v>171</v>
      </c>
      <c r="W31" s="127">
        <v>1</v>
      </c>
      <c r="X31" s="126" t="s">
        <v>127</v>
      </c>
      <c r="Y31" s="86">
        <v>4500</v>
      </c>
      <c r="Z31" s="86">
        <f t="shared" si="13"/>
        <v>0</v>
      </c>
      <c r="AA31" s="143"/>
      <c r="AB31" s="42"/>
      <c r="AC31" s="122"/>
      <c r="AI31" s="144">
        <f>Z31</f>
        <v>0</v>
      </c>
    </row>
    <row r="32" spans="1:36" x14ac:dyDescent="0.2">
      <c r="A32" s="220"/>
      <c r="B32" s="227"/>
      <c r="C32" s="142" t="s">
        <v>336</v>
      </c>
      <c r="D32" s="133"/>
      <c r="E32" s="126"/>
      <c r="F32" s="127"/>
      <c r="G32" s="126"/>
      <c r="H32" s="86"/>
      <c r="I32" s="86"/>
      <c r="J32" s="42"/>
      <c r="K32" s="133">
        <v>2</v>
      </c>
      <c r="L32" s="126" t="s">
        <v>171</v>
      </c>
      <c r="M32" s="127">
        <v>1</v>
      </c>
      <c r="N32" s="126" t="s">
        <v>127</v>
      </c>
      <c r="O32" s="86">
        <v>4500</v>
      </c>
      <c r="P32" s="86">
        <f t="shared" si="11"/>
        <v>9000</v>
      </c>
      <c r="Q32" s="143"/>
      <c r="R32" s="42"/>
      <c r="S32" s="122" t="s">
        <v>329</v>
      </c>
      <c r="T32" s="42"/>
      <c r="U32" s="133">
        <v>0</v>
      </c>
      <c r="V32" s="126" t="s">
        <v>171</v>
      </c>
      <c r="W32" s="127">
        <v>1</v>
      </c>
      <c r="X32" s="126" t="s">
        <v>127</v>
      </c>
      <c r="Y32" s="86">
        <v>4500</v>
      </c>
      <c r="Z32" s="86">
        <f t="shared" si="13"/>
        <v>0</v>
      </c>
      <c r="AA32" s="143"/>
      <c r="AB32" s="42"/>
      <c r="AC32" s="122"/>
      <c r="AI32" s="144">
        <f>Z32</f>
        <v>0</v>
      </c>
    </row>
    <row r="33" spans="1:36" x14ac:dyDescent="0.2">
      <c r="A33" s="193" t="s">
        <v>110</v>
      </c>
      <c r="B33" s="193"/>
      <c r="C33" s="193"/>
      <c r="D33" s="193"/>
      <c r="E33" s="193"/>
      <c r="F33" s="193"/>
      <c r="G33" s="193"/>
      <c r="H33" s="193"/>
      <c r="I33" s="39">
        <f>SUM(I25:I32)</f>
        <v>352660</v>
      </c>
      <c r="J33"/>
      <c r="K33" s="39"/>
      <c r="L33" s="39"/>
      <c r="M33" s="39"/>
      <c r="N33" s="39"/>
      <c r="O33" s="39"/>
      <c r="P33" s="39">
        <f>SUM(P25:P32)</f>
        <v>150500</v>
      </c>
      <c r="Q33" s="81"/>
      <c r="S33" s="62"/>
      <c r="U33" s="39"/>
      <c r="V33" s="39"/>
      <c r="W33" s="39"/>
      <c r="X33" s="39"/>
      <c r="Y33" s="39"/>
      <c r="Z33" s="39">
        <f>SUM(Z25:Z32)</f>
        <v>118414</v>
      </c>
      <c r="AA33" s="109"/>
      <c r="AC33" s="62"/>
      <c r="AD33" s="145"/>
      <c r="AE33" s="145"/>
      <c r="AF33" s="145"/>
      <c r="AG33" s="145"/>
      <c r="AH33" s="145"/>
      <c r="AI33" s="145"/>
      <c r="AJ33" s="145"/>
    </row>
    <row r="34" spans="1:36" x14ac:dyDescent="0.2">
      <c r="A34" s="190" t="s">
        <v>296</v>
      </c>
      <c r="B34" s="110" t="s">
        <v>297</v>
      </c>
      <c r="C34" s="84"/>
      <c r="D34" s="84">
        <v>1</v>
      </c>
      <c r="E34" s="84" t="s">
        <v>298</v>
      </c>
      <c r="F34" s="84">
        <v>20</v>
      </c>
      <c r="G34" s="84" t="s">
        <v>299</v>
      </c>
      <c r="H34" s="24">
        <v>300</v>
      </c>
      <c r="I34" s="36">
        <f t="shared" ref="I34:I39" si="16">D34*F34*H34</f>
        <v>6000</v>
      </c>
      <c r="J34"/>
      <c r="K34" s="84">
        <v>1</v>
      </c>
      <c r="L34" s="84" t="s">
        <v>298</v>
      </c>
      <c r="M34" s="84">
        <v>20</v>
      </c>
      <c r="N34" s="84" t="s">
        <v>299</v>
      </c>
      <c r="O34" s="24">
        <v>300</v>
      </c>
      <c r="P34" s="36">
        <f t="shared" ref="P34:P39" si="17">K34*M34*O34</f>
        <v>6000</v>
      </c>
      <c r="Q34" s="84"/>
      <c r="S34" s="63"/>
      <c r="U34" s="110">
        <v>1</v>
      </c>
      <c r="V34" s="110" t="s">
        <v>298</v>
      </c>
      <c r="W34" s="110">
        <v>20</v>
      </c>
      <c r="X34" s="110" t="s">
        <v>299</v>
      </c>
      <c r="Y34" s="24">
        <v>300</v>
      </c>
      <c r="Z34" s="36">
        <f t="shared" ref="Z34:Z39" si="18">U34*W34*Y34</f>
        <v>6000</v>
      </c>
      <c r="AA34" s="110"/>
      <c r="AC34" s="63"/>
      <c r="AD34" s="144">
        <f>Z34</f>
        <v>6000</v>
      </c>
    </row>
    <row r="35" spans="1:36" x14ac:dyDescent="0.2">
      <c r="A35" s="191"/>
      <c r="B35" s="110" t="s">
        <v>300</v>
      </c>
      <c r="C35" s="84"/>
      <c r="D35" s="84">
        <v>1</v>
      </c>
      <c r="E35" s="84" t="s">
        <v>298</v>
      </c>
      <c r="F35" s="84">
        <v>10</v>
      </c>
      <c r="G35" s="84" t="s">
        <v>299</v>
      </c>
      <c r="H35" s="24">
        <v>500</v>
      </c>
      <c r="I35" s="36">
        <f t="shared" si="16"/>
        <v>5000</v>
      </c>
      <c r="J35"/>
      <c r="K35" s="84">
        <v>1</v>
      </c>
      <c r="L35" s="84" t="s">
        <v>298</v>
      </c>
      <c r="M35" s="84">
        <v>10</v>
      </c>
      <c r="N35" s="84" t="s">
        <v>299</v>
      </c>
      <c r="O35" s="24">
        <v>500</v>
      </c>
      <c r="P35" s="36">
        <f t="shared" si="17"/>
        <v>5000</v>
      </c>
      <c r="Q35" s="84"/>
      <c r="S35" s="63"/>
      <c r="U35" s="110">
        <v>1</v>
      </c>
      <c r="V35" s="110" t="s">
        <v>298</v>
      </c>
      <c r="W35" s="110">
        <v>10</v>
      </c>
      <c r="X35" s="110" t="s">
        <v>299</v>
      </c>
      <c r="Y35" s="24">
        <v>500</v>
      </c>
      <c r="Z35" s="36">
        <f t="shared" si="18"/>
        <v>5000</v>
      </c>
      <c r="AA35" s="110"/>
      <c r="AC35" s="63"/>
      <c r="AD35" s="144">
        <f>Z35</f>
        <v>5000</v>
      </c>
    </row>
    <row r="36" spans="1:36" x14ac:dyDescent="0.2">
      <c r="A36" s="191"/>
      <c r="B36" s="110" t="s">
        <v>301</v>
      </c>
      <c r="C36" s="84"/>
      <c r="D36" s="84">
        <v>3</v>
      </c>
      <c r="E36" s="84" t="s">
        <v>298</v>
      </c>
      <c r="F36" s="84">
        <v>5</v>
      </c>
      <c r="G36" s="84" t="s">
        <v>299</v>
      </c>
      <c r="H36" s="24">
        <v>800</v>
      </c>
      <c r="I36" s="36">
        <f t="shared" si="16"/>
        <v>12000</v>
      </c>
      <c r="J36"/>
      <c r="K36" s="84">
        <v>3</v>
      </c>
      <c r="L36" s="84" t="s">
        <v>298</v>
      </c>
      <c r="M36" s="84">
        <v>5</v>
      </c>
      <c r="N36" s="84" t="s">
        <v>299</v>
      </c>
      <c r="O36" s="24">
        <v>800</v>
      </c>
      <c r="P36" s="36">
        <f t="shared" si="17"/>
        <v>12000</v>
      </c>
      <c r="Q36" s="84"/>
      <c r="S36" s="63"/>
      <c r="U36" s="110">
        <v>3</v>
      </c>
      <c r="V36" s="110" t="s">
        <v>298</v>
      </c>
      <c r="W36" s="110">
        <v>5</v>
      </c>
      <c r="X36" s="110" t="s">
        <v>299</v>
      </c>
      <c r="Y36" s="24">
        <v>800</v>
      </c>
      <c r="Z36" s="36">
        <f t="shared" si="18"/>
        <v>12000</v>
      </c>
      <c r="AA36" s="110"/>
      <c r="AC36" s="63"/>
      <c r="AE36" s="144">
        <f>Z36</f>
        <v>12000</v>
      </c>
      <c r="AF36" s="144"/>
    </row>
    <row r="37" spans="1:36" x14ac:dyDescent="0.2">
      <c r="A37" s="191"/>
      <c r="B37" s="110" t="s">
        <v>189</v>
      </c>
      <c r="C37" s="19" t="s">
        <v>190</v>
      </c>
      <c r="D37" s="84">
        <v>3</v>
      </c>
      <c r="E37" s="84" t="s">
        <v>101</v>
      </c>
      <c r="F37" s="84">
        <v>1</v>
      </c>
      <c r="G37" s="84" t="s">
        <v>160</v>
      </c>
      <c r="H37" s="23">
        <v>4000</v>
      </c>
      <c r="I37" s="36">
        <f t="shared" si="16"/>
        <v>12000</v>
      </c>
      <c r="J37"/>
      <c r="K37" s="84">
        <v>3</v>
      </c>
      <c r="L37" s="84" t="s">
        <v>101</v>
      </c>
      <c r="M37" s="84">
        <v>1</v>
      </c>
      <c r="N37" s="84" t="s">
        <v>160</v>
      </c>
      <c r="O37" s="23">
        <v>4000</v>
      </c>
      <c r="P37" s="36">
        <f t="shared" si="17"/>
        <v>12000</v>
      </c>
      <c r="Q37" s="84"/>
      <c r="S37" s="63"/>
      <c r="U37" s="184">
        <v>1</v>
      </c>
      <c r="V37" s="184" t="s">
        <v>101</v>
      </c>
      <c r="W37" s="184">
        <v>1</v>
      </c>
      <c r="X37" s="184" t="s">
        <v>160</v>
      </c>
      <c r="Y37" s="36">
        <v>4000</v>
      </c>
      <c r="Z37" s="36">
        <f t="shared" si="18"/>
        <v>4000</v>
      </c>
      <c r="AA37" s="184"/>
      <c r="AB37" s="42"/>
      <c r="AC37" s="63"/>
      <c r="AE37" s="89"/>
      <c r="AF37" s="89"/>
      <c r="AG37" s="89"/>
      <c r="AH37" s="89"/>
      <c r="AI37" s="89"/>
      <c r="AJ37" s="185">
        <f>Z37</f>
        <v>4000</v>
      </c>
    </row>
    <row r="38" spans="1:36" x14ac:dyDescent="0.2">
      <c r="A38" s="191"/>
      <c r="B38" s="228" t="s">
        <v>157</v>
      </c>
      <c r="C38" s="80" t="s">
        <v>158</v>
      </c>
      <c r="D38" s="83">
        <v>10</v>
      </c>
      <c r="E38" s="83" t="s">
        <v>101</v>
      </c>
      <c r="F38" s="79">
        <v>1</v>
      </c>
      <c r="G38" s="79" t="s">
        <v>117</v>
      </c>
      <c r="H38" s="36">
        <v>5500</v>
      </c>
      <c r="I38" s="23">
        <f t="shared" si="16"/>
        <v>55000</v>
      </c>
      <c r="J38"/>
      <c r="K38" s="83">
        <v>10</v>
      </c>
      <c r="L38" s="83" t="s">
        <v>101</v>
      </c>
      <c r="M38" s="79">
        <v>1</v>
      </c>
      <c r="N38" s="79" t="s">
        <v>117</v>
      </c>
      <c r="O38" s="36">
        <v>5500</v>
      </c>
      <c r="P38" s="23">
        <f t="shared" si="17"/>
        <v>55000</v>
      </c>
      <c r="Q38" s="43" t="s">
        <v>239</v>
      </c>
      <c r="R38" t="s">
        <v>266</v>
      </c>
      <c r="S38" s="59"/>
      <c r="U38" s="41">
        <v>1</v>
      </c>
      <c r="V38" s="41" t="s">
        <v>101</v>
      </c>
      <c r="W38" s="182">
        <v>1</v>
      </c>
      <c r="X38" s="182" t="s">
        <v>117</v>
      </c>
      <c r="Y38" s="36">
        <v>9053.08</v>
      </c>
      <c r="Z38" s="36">
        <f t="shared" si="18"/>
        <v>9053.08</v>
      </c>
      <c r="AA38" s="43" t="s">
        <v>239</v>
      </c>
      <c r="AC38" s="59"/>
      <c r="AE38" s="89"/>
      <c r="AF38" s="89"/>
      <c r="AG38" s="89"/>
      <c r="AH38" s="89"/>
      <c r="AI38" s="89"/>
      <c r="AJ38" s="185">
        <f>Z38</f>
        <v>9053.08</v>
      </c>
    </row>
    <row r="39" spans="1:36" x14ac:dyDescent="0.2">
      <c r="A39" s="192"/>
      <c r="B39" s="228"/>
      <c r="C39" s="80" t="s">
        <v>159</v>
      </c>
      <c r="D39" s="83">
        <v>1</v>
      </c>
      <c r="E39" s="83" t="s">
        <v>160</v>
      </c>
      <c r="F39" s="79">
        <v>1</v>
      </c>
      <c r="G39" s="79" t="s">
        <v>160</v>
      </c>
      <c r="H39" s="23">
        <v>2000</v>
      </c>
      <c r="I39" s="23">
        <f t="shared" si="16"/>
        <v>2000</v>
      </c>
      <c r="J39"/>
      <c r="K39" s="83">
        <v>1</v>
      </c>
      <c r="L39" s="83" t="s">
        <v>160</v>
      </c>
      <c r="M39" s="79">
        <v>1</v>
      </c>
      <c r="N39" s="79" t="s">
        <v>160</v>
      </c>
      <c r="O39" s="23">
        <v>2000</v>
      </c>
      <c r="P39" s="23">
        <f t="shared" si="17"/>
        <v>2000</v>
      </c>
      <c r="Q39" s="47"/>
      <c r="S39" s="59"/>
      <c r="U39" s="41">
        <v>1</v>
      </c>
      <c r="V39" s="41" t="s">
        <v>160</v>
      </c>
      <c r="W39" s="183">
        <v>1</v>
      </c>
      <c r="X39" s="183" t="s">
        <v>160</v>
      </c>
      <c r="Y39" s="36">
        <v>1480</v>
      </c>
      <c r="Z39" s="36">
        <f t="shared" si="18"/>
        <v>1480</v>
      </c>
      <c r="AA39" s="47"/>
      <c r="AC39" s="66"/>
      <c r="AE39" s="89"/>
      <c r="AF39" s="89"/>
      <c r="AG39" s="89"/>
      <c r="AH39" s="89"/>
      <c r="AI39" s="89"/>
      <c r="AJ39" s="185">
        <f>Z39</f>
        <v>1480</v>
      </c>
    </row>
    <row r="40" spans="1:36" x14ac:dyDescent="0.2">
      <c r="A40" s="200" t="s">
        <v>302</v>
      </c>
      <c r="B40" s="217"/>
      <c r="C40" s="217"/>
      <c r="D40" s="217"/>
      <c r="E40" s="217"/>
      <c r="F40" s="217"/>
      <c r="G40" s="217"/>
      <c r="H40" s="218"/>
      <c r="I40" s="35">
        <f>SUM(I34:I39)</f>
        <v>92000</v>
      </c>
      <c r="J40"/>
      <c r="K40" s="35"/>
      <c r="L40" s="35"/>
      <c r="M40" s="35"/>
      <c r="N40" s="35"/>
      <c r="O40" s="35"/>
      <c r="P40" s="35">
        <f>SUM(P34:P39)</f>
        <v>92000</v>
      </c>
      <c r="Q40" s="81"/>
      <c r="S40" s="60"/>
      <c r="U40" s="35"/>
      <c r="V40" s="35"/>
      <c r="W40" s="35"/>
      <c r="X40" s="35"/>
      <c r="Y40" s="35"/>
      <c r="Z40" s="35">
        <f>SUM(Z34:Z39)</f>
        <v>37533.08</v>
      </c>
      <c r="AA40" s="109"/>
      <c r="AC40" s="60"/>
    </row>
    <row r="41" spans="1:36" x14ac:dyDescent="0.2">
      <c r="A41" s="200" t="s">
        <v>305</v>
      </c>
      <c r="B41" s="201"/>
      <c r="C41" s="201"/>
      <c r="D41" s="201"/>
      <c r="E41" s="201"/>
      <c r="F41" s="201"/>
      <c r="G41" s="201"/>
      <c r="H41" s="202"/>
      <c r="I41" s="35">
        <f>I8+I24+I33+I40</f>
        <v>1733590</v>
      </c>
      <c r="J41"/>
      <c r="K41" s="35"/>
      <c r="L41" s="35"/>
      <c r="M41" s="35"/>
      <c r="N41" s="35"/>
      <c r="O41" s="35"/>
      <c r="P41" s="35">
        <f>P8+P24+P33+P40</f>
        <v>1559560</v>
      </c>
      <c r="Q41" s="81"/>
      <c r="S41" s="60"/>
      <c r="U41" s="35"/>
      <c r="V41" s="35"/>
      <c r="W41" s="35"/>
      <c r="X41" s="35"/>
      <c r="Y41" s="35"/>
      <c r="Z41" s="35">
        <f>Z8+Z24+Z33+Z40</f>
        <v>1461958.1800000002</v>
      </c>
      <c r="AA41" s="109"/>
      <c r="AC41" s="60"/>
    </row>
    <row r="42" spans="1:36" x14ac:dyDescent="0.2">
      <c r="A42" s="203" t="s">
        <v>309</v>
      </c>
      <c r="B42" s="204"/>
      <c r="C42" s="204"/>
      <c r="D42" s="204"/>
      <c r="E42" s="204"/>
      <c r="F42" s="204"/>
      <c r="G42" s="204"/>
      <c r="H42" s="205"/>
      <c r="I42" s="39">
        <f>I41*0.05</f>
        <v>86679.5</v>
      </c>
      <c r="J42"/>
      <c r="K42" s="39"/>
      <c r="L42" s="39"/>
      <c r="M42" s="39"/>
      <c r="N42" s="39"/>
      <c r="O42" s="39"/>
      <c r="P42" s="39">
        <f>P41*0.05</f>
        <v>77978</v>
      </c>
      <c r="Q42" s="81"/>
      <c r="S42" s="62"/>
      <c r="U42" s="39"/>
      <c r="V42" s="39"/>
      <c r="W42" s="39"/>
      <c r="X42" s="39"/>
      <c r="Y42" s="39"/>
      <c r="Z42" s="39">
        <f>Z41*0.05</f>
        <v>73097.909000000014</v>
      </c>
      <c r="AA42" s="109"/>
      <c r="AC42" s="62"/>
      <c r="AD42" s="145"/>
      <c r="AE42" s="145"/>
      <c r="AF42" s="145"/>
      <c r="AG42" s="145"/>
      <c r="AH42" s="145"/>
      <c r="AI42" s="145"/>
      <c r="AJ42" s="145"/>
    </row>
    <row r="43" spans="1:36" x14ac:dyDescent="0.2">
      <c r="A43" s="203" t="s">
        <v>306</v>
      </c>
      <c r="B43" s="206"/>
      <c r="C43" s="206"/>
      <c r="D43" s="206"/>
      <c r="E43" s="206"/>
      <c r="F43" s="206"/>
      <c r="G43" s="206"/>
      <c r="H43" s="206"/>
      <c r="I43" s="35">
        <f>I41+I42</f>
        <v>1820269.5</v>
      </c>
      <c r="J43"/>
      <c r="K43" s="49"/>
      <c r="L43" s="49"/>
      <c r="M43" s="49"/>
      <c r="N43" s="49"/>
      <c r="O43" s="49"/>
      <c r="P43" s="35">
        <f>P41+P42</f>
        <v>1637538</v>
      </c>
      <c r="Q43" s="46"/>
      <c r="S43" s="60"/>
      <c r="U43" s="49"/>
      <c r="V43" s="49"/>
      <c r="W43" s="49"/>
      <c r="X43" s="49"/>
      <c r="Y43" s="49"/>
      <c r="Z43" s="35">
        <f>Z41+Z42</f>
        <v>1535056.0890000002</v>
      </c>
      <c r="AA43" s="46"/>
      <c r="AC43" s="60"/>
    </row>
    <row r="44" spans="1:36" ht="35.5" customHeight="1" x14ac:dyDescent="0.2">
      <c r="A44" s="207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9"/>
      <c r="S44" s="64"/>
      <c r="U44"/>
      <c r="V44"/>
      <c r="W44"/>
      <c r="X44"/>
      <c r="Y44"/>
      <c r="Z44"/>
      <c r="AA44"/>
      <c r="AC44" s="64"/>
    </row>
    <row r="45" spans="1:36" hidden="1" x14ac:dyDescent="0.2">
      <c r="A45" s="78" t="s">
        <v>112</v>
      </c>
      <c r="B45" s="115" t="s">
        <v>114</v>
      </c>
      <c r="C45" s="14" t="s">
        <v>115</v>
      </c>
      <c r="D45" s="15">
        <v>220</v>
      </c>
      <c r="E45" s="16" t="s">
        <v>105</v>
      </c>
      <c r="F45" s="17">
        <v>1</v>
      </c>
      <c r="G45" s="16" t="s">
        <v>106</v>
      </c>
      <c r="H45" s="24">
        <v>268</v>
      </c>
      <c r="I45" s="24">
        <f t="shared" ref="I45" si="19">D45*F45*H45</f>
        <v>58960</v>
      </c>
      <c r="J45"/>
      <c r="K45" s="15"/>
      <c r="L45" s="16"/>
      <c r="M45" s="17"/>
      <c r="N45" s="16"/>
      <c r="O45" s="24"/>
      <c r="P45" s="50">
        <f t="shared" ref="P45" si="20">K45*M45*O45</f>
        <v>0</v>
      </c>
      <c r="Q45" s="18"/>
      <c r="S45" s="61"/>
      <c r="U45" s="15"/>
      <c r="V45" s="16"/>
      <c r="W45" s="17"/>
      <c r="X45" s="16"/>
      <c r="Y45" s="24"/>
      <c r="Z45" s="50">
        <f t="shared" ref="Z45" si="21">U45*W45*Y45</f>
        <v>0</v>
      </c>
      <c r="AA45" s="18"/>
      <c r="AC45" s="61"/>
    </row>
    <row r="46" spans="1:36" hidden="1" x14ac:dyDescent="0.2">
      <c r="A46" s="193" t="s">
        <v>113</v>
      </c>
      <c r="B46" s="193"/>
      <c r="C46" s="193"/>
      <c r="D46" s="193"/>
      <c r="E46" s="193"/>
      <c r="F46" s="193"/>
      <c r="G46" s="193"/>
      <c r="H46" s="193"/>
      <c r="I46" s="38">
        <f>SUM(I45:I45)</f>
        <v>58960</v>
      </c>
      <c r="J46"/>
      <c r="K46" s="75"/>
      <c r="L46" s="75"/>
      <c r="M46" s="75"/>
      <c r="N46" s="75"/>
      <c r="O46" s="75"/>
      <c r="P46" s="38">
        <f>SUM(P45:P45)</f>
        <v>0</v>
      </c>
      <c r="Q46" s="76"/>
      <c r="R46" s="77"/>
      <c r="S46" s="67"/>
      <c r="U46" s="75"/>
      <c r="V46" s="75"/>
      <c r="W46" s="75"/>
      <c r="X46" s="75"/>
      <c r="Y46" s="75"/>
      <c r="Z46" s="38">
        <f>SUM(Z45:Z45)</f>
        <v>0</v>
      </c>
      <c r="AA46" s="76"/>
      <c r="AB46" s="77"/>
      <c r="AC46" s="67"/>
    </row>
    <row r="47" spans="1:36" ht="14" customHeight="1" x14ac:dyDescent="0.2">
      <c r="A47" s="190" t="s">
        <v>155</v>
      </c>
      <c r="B47" s="116" t="s">
        <v>187</v>
      </c>
      <c r="C47" s="3"/>
      <c r="D47" s="8"/>
      <c r="E47" s="8"/>
      <c r="F47" s="4"/>
      <c r="G47" s="4"/>
      <c r="H47" s="25"/>
      <c r="I47" s="25"/>
      <c r="J47"/>
      <c r="K47" s="8"/>
      <c r="L47" s="8"/>
      <c r="M47" s="4"/>
      <c r="N47" s="4"/>
      <c r="O47" s="25"/>
      <c r="P47" s="25"/>
      <c r="Q47" s="4"/>
      <c r="S47" s="65"/>
      <c r="U47" s="8"/>
      <c r="V47" s="8"/>
      <c r="W47" s="4"/>
      <c r="X47" s="4"/>
      <c r="Y47" s="25"/>
      <c r="Z47" s="25"/>
      <c r="AA47" s="4"/>
      <c r="AC47" s="65"/>
    </row>
    <row r="48" spans="1:36" x14ac:dyDescent="0.2">
      <c r="A48" s="191"/>
      <c r="B48" s="19" t="s">
        <v>202</v>
      </c>
      <c r="C48" s="51" t="s">
        <v>285</v>
      </c>
      <c r="D48" s="84">
        <v>15</v>
      </c>
      <c r="E48" s="52" t="s">
        <v>240</v>
      </c>
      <c r="F48" s="84">
        <v>1</v>
      </c>
      <c r="G48" s="84"/>
      <c r="H48" s="36">
        <v>350</v>
      </c>
      <c r="I48" s="36">
        <f>D48*F48*H48</f>
        <v>5250</v>
      </c>
      <c r="J48"/>
      <c r="K48" s="52">
        <v>15</v>
      </c>
      <c r="L48" s="52" t="s">
        <v>240</v>
      </c>
      <c r="M48" s="52">
        <v>1</v>
      </c>
      <c r="N48" s="52"/>
      <c r="O48" s="87">
        <v>350</v>
      </c>
      <c r="P48" s="87">
        <f>K48*M48*O48</f>
        <v>5250</v>
      </c>
      <c r="Q48" s="52" t="s">
        <v>286</v>
      </c>
      <c r="R48" s="88"/>
      <c r="S48" s="74"/>
      <c r="U48" s="52">
        <v>15</v>
      </c>
      <c r="V48" s="52" t="s">
        <v>240</v>
      </c>
      <c r="W48" s="52">
        <v>1</v>
      </c>
      <c r="X48" s="52"/>
      <c r="Y48" s="87">
        <v>350</v>
      </c>
      <c r="Z48" s="87">
        <f>U48*W48*Y48</f>
        <v>5250</v>
      </c>
      <c r="AA48" s="52" t="s">
        <v>286</v>
      </c>
      <c r="AB48" s="88"/>
      <c r="AC48" s="74"/>
      <c r="AE48" s="144">
        <f>Z48</f>
        <v>5250</v>
      </c>
      <c r="AF48" s="144"/>
    </row>
    <row r="49" spans="1:32" x14ac:dyDescent="0.2">
      <c r="A49" s="191"/>
      <c r="B49" s="19" t="s">
        <v>188</v>
      </c>
      <c r="C49" s="40" t="s">
        <v>203</v>
      </c>
      <c r="D49" s="84">
        <v>12</v>
      </c>
      <c r="E49" s="52" t="s">
        <v>240</v>
      </c>
      <c r="F49" s="84">
        <v>3</v>
      </c>
      <c r="G49" s="84" t="s">
        <v>119</v>
      </c>
      <c r="H49" s="36">
        <v>550</v>
      </c>
      <c r="I49" s="36">
        <f t="shared" ref="I49:I50" si="22">D49*F49*H49</f>
        <v>19800</v>
      </c>
      <c r="J49"/>
      <c r="K49" s="52">
        <v>12</v>
      </c>
      <c r="L49" s="52" t="s">
        <v>240</v>
      </c>
      <c r="M49" s="52">
        <v>3</v>
      </c>
      <c r="N49" s="52" t="s">
        <v>119</v>
      </c>
      <c r="O49" s="87">
        <v>550</v>
      </c>
      <c r="P49" s="87">
        <f t="shared" ref="P49:P50" si="23">K49*M49*O49</f>
        <v>19800</v>
      </c>
      <c r="Q49" s="52" t="s">
        <v>287</v>
      </c>
      <c r="R49" s="89"/>
      <c r="S49" s="74"/>
      <c r="U49" s="52">
        <v>12</v>
      </c>
      <c r="V49" s="52" t="s">
        <v>240</v>
      </c>
      <c r="W49" s="52">
        <v>3</v>
      </c>
      <c r="X49" s="52" t="s">
        <v>119</v>
      </c>
      <c r="Y49" s="87">
        <v>440</v>
      </c>
      <c r="Z49" s="87">
        <f t="shared" ref="Z49:Z50" si="24">U49*W49*Y49</f>
        <v>15840</v>
      </c>
      <c r="AA49" s="52" t="s">
        <v>287</v>
      </c>
      <c r="AB49" s="89"/>
      <c r="AC49" s="74" t="s">
        <v>413</v>
      </c>
      <c r="AE49" s="144">
        <f>Z49</f>
        <v>15840</v>
      </c>
      <c r="AF49" s="144"/>
    </row>
    <row r="50" spans="1:32" ht="30" x14ac:dyDescent="0.2">
      <c r="A50" s="191"/>
      <c r="B50" s="117" t="s">
        <v>116</v>
      </c>
      <c r="C50" s="80" t="s">
        <v>204</v>
      </c>
      <c r="D50" s="79">
        <v>5</v>
      </c>
      <c r="E50" s="79" t="s">
        <v>78</v>
      </c>
      <c r="F50" s="84">
        <v>1</v>
      </c>
      <c r="G50" s="79"/>
      <c r="H50" s="23">
        <v>800</v>
      </c>
      <c r="I50" s="23">
        <f t="shared" si="22"/>
        <v>4000</v>
      </c>
      <c r="J50"/>
      <c r="K50" s="45">
        <v>5</v>
      </c>
      <c r="L50" s="45" t="s">
        <v>78</v>
      </c>
      <c r="M50" s="52">
        <v>1</v>
      </c>
      <c r="N50" s="45"/>
      <c r="O50" s="90">
        <v>800</v>
      </c>
      <c r="P50" s="90">
        <f t="shared" si="23"/>
        <v>4000</v>
      </c>
      <c r="Q50" s="45"/>
      <c r="R50" s="91"/>
      <c r="S50" s="66"/>
      <c r="U50" s="45">
        <v>6</v>
      </c>
      <c r="V50" s="45" t="s">
        <v>78</v>
      </c>
      <c r="W50" s="52">
        <v>1</v>
      </c>
      <c r="X50" s="45"/>
      <c r="Y50" s="90">
        <v>800</v>
      </c>
      <c r="Z50" s="90">
        <f t="shared" si="24"/>
        <v>4800</v>
      </c>
      <c r="AA50" s="45"/>
      <c r="AB50" s="91"/>
      <c r="AC50" s="66"/>
      <c r="AE50" s="144">
        <f>Z50</f>
        <v>4800</v>
      </c>
      <c r="AF50" s="144"/>
    </row>
    <row r="51" spans="1:32" x14ac:dyDescent="0.2">
      <c r="A51" s="191"/>
      <c r="B51" s="116" t="s">
        <v>79</v>
      </c>
      <c r="C51" s="3"/>
      <c r="D51" s="8"/>
      <c r="E51" s="8"/>
      <c r="F51" s="4"/>
      <c r="G51" s="4"/>
      <c r="H51" s="25"/>
      <c r="I51" s="25"/>
      <c r="J51"/>
      <c r="K51" s="8"/>
      <c r="L51" s="8"/>
      <c r="M51" s="4"/>
      <c r="N51" s="4"/>
      <c r="O51" s="25"/>
      <c r="P51" s="25"/>
      <c r="Q51" s="4"/>
      <c r="S51" s="65"/>
      <c r="U51" s="8"/>
      <c r="V51" s="8"/>
      <c r="W51" s="4"/>
      <c r="X51" s="4"/>
      <c r="Y51" s="25"/>
      <c r="Z51" s="25"/>
      <c r="AA51" s="4"/>
      <c r="AC51" s="65"/>
    </row>
    <row r="52" spans="1:32" ht="28.5" hidden="1" customHeight="1" x14ac:dyDescent="0.2">
      <c r="A52" s="191"/>
      <c r="B52" s="19" t="s">
        <v>213</v>
      </c>
      <c r="C52" s="40" t="s">
        <v>288</v>
      </c>
      <c r="D52" s="84">
        <v>1</v>
      </c>
      <c r="E52" s="84" t="s">
        <v>80</v>
      </c>
      <c r="F52" s="84">
        <v>1</v>
      </c>
      <c r="G52" s="84"/>
      <c r="H52" s="36">
        <v>10000</v>
      </c>
      <c r="I52" s="36">
        <f>D52*F52*H52</f>
        <v>10000</v>
      </c>
      <c r="J52"/>
      <c r="K52" s="84"/>
      <c r="L52" s="84"/>
      <c r="M52" s="84"/>
      <c r="N52" s="84"/>
      <c r="O52" s="36"/>
      <c r="P52" s="101">
        <f>K52*M52*O52</f>
        <v>0</v>
      </c>
      <c r="Q52" s="52" t="s">
        <v>289</v>
      </c>
      <c r="R52" s="42" t="s">
        <v>254</v>
      </c>
      <c r="S52" s="63"/>
      <c r="U52" s="110"/>
      <c r="V52" s="110"/>
      <c r="W52" s="110"/>
      <c r="X52" s="110"/>
      <c r="Y52" s="36"/>
      <c r="Z52" s="101">
        <f>U52*W52*Y52</f>
        <v>0</v>
      </c>
      <c r="AA52" s="52" t="s">
        <v>289</v>
      </c>
      <c r="AB52" s="42" t="s">
        <v>254</v>
      </c>
      <c r="AC52" s="63"/>
    </row>
    <row r="53" spans="1:32" ht="14.25" hidden="1" customHeight="1" x14ac:dyDescent="0.2">
      <c r="A53" s="191"/>
      <c r="B53" s="19" t="s">
        <v>212</v>
      </c>
      <c r="C53" s="40" t="s">
        <v>219</v>
      </c>
      <c r="D53" s="84">
        <v>56</v>
      </c>
      <c r="E53" s="84" t="s">
        <v>75</v>
      </c>
      <c r="F53" s="84">
        <v>1</v>
      </c>
      <c r="G53" s="84"/>
      <c r="H53" s="36">
        <v>50</v>
      </c>
      <c r="I53" s="36">
        <f t="shared" ref="I53:I59" si="25">D53*F53*H53</f>
        <v>2800</v>
      </c>
      <c r="J53"/>
      <c r="K53" s="84"/>
      <c r="L53" s="84"/>
      <c r="M53" s="84"/>
      <c r="N53" s="84"/>
      <c r="O53" s="36"/>
      <c r="P53" s="101">
        <f t="shared" ref="P53:P63" si="26">K53*M53*O53</f>
        <v>0</v>
      </c>
      <c r="Q53" s="84" t="s">
        <v>220</v>
      </c>
      <c r="R53" s="42" t="s">
        <v>253</v>
      </c>
      <c r="S53" s="63"/>
      <c r="U53" s="110"/>
      <c r="V53" s="110"/>
      <c r="W53" s="110"/>
      <c r="X53" s="110"/>
      <c r="Y53" s="36"/>
      <c r="Z53" s="101">
        <f t="shared" ref="Z53:Z63" si="27">U53*W53*Y53</f>
        <v>0</v>
      </c>
      <c r="AA53" s="110" t="s">
        <v>220</v>
      </c>
      <c r="AB53" s="42" t="s">
        <v>253</v>
      </c>
      <c r="AC53" s="63"/>
    </row>
    <row r="54" spans="1:32" ht="27" hidden="1" customHeight="1" x14ac:dyDescent="0.2">
      <c r="A54" s="191"/>
      <c r="B54" s="117" t="s">
        <v>96</v>
      </c>
      <c r="C54" s="80" t="s">
        <v>205</v>
      </c>
      <c r="D54" s="79">
        <v>1</v>
      </c>
      <c r="E54" s="79" t="s">
        <v>78</v>
      </c>
      <c r="F54" s="84">
        <v>1</v>
      </c>
      <c r="G54" s="79"/>
      <c r="H54" s="23">
        <v>13000</v>
      </c>
      <c r="I54" s="23">
        <f t="shared" si="25"/>
        <v>13000</v>
      </c>
      <c r="J54"/>
      <c r="K54" s="79"/>
      <c r="L54" s="79"/>
      <c r="M54" s="84"/>
      <c r="N54" s="79"/>
      <c r="O54" s="23"/>
      <c r="P54" s="105">
        <f t="shared" si="26"/>
        <v>0</v>
      </c>
      <c r="Q54" s="79" t="s">
        <v>221</v>
      </c>
      <c r="R54" t="s">
        <v>273</v>
      </c>
      <c r="S54" s="59"/>
      <c r="U54" s="112"/>
      <c r="V54" s="112"/>
      <c r="W54" s="110"/>
      <c r="X54" s="112"/>
      <c r="Y54" s="23"/>
      <c r="Z54" s="105">
        <f t="shared" si="27"/>
        <v>0</v>
      </c>
      <c r="AA54" s="112" t="s">
        <v>221</v>
      </c>
      <c r="AB54" t="s">
        <v>273</v>
      </c>
      <c r="AC54" s="59"/>
    </row>
    <row r="55" spans="1:32" ht="42.75" hidden="1" customHeight="1" x14ac:dyDescent="0.2">
      <c r="A55" s="191"/>
      <c r="B55" s="117" t="s">
        <v>214</v>
      </c>
      <c r="C55" s="80" t="s">
        <v>218</v>
      </c>
      <c r="D55" s="79">
        <v>2</v>
      </c>
      <c r="E55" s="79" t="s">
        <v>77</v>
      </c>
      <c r="F55" s="84">
        <v>1</v>
      </c>
      <c r="G55" s="79"/>
      <c r="H55" s="23">
        <v>6000</v>
      </c>
      <c r="I55" s="23">
        <f t="shared" si="25"/>
        <v>12000</v>
      </c>
      <c r="J55"/>
      <c r="K55" s="79"/>
      <c r="L55" s="79"/>
      <c r="M55" s="84"/>
      <c r="N55" s="79"/>
      <c r="O55" s="23"/>
      <c r="P55" s="105">
        <f t="shared" si="26"/>
        <v>0</v>
      </c>
      <c r="Q55" s="79" t="s">
        <v>222</v>
      </c>
      <c r="R55" t="s">
        <v>251</v>
      </c>
      <c r="S55" s="59"/>
      <c r="U55" s="112"/>
      <c r="V55" s="112"/>
      <c r="W55" s="110"/>
      <c r="X55" s="112"/>
      <c r="Y55" s="23"/>
      <c r="Z55" s="105">
        <f t="shared" si="27"/>
        <v>0</v>
      </c>
      <c r="AA55" s="112" t="s">
        <v>222</v>
      </c>
      <c r="AB55" t="s">
        <v>251</v>
      </c>
      <c r="AC55" s="59"/>
    </row>
    <row r="56" spans="1:32" ht="14.25" hidden="1" customHeight="1" x14ac:dyDescent="0.2">
      <c r="A56" s="191"/>
      <c r="B56" s="117" t="s">
        <v>206</v>
      </c>
      <c r="C56" s="80" t="s">
        <v>76</v>
      </c>
      <c r="D56" s="79">
        <v>1</v>
      </c>
      <c r="E56" s="79" t="s">
        <v>160</v>
      </c>
      <c r="F56" s="84">
        <v>1</v>
      </c>
      <c r="G56" s="79"/>
      <c r="H56" s="23">
        <v>6000</v>
      </c>
      <c r="I56" s="23">
        <f t="shared" si="25"/>
        <v>6000</v>
      </c>
      <c r="J56"/>
      <c r="K56" s="79"/>
      <c r="L56" s="79"/>
      <c r="M56" s="84"/>
      <c r="N56" s="79"/>
      <c r="O56" s="23"/>
      <c r="P56" s="105">
        <f t="shared" si="26"/>
        <v>0</v>
      </c>
      <c r="Q56" s="79" t="s">
        <v>235</v>
      </c>
      <c r="R56" t="s">
        <v>281</v>
      </c>
      <c r="S56" s="59"/>
      <c r="U56" s="112"/>
      <c r="V56" s="112"/>
      <c r="W56" s="110"/>
      <c r="X56" s="112"/>
      <c r="Y56" s="23"/>
      <c r="Z56" s="105">
        <f t="shared" si="27"/>
        <v>0</v>
      </c>
      <c r="AA56" s="112" t="s">
        <v>235</v>
      </c>
      <c r="AB56" t="s">
        <v>281</v>
      </c>
      <c r="AC56" s="59"/>
    </row>
    <row r="57" spans="1:32" ht="14.25" hidden="1" customHeight="1" x14ac:dyDescent="0.2">
      <c r="A57" s="191"/>
      <c r="B57" s="117" t="s">
        <v>179</v>
      </c>
      <c r="C57" s="80"/>
      <c r="D57" s="79">
        <v>1</v>
      </c>
      <c r="E57" s="79" t="s">
        <v>117</v>
      </c>
      <c r="F57" s="84">
        <v>1</v>
      </c>
      <c r="G57" s="79"/>
      <c r="H57" s="23">
        <v>10000</v>
      </c>
      <c r="I57" s="23">
        <f t="shared" si="25"/>
        <v>10000</v>
      </c>
      <c r="J57"/>
      <c r="K57" s="79"/>
      <c r="L57" s="79"/>
      <c r="M57" s="84"/>
      <c r="N57" s="79"/>
      <c r="O57" s="23"/>
      <c r="P57" s="105">
        <f t="shared" si="26"/>
        <v>0</v>
      </c>
      <c r="Q57" s="79" t="s">
        <v>236</v>
      </c>
      <c r="R57" t="s">
        <v>276</v>
      </c>
      <c r="S57" s="59"/>
      <c r="U57" s="112"/>
      <c r="V57" s="112"/>
      <c r="W57" s="110"/>
      <c r="X57" s="112"/>
      <c r="Y57" s="23"/>
      <c r="Z57" s="105">
        <f t="shared" si="27"/>
        <v>0</v>
      </c>
      <c r="AA57" s="112" t="s">
        <v>236</v>
      </c>
      <c r="AB57" t="s">
        <v>276</v>
      </c>
      <c r="AC57" s="59"/>
    </row>
    <row r="58" spans="1:32" ht="14.25" hidden="1" customHeight="1" x14ac:dyDescent="0.2">
      <c r="A58" s="191"/>
      <c r="B58" s="117" t="s">
        <v>181</v>
      </c>
      <c r="C58" s="80"/>
      <c r="D58" s="79">
        <v>1</v>
      </c>
      <c r="E58" s="79" t="s">
        <v>117</v>
      </c>
      <c r="F58" s="84">
        <v>1</v>
      </c>
      <c r="G58" s="79"/>
      <c r="H58" s="23">
        <v>15000</v>
      </c>
      <c r="I58" s="23">
        <f t="shared" si="25"/>
        <v>15000</v>
      </c>
      <c r="J58"/>
      <c r="K58" s="79"/>
      <c r="L58" s="79"/>
      <c r="M58" s="84"/>
      <c r="N58" s="79"/>
      <c r="O58" s="23"/>
      <c r="P58" s="105">
        <f t="shared" si="26"/>
        <v>0</v>
      </c>
      <c r="Q58" s="79" t="s">
        <v>236</v>
      </c>
      <c r="R58" t="s">
        <v>280</v>
      </c>
      <c r="S58" s="59"/>
      <c r="U58" s="112"/>
      <c r="V58" s="112"/>
      <c r="W58" s="110"/>
      <c r="X58" s="112"/>
      <c r="Y58" s="23"/>
      <c r="Z58" s="105">
        <f t="shared" si="27"/>
        <v>0</v>
      </c>
      <c r="AA58" s="112" t="s">
        <v>236</v>
      </c>
      <c r="AB58" t="s">
        <v>280</v>
      </c>
      <c r="AC58" s="59"/>
    </row>
    <row r="59" spans="1:32" ht="14.25" hidden="1" customHeight="1" x14ac:dyDescent="0.2">
      <c r="A59" s="191"/>
      <c r="B59" s="117" t="s">
        <v>180</v>
      </c>
      <c r="C59" s="80"/>
      <c r="D59" s="79">
        <v>1</v>
      </c>
      <c r="E59" s="79" t="s">
        <v>117</v>
      </c>
      <c r="F59" s="84">
        <v>1</v>
      </c>
      <c r="G59" s="79"/>
      <c r="H59" s="23">
        <v>10000</v>
      </c>
      <c r="I59" s="23">
        <f t="shared" si="25"/>
        <v>10000</v>
      </c>
      <c r="J59"/>
      <c r="K59" s="79"/>
      <c r="L59" s="79"/>
      <c r="M59" s="84"/>
      <c r="N59" s="79"/>
      <c r="O59" s="23"/>
      <c r="P59" s="105">
        <f t="shared" si="26"/>
        <v>0</v>
      </c>
      <c r="Q59" s="79" t="s">
        <v>236</v>
      </c>
      <c r="R59" t="s">
        <v>282</v>
      </c>
      <c r="S59" s="59"/>
      <c r="U59" s="112"/>
      <c r="V59" s="112"/>
      <c r="W59" s="110"/>
      <c r="X59" s="112"/>
      <c r="Y59" s="23"/>
      <c r="Z59" s="105">
        <f t="shared" si="27"/>
        <v>0</v>
      </c>
      <c r="AA59" s="112" t="s">
        <v>236</v>
      </c>
      <c r="AB59" t="s">
        <v>282</v>
      </c>
      <c r="AC59" s="59"/>
    </row>
    <row r="60" spans="1:32" ht="14" customHeight="1" x14ac:dyDescent="0.2">
      <c r="A60" s="191"/>
      <c r="B60" s="120" t="s">
        <v>387</v>
      </c>
      <c r="C60" s="51" t="s">
        <v>386</v>
      </c>
      <c r="D60" s="110"/>
      <c r="E60" s="41"/>
      <c r="F60" s="110"/>
      <c r="G60" s="110"/>
      <c r="H60" s="36"/>
      <c r="I60" s="36"/>
      <c r="J60" s="42"/>
      <c r="K60" s="110">
        <v>95</v>
      </c>
      <c r="L60" s="107" t="s">
        <v>333</v>
      </c>
      <c r="M60" s="110">
        <v>1</v>
      </c>
      <c r="N60" s="110"/>
      <c r="O60" s="36">
        <v>350</v>
      </c>
      <c r="P60" s="36">
        <f t="shared" si="26"/>
        <v>33250</v>
      </c>
      <c r="Q60" s="110"/>
      <c r="R60" s="42"/>
      <c r="S60" s="63"/>
      <c r="T60" s="42"/>
      <c r="U60" s="110">
        <v>95</v>
      </c>
      <c r="V60" s="107" t="s">
        <v>333</v>
      </c>
      <c r="W60" s="110">
        <v>1</v>
      </c>
      <c r="X60" s="110"/>
      <c r="Y60" s="36">
        <v>350</v>
      </c>
      <c r="Z60" s="36">
        <f t="shared" si="27"/>
        <v>33250</v>
      </c>
      <c r="AA60" s="110"/>
      <c r="AB60" s="42"/>
      <c r="AC60" s="74" t="s">
        <v>414</v>
      </c>
      <c r="AE60" s="144">
        <f>Z60</f>
        <v>33250</v>
      </c>
      <c r="AF60" s="144"/>
    </row>
    <row r="61" spans="1:32" ht="14" customHeight="1" x14ac:dyDescent="0.2">
      <c r="A61" s="191"/>
      <c r="B61" s="120" t="s">
        <v>347</v>
      </c>
      <c r="C61" s="40"/>
      <c r="D61" s="110"/>
      <c r="E61" s="41"/>
      <c r="F61" s="110"/>
      <c r="G61" s="110"/>
      <c r="H61" s="36"/>
      <c r="I61" s="36"/>
      <c r="J61" s="42"/>
      <c r="K61" s="110">
        <v>95</v>
      </c>
      <c r="L61" s="107" t="s">
        <v>333</v>
      </c>
      <c r="M61" s="110">
        <v>1</v>
      </c>
      <c r="N61" s="110"/>
      <c r="O61" s="36">
        <v>90</v>
      </c>
      <c r="P61" s="36">
        <f t="shared" si="26"/>
        <v>8550</v>
      </c>
      <c r="Q61" s="110"/>
      <c r="R61" s="42"/>
      <c r="S61" s="63"/>
      <c r="T61" s="42"/>
      <c r="U61" s="110">
        <v>95</v>
      </c>
      <c r="V61" s="107" t="s">
        <v>333</v>
      </c>
      <c r="W61" s="110">
        <v>1</v>
      </c>
      <c r="X61" s="110"/>
      <c r="Y61" s="36">
        <v>90</v>
      </c>
      <c r="Z61" s="36">
        <f t="shared" si="27"/>
        <v>8550</v>
      </c>
      <c r="AA61" s="110"/>
      <c r="AB61" s="42"/>
      <c r="AC61" s="63"/>
      <c r="AE61" s="144">
        <f>Z61</f>
        <v>8550</v>
      </c>
      <c r="AF61" s="144"/>
    </row>
    <row r="62" spans="1:32" ht="14" customHeight="1" x14ac:dyDescent="0.2">
      <c r="A62" s="191"/>
      <c r="B62" s="120" t="s">
        <v>349</v>
      </c>
      <c r="C62" s="51" t="s">
        <v>346</v>
      </c>
      <c r="D62" s="110"/>
      <c r="E62" s="41"/>
      <c r="F62" s="110"/>
      <c r="G62" s="110"/>
      <c r="H62" s="36"/>
      <c r="I62" s="36"/>
      <c r="J62" s="42"/>
      <c r="K62" s="110">
        <v>8</v>
      </c>
      <c r="L62" s="107" t="s">
        <v>332</v>
      </c>
      <c r="M62" s="110">
        <v>1</v>
      </c>
      <c r="N62" s="110"/>
      <c r="O62" s="36">
        <v>2400</v>
      </c>
      <c r="P62" s="36">
        <f t="shared" si="26"/>
        <v>19200</v>
      </c>
      <c r="Q62" s="110"/>
      <c r="R62" s="42"/>
      <c r="S62" s="63"/>
      <c r="T62" s="42"/>
      <c r="U62" s="110">
        <v>8</v>
      </c>
      <c r="V62" s="107" t="s">
        <v>332</v>
      </c>
      <c r="W62" s="110">
        <v>1</v>
      </c>
      <c r="X62" s="110"/>
      <c r="Y62" s="36">
        <v>2400</v>
      </c>
      <c r="Z62" s="36">
        <f t="shared" si="27"/>
        <v>19200</v>
      </c>
      <c r="AA62" s="110"/>
      <c r="AB62" s="42"/>
      <c r="AC62" s="63"/>
      <c r="AE62" s="144">
        <f>Z62</f>
        <v>19200</v>
      </c>
      <c r="AF62" s="144"/>
    </row>
    <row r="63" spans="1:32" ht="14" customHeight="1" x14ac:dyDescent="0.2">
      <c r="A63" s="191"/>
      <c r="B63" s="120" t="s">
        <v>348</v>
      </c>
      <c r="C63" s="51" t="s">
        <v>351</v>
      </c>
      <c r="D63" s="110"/>
      <c r="E63" s="41"/>
      <c r="F63" s="110"/>
      <c r="G63" s="110"/>
      <c r="H63" s="36"/>
      <c r="I63" s="36"/>
      <c r="J63" s="42"/>
      <c r="K63" s="110">
        <v>30</v>
      </c>
      <c r="L63" s="107" t="s">
        <v>350</v>
      </c>
      <c r="M63" s="110">
        <v>1</v>
      </c>
      <c r="N63" s="110"/>
      <c r="O63" s="36">
        <v>120</v>
      </c>
      <c r="P63" s="36">
        <f t="shared" si="26"/>
        <v>3600</v>
      </c>
      <c r="Q63" s="110"/>
      <c r="R63" s="42"/>
      <c r="S63" s="63"/>
      <c r="T63" s="42"/>
      <c r="U63" s="110">
        <v>30</v>
      </c>
      <c r="V63" s="107" t="s">
        <v>350</v>
      </c>
      <c r="W63" s="110">
        <v>1</v>
      </c>
      <c r="X63" s="110"/>
      <c r="Y63" s="36">
        <v>0</v>
      </c>
      <c r="Z63" s="36">
        <f t="shared" si="27"/>
        <v>0</v>
      </c>
      <c r="AA63" s="110"/>
      <c r="AB63" s="42"/>
      <c r="AC63" s="74" t="s">
        <v>403</v>
      </c>
      <c r="AE63" s="144">
        <f>Z63</f>
        <v>0</v>
      </c>
      <c r="AF63" s="144"/>
    </row>
    <row r="64" spans="1:32" x14ac:dyDescent="0.2">
      <c r="A64" s="191"/>
      <c r="B64" s="116" t="s">
        <v>81</v>
      </c>
      <c r="C64" s="3"/>
      <c r="D64" s="8"/>
      <c r="E64" s="8"/>
      <c r="F64" s="4"/>
      <c r="G64" s="4"/>
      <c r="H64" s="25"/>
      <c r="I64" s="25"/>
      <c r="J64"/>
      <c r="K64" s="8"/>
      <c r="L64" s="8"/>
      <c r="M64" s="4"/>
      <c r="N64" s="4"/>
      <c r="O64" s="25"/>
      <c r="P64" s="25"/>
      <c r="Q64" s="4"/>
      <c r="S64" s="65"/>
      <c r="U64" s="8"/>
      <c r="V64" s="8"/>
      <c r="W64" s="4"/>
      <c r="X64" s="4"/>
      <c r="Y64" s="25"/>
      <c r="Z64" s="25"/>
      <c r="AA64" s="4"/>
      <c r="AC64" s="65"/>
    </row>
    <row r="65" spans="1:32" ht="30" x14ac:dyDescent="0.2">
      <c r="A65" s="191"/>
      <c r="B65" s="147" t="s">
        <v>415</v>
      </c>
      <c r="C65" s="80" t="s">
        <v>82</v>
      </c>
      <c r="D65" s="79">
        <v>108</v>
      </c>
      <c r="E65" s="79" t="s">
        <v>75</v>
      </c>
      <c r="F65" s="84">
        <v>1</v>
      </c>
      <c r="G65" s="79"/>
      <c r="H65" s="23">
        <v>120</v>
      </c>
      <c r="I65" s="23">
        <f>H65*D65*F65</f>
        <v>12960</v>
      </c>
      <c r="J65"/>
      <c r="K65" s="79">
        <f>18*9</f>
        <v>162</v>
      </c>
      <c r="L65" s="79" t="s">
        <v>75</v>
      </c>
      <c r="M65" s="84">
        <v>1</v>
      </c>
      <c r="N65" s="79"/>
      <c r="O65" s="23">
        <v>120</v>
      </c>
      <c r="P65" s="23">
        <f>O65*K65*M65</f>
        <v>19440</v>
      </c>
      <c r="Q65" s="79"/>
      <c r="S65" s="66" t="s">
        <v>330</v>
      </c>
      <c r="U65" s="112">
        <v>162</v>
      </c>
      <c r="V65" s="112" t="s">
        <v>75</v>
      </c>
      <c r="W65" s="110">
        <v>1</v>
      </c>
      <c r="X65" s="112"/>
      <c r="Y65" s="23">
        <v>120</v>
      </c>
      <c r="Z65" s="23">
        <f>Y65*U65*W65</f>
        <v>19440</v>
      </c>
      <c r="AA65" s="112"/>
      <c r="AC65" s="66"/>
      <c r="AE65" s="144">
        <f>Z65</f>
        <v>19440</v>
      </c>
      <c r="AF65" s="144"/>
    </row>
    <row r="66" spans="1:32" x14ac:dyDescent="0.2">
      <c r="A66" s="191"/>
      <c r="B66" s="117" t="s">
        <v>94</v>
      </c>
      <c r="C66" s="80" t="s">
        <v>83</v>
      </c>
      <c r="D66" s="79">
        <v>108</v>
      </c>
      <c r="E66" s="79" t="s">
        <v>75</v>
      </c>
      <c r="F66" s="84">
        <v>1</v>
      </c>
      <c r="G66" s="79"/>
      <c r="H66" s="23">
        <v>50</v>
      </c>
      <c r="I66" s="23">
        <f t="shared" ref="I66:I71" si="28">H66*D66*F66</f>
        <v>5400</v>
      </c>
      <c r="J66"/>
      <c r="K66" s="79">
        <f>18*9</f>
        <v>162</v>
      </c>
      <c r="L66" s="79" t="s">
        <v>75</v>
      </c>
      <c r="M66" s="84">
        <v>1</v>
      </c>
      <c r="N66" s="79"/>
      <c r="O66" s="23">
        <v>50</v>
      </c>
      <c r="P66" s="23">
        <f>O66*K66*M66</f>
        <v>8100</v>
      </c>
      <c r="Q66" s="79"/>
      <c r="S66" s="66" t="s">
        <v>313</v>
      </c>
      <c r="U66" s="112">
        <v>162</v>
      </c>
      <c r="V66" s="112" t="s">
        <v>75</v>
      </c>
      <c r="W66" s="110">
        <v>1</v>
      </c>
      <c r="X66" s="112"/>
      <c r="Y66" s="23">
        <v>50</v>
      </c>
      <c r="Z66" s="23">
        <f>Y66*U66*W66</f>
        <v>8100</v>
      </c>
      <c r="AA66" s="112"/>
      <c r="AC66" s="66"/>
      <c r="AE66" s="144">
        <f t="shared" ref="AE66:AE70" si="29">Z66</f>
        <v>8100</v>
      </c>
      <c r="AF66" s="144"/>
    </row>
    <row r="67" spans="1:32" x14ac:dyDescent="0.2">
      <c r="A67" s="191"/>
      <c r="B67" s="117" t="s">
        <v>95</v>
      </c>
      <c r="C67" s="80" t="s">
        <v>84</v>
      </c>
      <c r="D67" s="79">
        <v>120</v>
      </c>
      <c r="E67" s="79" t="s">
        <v>75</v>
      </c>
      <c r="F67" s="84">
        <v>1</v>
      </c>
      <c r="G67" s="79"/>
      <c r="H67" s="23">
        <v>25</v>
      </c>
      <c r="I67" s="23">
        <f t="shared" si="28"/>
        <v>3000</v>
      </c>
      <c r="J67"/>
      <c r="K67" s="79">
        <v>180</v>
      </c>
      <c r="L67" s="79" t="s">
        <v>75</v>
      </c>
      <c r="M67" s="84">
        <v>1</v>
      </c>
      <c r="N67" s="79"/>
      <c r="O67" s="23">
        <v>25</v>
      </c>
      <c r="P67" s="23">
        <f t="shared" ref="P67:P71" si="30">O67*K67*M67</f>
        <v>4500</v>
      </c>
      <c r="Q67" s="79"/>
      <c r="S67" s="66" t="s">
        <v>314</v>
      </c>
      <c r="U67" s="112">
        <v>180</v>
      </c>
      <c r="V67" s="112" t="s">
        <v>75</v>
      </c>
      <c r="W67" s="110">
        <v>1</v>
      </c>
      <c r="X67" s="112"/>
      <c r="Y67" s="23">
        <v>25</v>
      </c>
      <c r="Z67" s="23">
        <f t="shared" ref="Z67:Z71" si="31">Y67*U67*W67</f>
        <v>4500</v>
      </c>
      <c r="AA67" s="112"/>
      <c r="AC67" s="66"/>
      <c r="AE67" s="144">
        <f t="shared" si="29"/>
        <v>4500</v>
      </c>
      <c r="AF67" s="144"/>
    </row>
    <row r="68" spans="1:32" x14ac:dyDescent="0.2">
      <c r="A68" s="191"/>
      <c r="B68" s="117" t="s">
        <v>182</v>
      </c>
      <c r="C68" s="80" t="s">
        <v>85</v>
      </c>
      <c r="D68" s="79">
        <v>1</v>
      </c>
      <c r="E68" s="79" t="s">
        <v>80</v>
      </c>
      <c r="F68" s="84">
        <v>1</v>
      </c>
      <c r="G68" s="79"/>
      <c r="H68" s="23">
        <v>8000</v>
      </c>
      <c r="I68" s="23">
        <f t="shared" si="28"/>
        <v>8000</v>
      </c>
      <c r="J68"/>
      <c r="K68" s="79">
        <v>1</v>
      </c>
      <c r="L68" s="79" t="s">
        <v>80</v>
      </c>
      <c r="M68" s="84">
        <v>1</v>
      </c>
      <c r="N68" s="79"/>
      <c r="O68" s="23">
        <v>12500</v>
      </c>
      <c r="P68" s="23">
        <f t="shared" si="30"/>
        <v>12500</v>
      </c>
      <c r="Q68" s="79" t="s">
        <v>223</v>
      </c>
      <c r="R68" t="s">
        <v>271</v>
      </c>
      <c r="S68" s="66" t="s">
        <v>314</v>
      </c>
      <c r="U68" s="112">
        <v>1</v>
      </c>
      <c r="V68" s="112" t="s">
        <v>80</v>
      </c>
      <c r="W68" s="110">
        <v>1</v>
      </c>
      <c r="X68" s="112"/>
      <c r="Y68" s="23">
        <v>12500</v>
      </c>
      <c r="Z68" s="23">
        <f t="shared" si="31"/>
        <v>12500</v>
      </c>
      <c r="AA68" s="112" t="s">
        <v>223</v>
      </c>
      <c r="AB68" t="s">
        <v>271</v>
      </c>
      <c r="AC68" s="66"/>
      <c r="AE68" s="144">
        <f t="shared" si="29"/>
        <v>12500</v>
      </c>
      <c r="AF68" s="144"/>
    </row>
    <row r="69" spans="1:32" x14ac:dyDescent="0.2">
      <c r="A69" s="191"/>
      <c r="B69" s="19" t="s">
        <v>207</v>
      </c>
      <c r="C69" s="40" t="s">
        <v>86</v>
      </c>
      <c r="D69" s="84">
        <v>1</v>
      </c>
      <c r="E69" s="84" t="s">
        <v>80</v>
      </c>
      <c r="F69" s="84">
        <v>1</v>
      </c>
      <c r="G69" s="84"/>
      <c r="H69" s="36">
        <v>10000</v>
      </c>
      <c r="I69" s="36">
        <f t="shared" si="28"/>
        <v>10000</v>
      </c>
      <c r="J69"/>
      <c r="K69" s="84">
        <v>1</v>
      </c>
      <c r="L69" s="84" t="s">
        <v>80</v>
      </c>
      <c r="M69" s="84">
        <v>1</v>
      </c>
      <c r="N69" s="84"/>
      <c r="O69" s="36">
        <v>10000</v>
      </c>
      <c r="P69" s="36">
        <f t="shared" si="30"/>
        <v>10000</v>
      </c>
      <c r="Q69" s="84"/>
      <c r="R69" s="42"/>
      <c r="S69" s="63"/>
      <c r="U69" s="110">
        <v>1</v>
      </c>
      <c r="V69" s="110" t="s">
        <v>80</v>
      </c>
      <c r="W69" s="110">
        <v>1</v>
      </c>
      <c r="X69" s="110"/>
      <c r="Y69" s="36">
        <v>10000</v>
      </c>
      <c r="Z69" s="36">
        <f t="shared" si="31"/>
        <v>10000</v>
      </c>
      <c r="AA69" s="110"/>
      <c r="AB69" s="42"/>
      <c r="AC69" s="63"/>
      <c r="AE69" s="144">
        <f t="shared" si="29"/>
        <v>10000</v>
      </c>
      <c r="AF69" s="144"/>
    </row>
    <row r="70" spans="1:32" ht="30" x14ac:dyDescent="0.2">
      <c r="A70" s="191"/>
      <c r="B70" s="19" t="s">
        <v>208</v>
      </c>
      <c r="C70" s="40" t="s">
        <v>87</v>
      </c>
      <c r="D70" s="84">
        <v>25.5</v>
      </c>
      <c r="E70" s="84" t="s">
        <v>75</v>
      </c>
      <c r="F70" s="84">
        <v>1</v>
      </c>
      <c r="G70" s="84"/>
      <c r="H70" s="36">
        <v>200</v>
      </c>
      <c r="I70" s="36">
        <f t="shared" si="28"/>
        <v>5100</v>
      </c>
      <c r="J70"/>
      <c r="K70" s="84">
        <v>25.5</v>
      </c>
      <c r="L70" s="84" t="s">
        <v>75</v>
      </c>
      <c r="M70" s="84">
        <v>1</v>
      </c>
      <c r="N70" s="84"/>
      <c r="O70" s="36">
        <v>200</v>
      </c>
      <c r="P70" s="36">
        <f t="shared" si="30"/>
        <v>5100</v>
      </c>
      <c r="Q70" s="84" t="s">
        <v>224</v>
      </c>
      <c r="R70" s="42" t="s">
        <v>249</v>
      </c>
      <c r="S70" s="63"/>
      <c r="U70" s="110">
        <v>25.5</v>
      </c>
      <c r="V70" s="110" t="s">
        <v>75</v>
      </c>
      <c r="W70" s="110">
        <v>1</v>
      </c>
      <c r="X70" s="110"/>
      <c r="Y70" s="36">
        <v>0</v>
      </c>
      <c r="Z70" s="36">
        <f t="shared" si="31"/>
        <v>0</v>
      </c>
      <c r="AA70" s="110" t="s">
        <v>224</v>
      </c>
      <c r="AB70" s="42" t="s">
        <v>249</v>
      </c>
      <c r="AC70" s="74" t="s">
        <v>403</v>
      </c>
      <c r="AE70" s="144">
        <f t="shared" si="29"/>
        <v>0</v>
      </c>
      <c r="AF70" s="144"/>
    </row>
    <row r="71" spans="1:32" ht="14.25" hidden="1" customHeight="1" x14ac:dyDescent="0.2">
      <c r="A71" s="191"/>
      <c r="B71" s="117" t="s">
        <v>209</v>
      </c>
      <c r="C71" s="80" t="s">
        <v>210</v>
      </c>
      <c r="D71" s="79">
        <v>1</v>
      </c>
      <c r="E71" s="79" t="s">
        <v>160</v>
      </c>
      <c r="F71" s="84">
        <v>1</v>
      </c>
      <c r="G71" s="79"/>
      <c r="H71" s="23">
        <v>4000</v>
      </c>
      <c r="I71" s="23">
        <f t="shared" si="28"/>
        <v>4000</v>
      </c>
      <c r="J71"/>
      <c r="K71" s="79"/>
      <c r="L71" s="79"/>
      <c r="M71" s="84"/>
      <c r="N71" s="79"/>
      <c r="O71" s="23"/>
      <c r="P71" s="23">
        <f t="shared" si="30"/>
        <v>0</v>
      </c>
      <c r="Q71" s="79" t="s">
        <v>237</v>
      </c>
      <c r="R71" t="s">
        <v>270</v>
      </c>
      <c r="S71" s="59"/>
      <c r="U71" s="112"/>
      <c r="V71" s="112"/>
      <c r="W71" s="110"/>
      <c r="X71" s="112"/>
      <c r="Y71" s="23"/>
      <c r="Z71" s="23">
        <f t="shared" si="31"/>
        <v>0</v>
      </c>
      <c r="AA71" s="112" t="s">
        <v>237</v>
      </c>
      <c r="AB71" t="s">
        <v>270</v>
      </c>
      <c r="AC71" s="59"/>
    </row>
    <row r="72" spans="1:32" x14ac:dyDescent="0.2">
      <c r="A72" s="191"/>
      <c r="B72" s="116" t="s">
        <v>88</v>
      </c>
      <c r="C72" s="3"/>
      <c r="D72" s="8"/>
      <c r="E72" s="8"/>
      <c r="F72" s="4"/>
      <c r="G72" s="4"/>
      <c r="H72" s="25"/>
      <c r="I72" s="25"/>
      <c r="J72"/>
      <c r="K72" s="8"/>
      <c r="L72" s="8"/>
      <c r="M72" s="4"/>
      <c r="N72" s="4"/>
      <c r="O72" s="25"/>
      <c r="P72" s="25"/>
      <c r="Q72" s="4"/>
      <c r="S72" s="65"/>
      <c r="U72" s="8"/>
      <c r="V72" s="8"/>
      <c r="W72" s="4"/>
      <c r="X72" s="4"/>
      <c r="Y72" s="25"/>
      <c r="Z72" s="25"/>
      <c r="AA72" s="4"/>
      <c r="AC72" s="65"/>
    </row>
    <row r="73" spans="1:32" x14ac:dyDescent="0.2">
      <c r="A73" s="191"/>
      <c r="B73" s="212" t="s">
        <v>89</v>
      </c>
      <c r="C73" s="80" t="s">
        <v>90</v>
      </c>
      <c r="D73" s="83">
        <v>1</v>
      </c>
      <c r="E73" s="79" t="s">
        <v>80</v>
      </c>
      <c r="F73" s="84">
        <v>1</v>
      </c>
      <c r="G73" s="79"/>
      <c r="H73" s="23">
        <v>16000</v>
      </c>
      <c r="I73" s="23">
        <f>D73*F73*H73</f>
        <v>16000</v>
      </c>
      <c r="J73"/>
      <c r="K73" s="83">
        <v>1</v>
      </c>
      <c r="L73" s="79" t="s">
        <v>80</v>
      </c>
      <c r="M73" s="84">
        <v>1</v>
      </c>
      <c r="N73" s="79"/>
      <c r="O73" s="23">
        <v>16000</v>
      </c>
      <c r="P73" s="23">
        <f>K73*M73*O73</f>
        <v>16000</v>
      </c>
      <c r="Q73" s="44" t="s">
        <v>227</v>
      </c>
      <c r="R73" t="s">
        <v>272</v>
      </c>
      <c r="S73" s="59"/>
      <c r="U73" s="113">
        <v>1</v>
      </c>
      <c r="V73" s="112" t="s">
        <v>80</v>
      </c>
      <c r="W73" s="110">
        <v>1</v>
      </c>
      <c r="X73" s="112"/>
      <c r="Y73" s="23">
        <v>16000</v>
      </c>
      <c r="Z73" s="23">
        <f>U73*W73*Y73</f>
        <v>16000</v>
      </c>
      <c r="AA73" s="44" t="s">
        <v>227</v>
      </c>
      <c r="AB73" t="s">
        <v>272</v>
      </c>
      <c r="AC73" s="59"/>
      <c r="AE73" s="144">
        <f t="shared" ref="AE73:AE77" si="32">Z73</f>
        <v>16000</v>
      </c>
      <c r="AF73" s="144"/>
    </row>
    <row r="74" spans="1:32" x14ac:dyDescent="0.2">
      <c r="A74" s="191"/>
      <c r="B74" s="212"/>
      <c r="C74" s="80" t="s">
        <v>91</v>
      </c>
      <c r="D74" s="83">
        <v>1</v>
      </c>
      <c r="E74" s="79" t="s">
        <v>80</v>
      </c>
      <c r="F74" s="84">
        <v>1</v>
      </c>
      <c r="G74" s="79"/>
      <c r="H74" s="23">
        <v>6000</v>
      </c>
      <c r="I74" s="23">
        <f t="shared" ref="I74:I75" si="33">D74*F74*H74</f>
        <v>6000</v>
      </c>
      <c r="J74"/>
      <c r="K74" s="83">
        <v>1</v>
      </c>
      <c r="L74" s="79" t="s">
        <v>80</v>
      </c>
      <c r="M74" s="84">
        <v>1</v>
      </c>
      <c r="N74" s="79"/>
      <c r="O74" s="23">
        <v>6000</v>
      </c>
      <c r="P74" s="23">
        <f>K74*M74*O74</f>
        <v>6000</v>
      </c>
      <c r="Q74" s="44" t="s">
        <v>228</v>
      </c>
      <c r="R74" t="s">
        <v>269</v>
      </c>
      <c r="S74" s="59"/>
      <c r="U74" s="113">
        <v>1</v>
      </c>
      <c r="V74" s="112" t="s">
        <v>80</v>
      </c>
      <c r="W74" s="110">
        <v>1</v>
      </c>
      <c r="X74" s="112"/>
      <c r="Y74" s="23">
        <v>6000</v>
      </c>
      <c r="Z74" s="23">
        <f>U74*W74*Y74</f>
        <v>6000</v>
      </c>
      <c r="AA74" s="44" t="s">
        <v>228</v>
      </c>
      <c r="AB74" t="s">
        <v>269</v>
      </c>
      <c r="AC74" s="59"/>
      <c r="AE74" s="144">
        <f t="shared" si="32"/>
        <v>6000</v>
      </c>
      <c r="AF74" s="144"/>
    </row>
    <row r="75" spans="1:32" x14ac:dyDescent="0.2">
      <c r="A75" s="191"/>
      <c r="B75" s="117" t="s">
        <v>92</v>
      </c>
      <c r="C75" s="80" t="s">
        <v>93</v>
      </c>
      <c r="D75" s="83">
        <v>141</v>
      </c>
      <c r="E75" s="45" t="s">
        <v>274</v>
      </c>
      <c r="F75" s="84">
        <v>1</v>
      </c>
      <c r="G75" s="79"/>
      <c r="H75" s="23">
        <v>319.14999999999998</v>
      </c>
      <c r="I75" s="23">
        <f t="shared" si="33"/>
        <v>45000.149999999994</v>
      </c>
      <c r="J75"/>
      <c r="K75" s="83">
        <v>141</v>
      </c>
      <c r="L75" s="45" t="s">
        <v>274</v>
      </c>
      <c r="M75" s="84">
        <v>1</v>
      </c>
      <c r="N75" s="79"/>
      <c r="O75" s="23">
        <v>319.14999999999998</v>
      </c>
      <c r="P75" s="23">
        <f t="shared" ref="P75:P77" si="34">K75*M75*O75</f>
        <v>45000.149999999994</v>
      </c>
      <c r="Q75" s="79" t="s">
        <v>225</v>
      </c>
      <c r="R75" t="s">
        <v>250</v>
      </c>
      <c r="S75" s="59"/>
      <c r="U75" s="113">
        <v>141</v>
      </c>
      <c r="V75" s="45" t="s">
        <v>274</v>
      </c>
      <c r="W75" s="110">
        <v>1</v>
      </c>
      <c r="X75" s="112"/>
      <c r="Y75" s="23">
        <v>319.14999999999998</v>
      </c>
      <c r="Z75" s="23">
        <f t="shared" ref="Z75:Z77" si="35">U75*W75*Y75</f>
        <v>45000.149999999994</v>
      </c>
      <c r="AA75" s="112" t="s">
        <v>225</v>
      </c>
      <c r="AB75" t="s">
        <v>250</v>
      </c>
      <c r="AC75" s="59"/>
      <c r="AE75" s="144">
        <f t="shared" si="32"/>
        <v>45000.149999999994</v>
      </c>
      <c r="AF75" s="144"/>
    </row>
    <row r="76" spans="1:32" x14ac:dyDescent="0.2">
      <c r="A76" s="191"/>
      <c r="B76" s="151" t="s">
        <v>431</v>
      </c>
      <c r="C76" s="70"/>
      <c r="D76" s="72"/>
      <c r="E76" s="153"/>
      <c r="F76" s="71"/>
      <c r="G76" s="71"/>
      <c r="H76" s="73"/>
      <c r="I76" s="73"/>
      <c r="J76" s="48"/>
      <c r="K76" s="72"/>
      <c r="L76" s="153"/>
      <c r="M76" s="71"/>
      <c r="N76" s="71"/>
      <c r="O76" s="73"/>
      <c r="P76" s="73">
        <f t="shared" si="34"/>
        <v>0</v>
      </c>
      <c r="Q76" s="71"/>
      <c r="R76" s="48"/>
      <c r="S76" s="150"/>
      <c r="T76" s="48"/>
      <c r="U76" s="72">
        <v>1</v>
      </c>
      <c r="V76" s="153" t="s">
        <v>429</v>
      </c>
      <c r="W76" s="71">
        <v>1</v>
      </c>
      <c r="X76" s="71" t="s">
        <v>429</v>
      </c>
      <c r="Y76" s="73">
        <v>6000</v>
      </c>
      <c r="Z76" s="73">
        <f t="shared" si="35"/>
        <v>6000</v>
      </c>
      <c r="AA76" s="71"/>
      <c r="AB76" s="48"/>
      <c r="AC76" s="150"/>
      <c r="AE76" s="144">
        <f t="shared" si="32"/>
        <v>6000</v>
      </c>
      <c r="AF76" s="144"/>
    </row>
    <row r="77" spans="1:32" x14ac:dyDescent="0.2">
      <c r="A77" s="192"/>
      <c r="B77" s="151" t="s">
        <v>432</v>
      </c>
      <c r="C77" s="70" t="s">
        <v>433</v>
      </c>
      <c r="D77" s="72"/>
      <c r="E77" s="153"/>
      <c r="F77" s="71"/>
      <c r="G77" s="71"/>
      <c r="H77" s="73"/>
      <c r="I77" s="73"/>
      <c r="J77" s="48"/>
      <c r="K77" s="72"/>
      <c r="L77" s="153"/>
      <c r="M77" s="71"/>
      <c r="N77" s="71"/>
      <c r="O77" s="73"/>
      <c r="P77" s="73">
        <f t="shared" si="34"/>
        <v>0</v>
      </c>
      <c r="Q77" s="71"/>
      <c r="R77" s="48"/>
      <c r="S77" s="150"/>
      <c r="T77" s="48"/>
      <c r="U77" s="72">
        <v>1</v>
      </c>
      <c r="V77" s="153" t="s">
        <v>119</v>
      </c>
      <c r="W77" s="71">
        <v>1</v>
      </c>
      <c r="X77" s="71" t="s">
        <v>119</v>
      </c>
      <c r="Y77" s="73">
        <v>800</v>
      </c>
      <c r="Z77" s="73">
        <f t="shared" si="35"/>
        <v>800</v>
      </c>
      <c r="AA77" s="71"/>
      <c r="AB77" s="48"/>
      <c r="AC77" s="150"/>
      <c r="AE77" s="144">
        <f t="shared" si="32"/>
        <v>800</v>
      </c>
      <c r="AF77" s="144"/>
    </row>
    <row r="78" spans="1:32" x14ac:dyDescent="0.2">
      <c r="A78" s="193" t="s">
        <v>18</v>
      </c>
      <c r="B78" s="193"/>
      <c r="C78" s="193"/>
      <c r="D78" s="193"/>
      <c r="E78" s="193"/>
      <c r="F78" s="193"/>
      <c r="G78" s="193"/>
      <c r="H78" s="193"/>
      <c r="I78" s="38">
        <f>SUM(I47:I75)</f>
        <v>223310.15</v>
      </c>
      <c r="J78"/>
      <c r="K78" s="38"/>
      <c r="L78" s="38"/>
      <c r="M78" s="38"/>
      <c r="N78" s="38"/>
      <c r="O78" s="38"/>
      <c r="P78" s="38">
        <f>SUM(P47:P76)</f>
        <v>220290.15</v>
      </c>
      <c r="Q78" s="81"/>
      <c r="S78" s="67"/>
      <c r="U78" s="38"/>
      <c r="V78" s="38"/>
      <c r="W78" s="38"/>
      <c r="X78" s="38"/>
      <c r="Y78" s="38"/>
      <c r="Z78" s="38">
        <f>SUM(Z47:Z77)</f>
        <v>215230.15</v>
      </c>
      <c r="AA78" s="109"/>
      <c r="AC78" s="67"/>
    </row>
    <row r="79" spans="1:32" x14ac:dyDescent="0.2">
      <c r="A79" s="190" t="s">
        <v>154</v>
      </c>
      <c r="B79" s="10" t="s">
        <v>20</v>
      </c>
      <c r="C79" s="5"/>
      <c r="D79" s="6"/>
      <c r="E79" s="6"/>
      <c r="F79" s="6"/>
      <c r="G79" s="6"/>
      <c r="H79" s="26"/>
      <c r="I79" s="26"/>
      <c r="J79"/>
      <c r="K79" s="6"/>
      <c r="L79" s="6"/>
      <c r="M79" s="6"/>
      <c r="N79" s="6"/>
      <c r="O79" s="26"/>
      <c r="P79" s="26"/>
      <c r="Q79" s="7"/>
      <c r="S79" s="68"/>
      <c r="U79" s="6"/>
      <c r="V79" s="6"/>
      <c r="W79" s="6"/>
      <c r="X79" s="6"/>
      <c r="Y79" s="26"/>
      <c r="Z79" s="26"/>
      <c r="AA79" s="7"/>
      <c r="AC79" s="68"/>
    </row>
    <row r="80" spans="1:32" ht="14.25" hidden="1" customHeight="1" x14ac:dyDescent="0.2">
      <c r="A80" s="191"/>
      <c r="B80" s="19" t="s">
        <v>177</v>
      </c>
      <c r="C80" s="40"/>
      <c r="D80" s="110">
        <v>1</v>
      </c>
      <c r="E80" s="41" t="s">
        <v>117</v>
      </c>
      <c r="F80" s="110">
        <v>1</v>
      </c>
      <c r="G80" s="110"/>
      <c r="H80" s="36">
        <v>60000</v>
      </c>
      <c r="I80" s="36">
        <f>D80*F80*H80</f>
        <v>60000</v>
      </c>
      <c r="J80" s="42"/>
      <c r="K80" s="110"/>
      <c r="L80" s="41"/>
      <c r="M80" s="110"/>
      <c r="N80" s="110"/>
      <c r="O80" s="36"/>
      <c r="P80" s="36">
        <f>K80*M80*O80</f>
        <v>0</v>
      </c>
      <c r="Q80" s="110" t="s">
        <v>226</v>
      </c>
      <c r="R80" s="42" t="s">
        <v>277</v>
      </c>
      <c r="S80" s="63"/>
      <c r="T80" s="42"/>
      <c r="U80" s="110"/>
      <c r="V80" s="41"/>
      <c r="W80" s="110"/>
      <c r="X80" s="110"/>
      <c r="Y80" s="36"/>
      <c r="Z80" s="36">
        <f>U80*W80*Y80</f>
        <v>0</v>
      </c>
      <c r="AA80" s="110" t="s">
        <v>226</v>
      </c>
      <c r="AB80" s="42" t="s">
        <v>277</v>
      </c>
      <c r="AC80" s="63"/>
    </row>
    <row r="81" spans="1:36" ht="14.25" hidden="1" customHeight="1" x14ac:dyDescent="0.2">
      <c r="A81" s="191"/>
      <c r="B81" s="19" t="s">
        <v>178</v>
      </c>
      <c r="C81" s="40"/>
      <c r="D81" s="110">
        <v>1</v>
      </c>
      <c r="E81" s="41" t="s">
        <v>117</v>
      </c>
      <c r="F81" s="110">
        <v>1</v>
      </c>
      <c r="G81" s="110"/>
      <c r="H81" s="36">
        <v>130000</v>
      </c>
      <c r="I81" s="36">
        <f t="shared" ref="I81:I105" si="36">D81*F81*H81</f>
        <v>130000</v>
      </c>
      <c r="J81" s="42"/>
      <c r="K81" s="110"/>
      <c r="L81" s="41"/>
      <c r="M81" s="110"/>
      <c r="N81" s="110"/>
      <c r="O81" s="36"/>
      <c r="P81" s="36">
        <f t="shared" ref="P81:P86" si="37">K81*M81*O81</f>
        <v>0</v>
      </c>
      <c r="Q81" s="110" t="s">
        <v>226</v>
      </c>
      <c r="R81" s="42" t="s">
        <v>278</v>
      </c>
      <c r="S81" s="63"/>
      <c r="T81" s="42"/>
      <c r="U81" s="110"/>
      <c r="V81" s="41"/>
      <c r="W81" s="110"/>
      <c r="X81" s="110"/>
      <c r="Y81" s="36"/>
      <c r="Z81" s="36">
        <f t="shared" ref="Z81:Z86" si="38">U81*W81*Y81</f>
        <v>0</v>
      </c>
      <c r="AA81" s="110" t="s">
        <v>226</v>
      </c>
      <c r="AB81" s="42" t="s">
        <v>278</v>
      </c>
      <c r="AC81" s="63"/>
    </row>
    <row r="82" spans="1:36" x14ac:dyDescent="0.2">
      <c r="A82" s="191"/>
      <c r="B82" s="19" t="s">
        <v>372</v>
      </c>
      <c r="C82" s="40" t="s">
        <v>373</v>
      </c>
      <c r="D82" s="110"/>
      <c r="E82" s="41"/>
      <c r="F82" s="110"/>
      <c r="G82" s="110"/>
      <c r="H82" s="36"/>
      <c r="I82" s="36"/>
      <c r="J82" s="42"/>
      <c r="K82" s="110">
        <v>4</v>
      </c>
      <c r="L82" s="107" t="s">
        <v>332</v>
      </c>
      <c r="M82" s="110">
        <v>1</v>
      </c>
      <c r="N82" s="52" t="s">
        <v>353</v>
      </c>
      <c r="O82" s="36">
        <v>800</v>
      </c>
      <c r="P82" s="36">
        <f t="shared" si="37"/>
        <v>3200</v>
      </c>
      <c r="Q82" s="110"/>
      <c r="R82" s="42"/>
      <c r="S82" s="63"/>
      <c r="T82" s="42"/>
      <c r="U82" s="110">
        <v>4</v>
      </c>
      <c r="V82" s="107" t="s">
        <v>332</v>
      </c>
      <c r="W82" s="110">
        <v>1</v>
      </c>
      <c r="X82" s="52" t="s">
        <v>353</v>
      </c>
      <c r="Y82" s="36">
        <v>800</v>
      </c>
      <c r="Z82" s="36">
        <f t="shared" si="38"/>
        <v>3200</v>
      </c>
      <c r="AA82" s="110"/>
      <c r="AB82" s="42"/>
      <c r="AC82" s="63"/>
      <c r="AJ82" s="144">
        <f>Z82</f>
        <v>3200</v>
      </c>
    </row>
    <row r="83" spans="1:36" x14ac:dyDescent="0.2">
      <c r="A83" s="191"/>
      <c r="B83" s="123" t="s">
        <v>374</v>
      </c>
      <c r="C83" s="124" t="s">
        <v>375</v>
      </c>
      <c r="D83" s="110"/>
      <c r="E83" s="41"/>
      <c r="F83" s="110"/>
      <c r="G83" s="110"/>
      <c r="H83" s="36"/>
      <c r="I83" s="36"/>
      <c r="J83" s="42"/>
      <c r="K83" s="110">
        <v>4</v>
      </c>
      <c r="L83" s="107" t="s">
        <v>332</v>
      </c>
      <c r="M83" s="110">
        <v>1</v>
      </c>
      <c r="N83" s="52" t="s">
        <v>353</v>
      </c>
      <c r="O83" s="36">
        <v>6000</v>
      </c>
      <c r="P83" s="36">
        <f t="shared" si="37"/>
        <v>24000</v>
      </c>
      <c r="Q83" s="110"/>
      <c r="R83" s="42"/>
      <c r="S83" s="63"/>
      <c r="T83" s="42"/>
      <c r="U83" s="110">
        <v>4</v>
      </c>
      <c r="V83" s="107" t="s">
        <v>332</v>
      </c>
      <c r="W83" s="110">
        <v>1</v>
      </c>
      <c r="X83" s="52" t="s">
        <v>353</v>
      </c>
      <c r="Y83" s="36">
        <v>6000</v>
      </c>
      <c r="Z83" s="36">
        <f t="shared" si="38"/>
        <v>24000</v>
      </c>
      <c r="AA83" s="110"/>
      <c r="AB83" s="42"/>
      <c r="AC83" s="63"/>
      <c r="AJ83" s="144">
        <f t="shared" ref="AJ83:AJ86" si="39">Z83</f>
        <v>24000</v>
      </c>
    </row>
    <row r="84" spans="1:36" x14ac:dyDescent="0.2">
      <c r="A84" s="191"/>
      <c r="B84" s="120" t="s">
        <v>384</v>
      </c>
      <c r="C84" s="40"/>
      <c r="D84" s="110"/>
      <c r="E84" s="41"/>
      <c r="F84" s="110"/>
      <c r="G84" s="110"/>
      <c r="H84" s="36"/>
      <c r="I84" s="36"/>
      <c r="J84" s="42"/>
      <c r="K84" s="110">
        <v>4</v>
      </c>
      <c r="L84" s="107" t="s">
        <v>332</v>
      </c>
      <c r="M84" s="110">
        <v>1</v>
      </c>
      <c r="N84" s="52" t="s">
        <v>376</v>
      </c>
      <c r="O84" s="36">
        <v>1000</v>
      </c>
      <c r="P84" s="36">
        <f t="shared" si="37"/>
        <v>4000</v>
      </c>
      <c r="Q84" s="110"/>
      <c r="R84" s="42"/>
      <c r="S84" s="63"/>
      <c r="T84" s="42"/>
      <c r="U84" s="110">
        <v>4</v>
      </c>
      <c r="V84" s="107" t="s">
        <v>332</v>
      </c>
      <c r="W84" s="110">
        <v>1</v>
      </c>
      <c r="X84" s="52" t="s">
        <v>376</v>
      </c>
      <c r="Y84" s="36">
        <v>1000</v>
      </c>
      <c r="Z84" s="36">
        <f t="shared" si="38"/>
        <v>4000</v>
      </c>
      <c r="AA84" s="110"/>
      <c r="AB84" s="42"/>
      <c r="AC84" s="63"/>
      <c r="AJ84" s="144">
        <f t="shared" si="39"/>
        <v>4000</v>
      </c>
    </row>
    <row r="85" spans="1:36" x14ac:dyDescent="0.2">
      <c r="A85" s="191"/>
      <c r="B85" s="120" t="s">
        <v>380</v>
      </c>
      <c r="C85" s="40"/>
      <c r="D85" s="110"/>
      <c r="E85" s="41"/>
      <c r="F85" s="110"/>
      <c r="G85" s="110"/>
      <c r="H85" s="36"/>
      <c r="I85" s="36"/>
      <c r="J85" s="42"/>
      <c r="K85" s="110">
        <v>2</v>
      </c>
      <c r="L85" s="107" t="s">
        <v>377</v>
      </c>
      <c r="M85" s="110">
        <v>3</v>
      </c>
      <c r="N85" s="52" t="s">
        <v>379</v>
      </c>
      <c r="O85" s="36">
        <v>1800</v>
      </c>
      <c r="P85" s="36">
        <f t="shared" si="37"/>
        <v>10800</v>
      </c>
      <c r="Q85" s="110"/>
      <c r="R85" s="42"/>
      <c r="S85" s="74"/>
      <c r="T85" s="42"/>
      <c r="U85" s="110">
        <v>2</v>
      </c>
      <c r="V85" s="107" t="s">
        <v>377</v>
      </c>
      <c r="W85" s="110">
        <v>3</v>
      </c>
      <c r="X85" s="52" t="s">
        <v>379</v>
      </c>
      <c r="Y85" s="36">
        <v>1800</v>
      </c>
      <c r="Z85" s="36">
        <f t="shared" si="38"/>
        <v>10800</v>
      </c>
      <c r="AA85" s="110"/>
      <c r="AB85" s="42"/>
      <c r="AC85" s="74"/>
      <c r="AJ85" s="144">
        <f t="shared" si="39"/>
        <v>10800</v>
      </c>
    </row>
    <row r="86" spans="1:36" x14ac:dyDescent="0.2">
      <c r="A86" s="191"/>
      <c r="B86" s="120" t="s">
        <v>381</v>
      </c>
      <c r="C86" s="40"/>
      <c r="D86" s="110"/>
      <c r="E86" s="41"/>
      <c r="F86" s="110"/>
      <c r="G86" s="110"/>
      <c r="H86" s="36"/>
      <c r="I86" s="36"/>
      <c r="J86" s="42"/>
      <c r="K86" s="110">
        <v>2</v>
      </c>
      <c r="L86" s="107" t="s">
        <v>377</v>
      </c>
      <c r="M86" s="110">
        <v>1</v>
      </c>
      <c r="N86" s="52" t="s">
        <v>353</v>
      </c>
      <c r="O86" s="36">
        <v>5000</v>
      </c>
      <c r="P86" s="36">
        <f t="shared" si="37"/>
        <v>10000</v>
      </c>
      <c r="Q86" s="110"/>
      <c r="R86" s="42"/>
      <c r="S86" s="74" t="s">
        <v>378</v>
      </c>
      <c r="T86" s="42"/>
      <c r="U86" s="110">
        <v>2</v>
      </c>
      <c r="V86" s="107" t="s">
        <v>377</v>
      </c>
      <c r="W86" s="110">
        <v>1</v>
      </c>
      <c r="X86" s="52" t="s">
        <v>353</v>
      </c>
      <c r="Y86" s="36">
        <v>5000</v>
      </c>
      <c r="Z86" s="36">
        <f t="shared" si="38"/>
        <v>10000</v>
      </c>
      <c r="AA86" s="110"/>
      <c r="AB86" s="42"/>
      <c r="AC86" s="74" t="s">
        <v>378</v>
      </c>
      <c r="AJ86" s="144">
        <f t="shared" si="39"/>
        <v>10000</v>
      </c>
    </row>
    <row r="87" spans="1:36" ht="14" customHeight="1" x14ac:dyDescent="0.2">
      <c r="A87" s="191"/>
      <c r="B87" s="19" t="s">
        <v>26</v>
      </c>
      <c r="C87" s="40"/>
      <c r="D87" s="110"/>
      <c r="E87" s="41"/>
      <c r="F87" s="110"/>
      <c r="G87" s="110"/>
      <c r="H87" s="36"/>
      <c r="I87" s="36"/>
      <c r="J87" s="42"/>
      <c r="K87" s="110"/>
      <c r="L87" s="41"/>
      <c r="M87" s="110"/>
      <c r="N87" s="110"/>
      <c r="O87" s="36"/>
      <c r="P87" s="36"/>
      <c r="Q87" s="110"/>
      <c r="R87" s="42"/>
      <c r="S87" s="63"/>
      <c r="T87" s="42"/>
      <c r="U87" s="110"/>
      <c r="V87" s="41"/>
      <c r="W87" s="110"/>
      <c r="X87" s="110"/>
      <c r="Y87" s="36"/>
      <c r="Z87" s="36"/>
      <c r="AA87" s="110"/>
      <c r="AB87" s="42"/>
      <c r="AC87" s="63"/>
    </row>
    <row r="88" spans="1:36" ht="14" hidden="1" customHeight="1" x14ac:dyDescent="0.2">
      <c r="A88" s="191"/>
      <c r="B88" s="19" t="s">
        <v>44</v>
      </c>
      <c r="C88" s="40"/>
      <c r="D88" s="110">
        <v>10</v>
      </c>
      <c r="E88" s="41" t="s">
        <v>121</v>
      </c>
      <c r="F88" s="110">
        <v>5</v>
      </c>
      <c r="G88" s="110" t="s">
        <v>119</v>
      </c>
      <c r="H88" s="36">
        <v>700</v>
      </c>
      <c r="I88" s="36">
        <f>D88*F88*H88</f>
        <v>35000</v>
      </c>
      <c r="J88" s="42"/>
      <c r="K88" s="110"/>
      <c r="L88" s="41"/>
      <c r="M88" s="110"/>
      <c r="N88" s="110"/>
      <c r="O88" s="36"/>
      <c r="P88" s="101">
        <f>K88*M88*O88</f>
        <v>0</v>
      </c>
      <c r="Q88" s="110"/>
      <c r="R88" s="42"/>
      <c r="S88" s="74" t="s">
        <v>315</v>
      </c>
      <c r="T88" s="42"/>
      <c r="U88" s="110"/>
      <c r="V88" s="41"/>
      <c r="W88" s="110"/>
      <c r="X88" s="110"/>
      <c r="Y88" s="36"/>
      <c r="Z88" s="101">
        <f>U88*W88*Y88</f>
        <v>0</v>
      </c>
      <c r="AA88" s="110"/>
      <c r="AB88" s="42"/>
      <c r="AC88" s="74" t="s">
        <v>315</v>
      </c>
    </row>
    <row r="89" spans="1:36" ht="14" customHeight="1" x14ac:dyDescent="0.2">
      <c r="A89" s="191"/>
      <c r="B89" s="125" t="s">
        <v>341</v>
      </c>
      <c r="C89" s="40"/>
      <c r="D89" s="110"/>
      <c r="E89" s="41"/>
      <c r="F89" s="110"/>
      <c r="G89" s="110"/>
      <c r="H89" s="36"/>
      <c r="I89" s="36"/>
      <c r="J89" s="42"/>
      <c r="K89" s="110">
        <v>16</v>
      </c>
      <c r="L89" s="107" t="s">
        <v>332</v>
      </c>
      <c r="M89" s="110">
        <v>1</v>
      </c>
      <c r="N89" s="110"/>
      <c r="O89" s="36">
        <v>3200</v>
      </c>
      <c r="P89" s="36">
        <f>K89*M89*O89</f>
        <v>51200</v>
      </c>
      <c r="Q89" s="110"/>
      <c r="R89" s="42"/>
      <c r="S89" s="63"/>
      <c r="T89" s="42"/>
      <c r="U89" s="110">
        <v>16</v>
      </c>
      <c r="V89" s="107" t="s">
        <v>332</v>
      </c>
      <c r="W89" s="110">
        <v>1</v>
      </c>
      <c r="X89" s="110"/>
      <c r="Y89" s="36">
        <v>3200</v>
      </c>
      <c r="Z89" s="36">
        <f>U89*W89*Y89</f>
        <v>51200</v>
      </c>
      <c r="AA89" s="110"/>
      <c r="AB89" s="42"/>
      <c r="AC89" s="63"/>
      <c r="AF89" s="144">
        <f>Z89</f>
        <v>51200</v>
      </c>
    </row>
    <row r="90" spans="1:36" ht="14" customHeight="1" x14ac:dyDescent="0.2">
      <c r="A90" s="191"/>
      <c r="B90" s="125" t="s">
        <v>342</v>
      </c>
      <c r="C90" s="40"/>
      <c r="D90" s="110"/>
      <c r="E90" s="41"/>
      <c r="F90" s="110"/>
      <c r="G90" s="110"/>
      <c r="H90" s="36"/>
      <c r="I90" s="36"/>
      <c r="J90" s="42"/>
      <c r="K90" s="110">
        <v>8</v>
      </c>
      <c r="L90" s="107" t="s">
        <v>332</v>
      </c>
      <c r="M90" s="110">
        <v>1</v>
      </c>
      <c r="N90" s="110"/>
      <c r="O90" s="36">
        <v>1000</v>
      </c>
      <c r="P90" s="36">
        <f t="shared" ref="P90:P92" si="40">K90*M90*O90</f>
        <v>8000</v>
      </c>
      <c r="Q90" s="110"/>
      <c r="R90" s="42"/>
      <c r="S90" s="63"/>
      <c r="T90" s="42"/>
      <c r="U90" s="110">
        <v>8</v>
      </c>
      <c r="V90" s="107" t="s">
        <v>332</v>
      </c>
      <c r="W90" s="110">
        <v>1</v>
      </c>
      <c r="X90" s="110"/>
      <c r="Y90" s="36">
        <v>1000</v>
      </c>
      <c r="Z90" s="36">
        <f t="shared" ref="Z90:Z92" si="41">U90*W90*Y90</f>
        <v>8000</v>
      </c>
      <c r="AA90" s="110"/>
      <c r="AB90" s="42"/>
      <c r="AC90" s="63"/>
      <c r="AF90" s="144">
        <f t="shared" ref="AF90:AF155" si="42">Z90</f>
        <v>8000</v>
      </c>
    </row>
    <row r="91" spans="1:36" ht="14" customHeight="1" x14ac:dyDescent="0.2">
      <c r="A91" s="191"/>
      <c r="B91" s="125" t="s">
        <v>343</v>
      </c>
      <c r="C91" s="40"/>
      <c r="D91" s="110"/>
      <c r="E91" s="41"/>
      <c r="F91" s="110"/>
      <c r="G91" s="110"/>
      <c r="H91" s="36"/>
      <c r="I91" s="36"/>
      <c r="J91" s="42"/>
      <c r="K91" s="110">
        <v>8</v>
      </c>
      <c r="L91" s="107" t="s">
        <v>332</v>
      </c>
      <c r="M91" s="110">
        <v>1</v>
      </c>
      <c r="N91" s="110"/>
      <c r="O91" s="36">
        <v>400</v>
      </c>
      <c r="P91" s="36">
        <f t="shared" si="40"/>
        <v>3200</v>
      </c>
      <c r="Q91" s="110"/>
      <c r="R91" s="42"/>
      <c r="S91" s="63"/>
      <c r="T91" s="42"/>
      <c r="U91" s="110">
        <v>8</v>
      </c>
      <c r="V91" s="107" t="s">
        <v>332</v>
      </c>
      <c r="W91" s="110">
        <v>1</v>
      </c>
      <c r="X91" s="110"/>
      <c r="Y91" s="36">
        <v>400</v>
      </c>
      <c r="Z91" s="36">
        <f t="shared" si="41"/>
        <v>3200</v>
      </c>
      <c r="AA91" s="110"/>
      <c r="AB91" s="42"/>
      <c r="AC91" s="63"/>
      <c r="AF91" s="144">
        <f t="shared" si="42"/>
        <v>3200</v>
      </c>
    </row>
    <row r="92" spans="1:36" ht="14" customHeight="1" x14ac:dyDescent="0.2">
      <c r="A92" s="191"/>
      <c r="B92" s="125" t="s">
        <v>344</v>
      </c>
      <c r="C92" s="40"/>
      <c r="D92" s="110"/>
      <c r="E92" s="41"/>
      <c r="F92" s="110"/>
      <c r="G92" s="110"/>
      <c r="H92" s="36"/>
      <c r="I92" s="36"/>
      <c r="J92" s="42"/>
      <c r="K92" s="110">
        <v>1</v>
      </c>
      <c r="L92" s="107" t="s">
        <v>345</v>
      </c>
      <c r="M92" s="110">
        <v>1</v>
      </c>
      <c r="N92" s="110"/>
      <c r="O92" s="36">
        <v>800</v>
      </c>
      <c r="P92" s="36">
        <f t="shared" si="40"/>
        <v>800</v>
      </c>
      <c r="Q92" s="110"/>
      <c r="R92" s="42"/>
      <c r="S92" s="63"/>
      <c r="T92" s="42"/>
      <c r="U92" s="110">
        <v>1</v>
      </c>
      <c r="V92" s="107" t="s">
        <v>345</v>
      </c>
      <c r="W92" s="110">
        <v>1</v>
      </c>
      <c r="X92" s="110"/>
      <c r="Y92" s="36">
        <v>800</v>
      </c>
      <c r="Z92" s="36">
        <f t="shared" si="41"/>
        <v>800</v>
      </c>
      <c r="AA92" s="110"/>
      <c r="AB92" s="42"/>
      <c r="AC92" s="63"/>
      <c r="AF92" s="144">
        <f t="shared" si="42"/>
        <v>800</v>
      </c>
    </row>
    <row r="93" spans="1:36" x14ac:dyDescent="0.2">
      <c r="A93" s="191"/>
      <c r="B93" s="19" t="s">
        <v>21</v>
      </c>
      <c r="C93" s="19"/>
      <c r="D93" s="110"/>
      <c r="E93" s="110"/>
      <c r="F93" s="110"/>
      <c r="G93" s="110"/>
      <c r="H93" s="36"/>
      <c r="I93" s="36"/>
      <c r="J93" s="42"/>
      <c r="K93" s="110"/>
      <c r="L93" s="110"/>
      <c r="M93" s="110"/>
      <c r="N93" s="110"/>
      <c r="O93" s="36"/>
      <c r="P93" s="36"/>
      <c r="Q93" s="110"/>
      <c r="R93" s="42"/>
      <c r="S93" s="63"/>
      <c r="T93" s="42"/>
      <c r="U93" s="110"/>
      <c r="V93" s="110"/>
      <c r="W93" s="110"/>
      <c r="X93" s="110"/>
      <c r="Y93" s="36"/>
      <c r="Z93" s="36"/>
      <c r="AA93" s="110"/>
      <c r="AB93" s="42"/>
      <c r="AC93" s="63"/>
    </row>
    <row r="94" spans="1:36" x14ac:dyDescent="0.2">
      <c r="A94" s="191"/>
      <c r="B94" s="118" t="s">
        <v>38</v>
      </c>
      <c r="C94" s="40"/>
      <c r="D94" s="110">
        <v>8</v>
      </c>
      <c r="E94" s="41" t="s">
        <v>117</v>
      </c>
      <c r="F94" s="110">
        <v>1</v>
      </c>
      <c r="G94" s="110"/>
      <c r="H94" s="36">
        <v>800</v>
      </c>
      <c r="I94" s="36">
        <f t="shared" si="36"/>
        <v>6400</v>
      </c>
      <c r="J94" s="42"/>
      <c r="K94" s="110">
        <v>12</v>
      </c>
      <c r="L94" s="41" t="s">
        <v>117</v>
      </c>
      <c r="M94" s="110">
        <v>1</v>
      </c>
      <c r="N94" s="110"/>
      <c r="O94" s="36">
        <v>800</v>
      </c>
      <c r="P94" s="36">
        <f t="shared" ref="P94:P105" si="43">K94*M94*O94</f>
        <v>9600</v>
      </c>
      <c r="Q94" s="110"/>
      <c r="R94" s="42"/>
      <c r="S94" s="74" t="s">
        <v>359</v>
      </c>
      <c r="T94" s="42"/>
      <c r="U94" s="110">
        <v>4</v>
      </c>
      <c r="V94" s="41" t="s">
        <v>117</v>
      </c>
      <c r="W94" s="110">
        <v>1</v>
      </c>
      <c r="X94" s="110"/>
      <c r="Y94" s="36">
        <v>700</v>
      </c>
      <c r="Z94" s="36">
        <f t="shared" ref="Z94:Z105" si="44">U94*W94*Y94</f>
        <v>2800</v>
      </c>
      <c r="AA94" s="110"/>
      <c r="AB94" s="42"/>
      <c r="AC94" s="74" t="s">
        <v>556</v>
      </c>
      <c r="AF94" s="144">
        <f t="shared" si="42"/>
        <v>2800</v>
      </c>
    </row>
    <row r="95" spans="1:36" x14ac:dyDescent="0.2">
      <c r="A95" s="191"/>
      <c r="B95" s="146" t="s">
        <v>416</v>
      </c>
      <c r="C95" s="70"/>
      <c r="D95" s="71"/>
      <c r="E95" s="72"/>
      <c r="F95" s="71"/>
      <c r="G95" s="71"/>
      <c r="H95" s="73"/>
      <c r="I95" s="73"/>
      <c r="J95" s="48"/>
      <c r="K95" s="71"/>
      <c r="L95" s="72"/>
      <c r="M95" s="71"/>
      <c r="N95" s="71"/>
      <c r="O95" s="73"/>
      <c r="P95" s="73"/>
      <c r="Q95" s="71"/>
      <c r="R95" s="48"/>
      <c r="S95" s="98"/>
      <c r="T95" s="48"/>
      <c r="U95" s="71">
        <v>8</v>
      </c>
      <c r="V95" s="92" t="s">
        <v>345</v>
      </c>
      <c r="W95" s="71">
        <v>1</v>
      </c>
      <c r="X95" s="71"/>
      <c r="Y95" s="73">
        <v>200</v>
      </c>
      <c r="Z95" s="73">
        <f t="shared" si="44"/>
        <v>1600</v>
      </c>
      <c r="AA95" s="71"/>
      <c r="AB95" s="48"/>
      <c r="AC95" s="98"/>
      <c r="AF95" s="144">
        <f t="shared" si="42"/>
        <v>1600</v>
      </c>
    </row>
    <row r="96" spans="1:36" x14ac:dyDescent="0.2">
      <c r="A96" s="191"/>
      <c r="B96" s="146" t="s">
        <v>417</v>
      </c>
      <c r="C96" s="70"/>
      <c r="D96" s="71"/>
      <c r="E96" s="72"/>
      <c r="F96" s="71"/>
      <c r="G96" s="71"/>
      <c r="H96" s="73"/>
      <c r="I96" s="73"/>
      <c r="J96" s="48"/>
      <c r="K96" s="71"/>
      <c r="L96" s="72"/>
      <c r="M96" s="71"/>
      <c r="N96" s="71"/>
      <c r="O96" s="73"/>
      <c r="P96" s="73"/>
      <c r="Q96" s="71"/>
      <c r="R96" s="48"/>
      <c r="S96" s="98"/>
      <c r="T96" s="48"/>
      <c r="U96" s="71">
        <v>1</v>
      </c>
      <c r="V96" s="92" t="s">
        <v>345</v>
      </c>
      <c r="W96" s="71">
        <v>1</v>
      </c>
      <c r="X96" s="71"/>
      <c r="Y96" s="73">
        <v>4000</v>
      </c>
      <c r="Z96" s="73">
        <f t="shared" si="44"/>
        <v>4000</v>
      </c>
      <c r="AA96" s="71"/>
      <c r="AB96" s="48"/>
      <c r="AC96" s="98"/>
      <c r="AF96" s="144">
        <f t="shared" si="42"/>
        <v>4000</v>
      </c>
    </row>
    <row r="97" spans="1:32" x14ac:dyDescent="0.2">
      <c r="A97" s="191"/>
      <c r="B97" s="146" t="s">
        <v>418</v>
      </c>
      <c r="C97" s="70"/>
      <c r="D97" s="71"/>
      <c r="E97" s="72"/>
      <c r="F97" s="71"/>
      <c r="G97" s="71"/>
      <c r="H97" s="73"/>
      <c r="I97" s="73"/>
      <c r="J97" s="48"/>
      <c r="K97" s="71"/>
      <c r="L97" s="72"/>
      <c r="M97" s="71"/>
      <c r="N97" s="71"/>
      <c r="O97" s="73"/>
      <c r="P97" s="73"/>
      <c r="Q97" s="71"/>
      <c r="R97" s="48"/>
      <c r="S97" s="98"/>
      <c r="T97" s="48"/>
      <c r="U97" s="71">
        <v>1</v>
      </c>
      <c r="V97" s="92" t="s">
        <v>345</v>
      </c>
      <c r="W97" s="71">
        <v>1</v>
      </c>
      <c r="X97" s="71"/>
      <c r="Y97" s="73">
        <v>400</v>
      </c>
      <c r="Z97" s="73">
        <f t="shared" si="44"/>
        <v>400</v>
      </c>
      <c r="AA97" s="71"/>
      <c r="AB97" s="48"/>
      <c r="AC97" s="98"/>
      <c r="AF97" s="144">
        <f t="shared" si="42"/>
        <v>400</v>
      </c>
    </row>
    <row r="98" spans="1:32" ht="14" customHeight="1" x14ac:dyDescent="0.2">
      <c r="A98" s="191"/>
      <c r="B98" s="118" t="s">
        <v>39</v>
      </c>
      <c r="C98" s="40"/>
      <c r="D98" s="84">
        <v>1</v>
      </c>
      <c r="E98" s="41" t="s">
        <v>117</v>
      </c>
      <c r="F98" s="84">
        <v>1</v>
      </c>
      <c r="G98" s="84"/>
      <c r="H98" s="36">
        <v>1500</v>
      </c>
      <c r="I98" s="36">
        <f t="shared" si="36"/>
        <v>1500</v>
      </c>
      <c r="J98"/>
      <c r="K98" s="84">
        <v>1</v>
      </c>
      <c r="L98" s="41" t="s">
        <v>117</v>
      </c>
      <c r="M98" s="84">
        <v>1</v>
      </c>
      <c r="N98" s="84"/>
      <c r="O98" s="36">
        <v>1500</v>
      </c>
      <c r="P98" s="36">
        <f t="shared" si="43"/>
        <v>1500</v>
      </c>
      <c r="Q98" s="84"/>
      <c r="R98" s="42"/>
      <c r="S98" s="63"/>
      <c r="U98" s="110">
        <v>1</v>
      </c>
      <c r="V98" s="41" t="s">
        <v>117</v>
      </c>
      <c r="W98" s="110">
        <v>1</v>
      </c>
      <c r="X98" s="110"/>
      <c r="Y98" s="87">
        <v>1300</v>
      </c>
      <c r="Z98" s="36">
        <f t="shared" si="44"/>
        <v>1300</v>
      </c>
      <c r="AA98" s="110"/>
      <c r="AB98" s="42"/>
      <c r="AC98" s="63" t="s">
        <v>557</v>
      </c>
      <c r="AF98" s="144">
        <f t="shared" si="42"/>
        <v>1300</v>
      </c>
    </row>
    <row r="99" spans="1:32" x14ac:dyDescent="0.2">
      <c r="A99" s="191"/>
      <c r="B99" s="19" t="s">
        <v>23</v>
      </c>
      <c r="C99" s="40"/>
      <c r="D99" s="84"/>
      <c r="E99" s="41"/>
      <c r="F99" s="84"/>
      <c r="G99" s="84"/>
      <c r="H99" s="36"/>
      <c r="I99" s="36">
        <f t="shared" si="36"/>
        <v>0</v>
      </c>
      <c r="J99"/>
      <c r="K99" s="84"/>
      <c r="L99" s="41"/>
      <c r="M99" s="84"/>
      <c r="N99" s="84"/>
      <c r="O99" s="36"/>
      <c r="P99" s="36"/>
      <c r="Q99" s="84"/>
      <c r="R99" s="42"/>
      <c r="S99" s="63"/>
      <c r="U99" s="110"/>
      <c r="V99" s="41"/>
      <c r="W99" s="110"/>
      <c r="X99" s="110"/>
      <c r="Y99" s="36"/>
      <c r="Z99" s="36"/>
      <c r="AA99" s="110"/>
      <c r="AB99" s="42"/>
      <c r="AC99" s="63"/>
      <c r="AF99" s="144"/>
    </row>
    <row r="100" spans="1:32" x14ac:dyDescent="0.2">
      <c r="A100" s="191"/>
      <c r="B100" s="118" t="s">
        <v>24</v>
      </c>
      <c r="C100" s="40"/>
      <c r="D100" s="84">
        <v>16</v>
      </c>
      <c r="E100" s="41" t="s">
        <v>119</v>
      </c>
      <c r="F100" s="84">
        <v>1</v>
      </c>
      <c r="G100" s="84"/>
      <c r="H100" s="36">
        <v>500</v>
      </c>
      <c r="I100" s="36">
        <f t="shared" si="36"/>
        <v>8000</v>
      </c>
      <c r="J100"/>
      <c r="K100" s="84">
        <v>16</v>
      </c>
      <c r="L100" s="41" t="s">
        <v>119</v>
      </c>
      <c r="M100" s="84">
        <v>1</v>
      </c>
      <c r="N100" s="84"/>
      <c r="O100" s="36">
        <v>500</v>
      </c>
      <c r="P100" s="36">
        <f t="shared" si="43"/>
        <v>8000</v>
      </c>
      <c r="Q100" s="84"/>
      <c r="R100" s="42"/>
      <c r="S100" s="63"/>
      <c r="U100" s="110">
        <v>12</v>
      </c>
      <c r="V100" s="41" t="s">
        <v>119</v>
      </c>
      <c r="W100" s="110">
        <v>1</v>
      </c>
      <c r="X100" s="110"/>
      <c r="Y100" s="36">
        <v>500</v>
      </c>
      <c r="Z100" s="36">
        <f t="shared" si="44"/>
        <v>6000</v>
      </c>
      <c r="AA100" s="110"/>
      <c r="AB100" s="42"/>
      <c r="AC100" s="63"/>
      <c r="AF100" s="144">
        <f t="shared" si="42"/>
        <v>6000</v>
      </c>
    </row>
    <row r="101" spans="1:32" x14ac:dyDescent="0.2">
      <c r="A101" s="191"/>
      <c r="B101" s="118" t="s">
        <v>25</v>
      </c>
      <c r="C101" s="40"/>
      <c r="D101" s="84">
        <v>60</v>
      </c>
      <c r="E101" s="41" t="s">
        <v>119</v>
      </c>
      <c r="F101" s="84">
        <v>1</v>
      </c>
      <c r="G101" s="84"/>
      <c r="H101" s="36">
        <v>200</v>
      </c>
      <c r="I101" s="36">
        <f t="shared" si="36"/>
        <v>12000</v>
      </c>
      <c r="J101"/>
      <c r="K101" s="84">
        <v>60</v>
      </c>
      <c r="L101" s="41" t="s">
        <v>119</v>
      </c>
      <c r="M101" s="84">
        <v>1</v>
      </c>
      <c r="N101" s="84"/>
      <c r="O101" s="36">
        <v>200</v>
      </c>
      <c r="P101" s="36">
        <f t="shared" si="43"/>
        <v>12000</v>
      </c>
      <c r="Q101" s="84"/>
      <c r="R101" s="42"/>
      <c r="S101" s="63"/>
      <c r="U101" s="110">
        <v>30</v>
      </c>
      <c r="V101" s="41" t="s">
        <v>119</v>
      </c>
      <c r="W101" s="110">
        <v>1</v>
      </c>
      <c r="X101" s="110"/>
      <c r="Y101" s="36">
        <v>200</v>
      </c>
      <c r="Z101" s="36">
        <f t="shared" si="44"/>
        <v>6000</v>
      </c>
      <c r="AA101" s="110"/>
      <c r="AB101" s="42"/>
      <c r="AC101" s="63"/>
      <c r="AF101" s="144">
        <f t="shared" si="42"/>
        <v>6000</v>
      </c>
    </row>
    <row r="102" spans="1:32" x14ac:dyDescent="0.2">
      <c r="A102" s="191"/>
      <c r="B102" s="118" t="s">
        <v>40</v>
      </c>
      <c r="C102" s="40"/>
      <c r="D102" s="84">
        <v>1</v>
      </c>
      <c r="E102" s="41" t="s">
        <v>117</v>
      </c>
      <c r="F102" s="84">
        <v>1</v>
      </c>
      <c r="G102" s="84"/>
      <c r="H102" s="36">
        <v>2000</v>
      </c>
      <c r="I102" s="36">
        <f t="shared" si="36"/>
        <v>2000</v>
      </c>
      <c r="J102"/>
      <c r="K102" s="84">
        <v>1</v>
      </c>
      <c r="L102" s="41" t="s">
        <v>117</v>
      </c>
      <c r="M102" s="84">
        <v>1</v>
      </c>
      <c r="N102" s="84"/>
      <c r="O102" s="36">
        <v>2000</v>
      </c>
      <c r="P102" s="36">
        <f t="shared" si="43"/>
        <v>2000</v>
      </c>
      <c r="Q102" s="84"/>
      <c r="R102" s="42"/>
      <c r="S102" s="63"/>
      <c r="U102" s="110">
        <v>1</v>
      </c>
      <c r="V102" s="41" t="s">
        <v>117</v>
      </c>
      <c r="W102" s="110">
        <v>1</v>
      </c>
      <c r="X102" s="110"/>
      <c r="Y102" s="36">
        <v>2000</v>
      </c>
      <c r="Z102" s="36">
        <f t="shared" si="44"/>
        <v>2000</v>
      </c>
      <c r="AA102" s="110"/>
      <c r="AB102" s="42"/>
      <c r="AC102" s="63"/>
      <c r="AF102" s="144">
        <f t="shared" si="42"/>
        <v>2000</v>
      </c>
    </row>
    <row r="103" spans="1:32" ht="14" customHeight="1" x14ac:dyDescent="0.2">
      <c r="A103" s="191"/>
      <c r="B103" s="118" t="s">
        <v>41</v>
      </c>
      <c r="C103" s="40"/>
      <c r="D103" s="84">
        <v>2</v>
      </c>
      <c r="E103" s="41" t="s">
        <v>119</v>
      </c>
      <c r="F103" s="84">
        <v>1</v>
      </c>
      <c r="G103" s="84"/>
      <c r="H103" s="36">
        <v>500</v>
      </c>
      <c r="I103" s="36">
        <f t="shared" si="36"/>
        <v>1000</v>
      </c>
      <c r="J103"/>
      <c r="K103" s="84">
        <v>2</v>
      </c>
      <c r="L103" s="41" t="s">
        <v>119</v>
      </c>
      <c r="M103" s="84">
        <v>1</v>
      </c>
      <c r="N103" s="84"/>
      <c r="O103" s="36">
        <v>500</v>
      </c>
      <c r="P103" s="36">
        <f t="shared" si="43"/>
        <v>1000</v>
      </c>
      <c r="Q103" s="84"/>
      <c r="R103" s="42"/>
      <c r="S103" s="63"/>
      <c r="U103" s="110">
        <v>2</v>
      </c>
      <c r="V103" s="41" t="s">
        <v>119</v>
      </c>
      <c r="W103" s="110">
        <v>1</v>
      </c>
      <c r="X103" s="110"/>
      <c r="Y103" s="36">
        <v>500</v>
      </c>
      <c r="Z103" s="36">
        <f t="shared" si="44"/>
        <v>1000</v>
      </c>
      <c r="AA103" s="110"/>
      <c r="AB103" s="42"/>
      <c r="AC103" s="63"/>
      <c r="AF103" s="144">
        <f t="shared" si="42"/>
        <v>1000</v>
      </c>
    </row>
    <row r="104" spans="1:32" x14ac:dyDescent="0.2">
      <c r="A104" s="191"/>
      <c r="B104" s="118" t="s">
        <v>42</v>
      </c>
      <c r="C104" s="40"/>
      <c r="D104" s="84">
        <v>12</v>
      </c>
      <c r="E104" s="41" t="s">
        <v>120</v>
      </c>
      <c r="F104" s="84">
        <v>1</v>
      </c>
      <c r="G104" s="84"/>
      <c r="H104" s="36">
        <v>350</v>
      </c>
      <c r="I104" s="36">
        <f t="shared" si="36"/>
        <v>4200</v>
      </c>
      <c r="J104"/>
      <c r="K104" s="84">
        <v>12</v>
      </c>
      <c r="L104" s="41" t="s">
        <v>120</v>
      </c>
      <c r="M104" s="84">
        <v>1</v>
      </c>
      <c r="N104" s="84"/>
      <c r="O104" s="36">
        <v>350</v>
      </c>
      <c r="P104" s="36">
        <f t="shared" si="43"/>
        <v>4200</v>
      </c>
      <c r="Q104" s="84"/>
      <c r="R104" s="42" t="s">
        <v>252</v>
      </c>
      <c r="S104" s="63"/>
      <c r="U104" s="110">
        <v>18</v>
      </c>
      <c r="V104" s="41" t="s">
        <v>120</v>
      </c>
      <c r="W104" s="110">
        <v>1</v>
      </c>
      <c r="X104" s="110"/>
      <c r="Y104" s="36">
        <v>350</v>
      </c>
      <c r="Z104" s="36">
        <f t="shared" si="44"/>
        <v>6300</v>
      </c>
      <c r="AA104" s="110"/>
      <c r="AB104" s="42" t="s">
        <v>252</v>
      </c>
      <c r="AC104" s="63"/>
      <c r="AF104" s="144">
        <f t="shared" si="42"/>
        <v>6300</v>
      </c>
    </row>
    <row r="105" spans="1:32" x14ac:dyDescent="0.2">
      <c r="A105" s="191"/>
      <c r="B105" s="118" t="s">
        <v>43</v>
      </c>
      <c r="C105" s="40"/>
      <c r="D105" s="84">
        <v>1</v>
      </c>
      <c r="E105" s="41" t="s">
        <v>117</v>
      </c>
      <c r="F105" s="84">
        <v>1</v>
      </c>
      <c r="G105" s="84"/>
      <c r="H105" s="36">
        <v>500</v>
      </c>
      <c r="I105" s="36">
        <f t="shared" si="36"/>
        <v>500</v>
      </c>
      <c r="J105"/>
      <c r="K105" s="84">
        <v>1</v>
      </c>
      <c r="L105" s="41" t="s">
        <v>117</v>
      </c>
      <c r="M105" s="84">
        <v>1</v>
      </c>
      <c r="N105" s="84"/>
      <c r="O105" s="36">
        <v>500</v>
      </c>
      <c r="P105" s="36">
        <f t="shared" si="43"/>
        <v>500</v>
      </c>
      <c r="Q105" s="84"/>
      <c r="R105" s="42"/>
      <c r="S105" s="63"/>
      <c r="U105" s="110">
        <v>1</v>
      </c>
      <c r="V105" s="41" t="s">
        <v>117</v>
      </c>
      <c r="W105" s="110">
        <v>1</v>
      </c>
      <c r="X105" s="110"/>
      <c r="Y105" s="36">
        <v>500</v>
      </c>
      <c r="Z105" s="36">
        <f t="shared" si="44"/>
        <v>500</v>
      </c>
      <c r="AA105" s="110"/>
      <c r="AB105" s="42"/>
      <c r="AC105" s="63"/>
      <c r="AF105" s="144">
        <f t="shared" si="42"/>
        <v>500</v>
      </c>
    </row>
    <row r="106" spans="1:32" ht="14" customHeight="1" x14ac:dyDescent="0.2">
      <c r="A106" s="191"/>
      <c r="B106" s="116" t="s">
        <v>28</v>
      </c>
      <c r="C106" s="3"/>
      <c r="D106" s="8"/>
      <c r="E106" s="8"/>
      <c r="F106" s="4"/>
      <c r="G106" s="4"/>
      <c r="H106" s="25"/>
      <c r="I106" s="25"/>
      <c r="J106"/>
      <c r="K106" s="8"/>
      <c r="L106" s="8"/>
      <c r="M106" s="4"/>
      <c r="N106" s="4"/>
      <c r="O106" s="25"/>
      <c r="P106" s="25"/>
      <c r="Q106" s="4"/>
      <c r="S106" s="65"/>
      <c r="U106" s="8"/>
      <c r="V106" s="8"/>
      <c r="W106" s="4"/>
      <c r="X106" s="4"/>
      <c r="Y106" s="25"/>
      <c r="Z106" s="25"/>
      <c r="AA106" s="4"/>
      <c r="AC106" s="65"/>
      <c r="AF106" s="144"/>
    </row>
    <row r="107" spans="1:32" ht="14" customHeight="1" x14ac:dyDescent="0.2">
      <c r="A107" s="191"/>
      <c r="B107" s="117" t="s">
        <v>26</v>
      </c>
      <c r="C107" s="80"/>
      <c r="D107" s="83"/>
      <c r="E107" s="83"/>
      <c r="F107" s="79"/>
      <c r="G107" s="79"/>
      <c r="H107" s="23"/>
      <c r="I107" s="23"/>
      <c r="J107"/>
      <c r="K107" s="83"/>
      <c r="L107" s="83"/>
      <c r="M107" s="79"/>
      <c r="N107" s="79"/>
      <c r="O107" s="23"/>
      <c r="P107" s="23"/>
      <c r="Q107" s="79"/>
      <c r="S107" s="59"/>
      <c r="U107" s="113"/>
      <c r="V107" s="113"/>
      <c r="W107" s="112"/>
      <c r="X107" s="112"/>
      <c r="Y107" s="23"/>
      <c r="Z107" s="23"/>
      <c r="AA107" s="112"/>
      <c r="AC107" s="59"/>
      <c r="AF107" s="144"/>
    </row>
    <row r="108" spans="1:32" x14ac:dyDescent="0.2">
      <c r="A108" s="191"/>
      <c r="B108" s="118" t="s">
        <v>44</v>
      </c>
      <c r="C108" s="40"/>
      <c r="D108" s="84">
        <v>110</v>
      </c>
      <c r="E108" s="41" t="s">
        <v>121</v>
      </c>
      <c r="F108" s="84">
        <v>1</v>
      </c>
      <c r="G108" s="84"/>
      <c r="H108" s="36">
        <v>700</v>
      </c>
      <c r="I108" s="36">
        <f>D108*F108*H108</f>
        <v>77000</v>
      </c>
      <c r="J108"/>
      <c r="K108" s="84">
        <v>110</v>
      </c>
      <c r="L108" s="41" t="s">
        <v>121</v>
      </c>
      <c r="M108" s="84">
        <v>1</v>
      </c>
      <c r="N108" s="84"/>
      <c r="O108" s="36">
        <v>700</v>
      </c>
      <c r="P108" s="36">
        <f>K108*M108*O108</f>
        <v>77000</v>
      </c>
      <c r="Q108" s="84"/>
      <c r="R108" s="42"/>
      <c r="S108" s="63"/>
      <c r="U108" s="110">
        <v>90</v>
      </c>
      <c r="V108" s="41" t="s">
        <v>121</v>
      </c>
      <c r="W108" s="110">
        <v>1</v>
      </c>
      <c r="X108" s="110"/>
      <c r="Y108" s="36">
        <v>700</v>
      </c>
      <c r="Z108" s="36">
        <f>U108*W108*Y108</f>
        <v>63000</v>
      </c>
      <c r="AA108" s="110"/>
      <c r="AB108" s="42"/>
      <c r="AC108" s="63"/>
      <c r="AF108" s="144">
        <f t="shared" si="42"/>
        <v>63000</v>
      </c>
    </row>
    <row r="109" spans="1:32" ht="14" customHeight="1" x14ac:dyDescent="0.2">
      <c r="A109" s="191"/>
      <c r="B109" s="118" t="s">
        <v>45</v>
      </c>
      <c r="C109" s="40"/>
      <c r="D109" s="84">
        <v>3</v>
      </c>
      <c r="E109" s="41" t="s">
        <v>119</v>
      </c>
      <c r="F109" s="84">
        <v>1</v>
      </c>
      <c r="G109" s="84"/>
      <c r="H109" s="36">
        <v>2000</v>
      </c>
      <c r="I109" s="36">
        <f t="shared" ref="I109:I155" si="45">D109*F109*H109</f>
        <v>6000</v>
      </c>
      <c r="J109"/>
      <c r="K109" s="84">
        <v>3</v>
      </c>
      <c r="L109" s="41" t="s">
        <v>119</v>
      </c>
      <c r="M109" s="84">
        <v>1</v>
      </c>
      <c r="N109" s="84"/>
      <c r="O109" s="36">
        <v>2000</v>
      </c>
      <c r="P109" s="36">
        <f t="shared" ref="P109:P156" si="46">K109*M109*O109</f>
        <v>6000</v>
      </c>
      <c r="Q109" s="84"/>
      <c r="R109" s="42"/>
      <c r="S109" s="63"/>
      <c r="U109" s="110">
        <v>3</v>
      </c>
      <c r="V109" s="41" t="s">
        <v>119</v>
      </c>
      <c r="W109" s="110">
        <v>1</v>
      </c>
      <c r="X109" s="110"/>
      <c r="Y109" s="36">
        <v>2000</v>
      </c>
      <c r="Z109" s="36">
        <f t="shared" ref="Z109:Z156" si="47">U109*W109*Y109</f>
        <v>6000</v>
      </c>
      <c r="AA109" s="110"/>
      <c r="AB109" s="42"/>
      <c r="AC109" s="63"/>
      <c r="AF109" s="144">
        <f t="shared" si="42"/>
        <v>6000</v>
      </c>
    </row>
    <row r="110" spans="1:32" x14ac:dyDescent="0.2">
      <c r="A110" s="191"/>
      <c r="B110" s="118" t="s">
        <v>47</v>
      </c>
      <c r="C110" s="40"/>
      <c r="D110" s="84">
        <v>1</v>
      </c>
      <c r="E110" s="41" t="s">
        <v>119</v>
      </c>
      <c r="F110" s="84">
        <v>1</v>
      </c>
      <c r="G110" s="84"/>
      <c r="H110" s="36">
        <v>25000</v>
      </c>
      <c r="I110" s="36">
        <f t="shared" si="45"/>
        <v>25000</v>
      </c>
      <c r="J110"/>
      <c r="K110" s="84">
        <v>1</v>
      </c>
      <c r="L110" s="41" t="s">
        <v>119</v>
      </c>
      <c r="M110" s="84">
        <v>1</v>
      </c>
      <c r="N110" s="84"/>
      <c r="O110" s="36">
        <v>25000</v>
      </c>
      <c r="P110" s="36">
        <f t="shared" si="46"/>
        <v>25000</v>
      </c>
      <c r="Q110" s="84" t="s">
        <v>290</v>
      </c>
      <c r="R110" s="42"/>
      <c r="S110" s="63"/>
      <c r="U110" s="52">
        <v>2</v>
      </c>
      <c r="V110" s="107" t="s">
        <v>119</v>
      </c>
      <c r="W110" s="52">
        <v>1</v>
      </c>
      <c r="X110" s="52"/>
      <c r="Y110" s="87">
        <v>12500</v>
      </c>
      <c r="Z110" s="87">
        <f t="shared" si="47"/>
        <v>25000</v>
      </c>
      <c r="AA110" s="110" t="s">
        <v>290</v>
      </c>
      <c r="AB110" s="42"/>
      <c r="AC110" s="63" t="s">
        <v>558</v>
      </c>
      <c r="AF110" s="144">
        <f t="shared" si="42"/>
        <v>25000</v>
      </c>
    </row>
    <row r="111" spans="1:32" x14ac:dyDescent="0.2">
      <c r="A111" s="191"/>
      <c r="B111" s="118" t="s">
        <v>48</v>
      </c>
      <c r="C111" s="40"/>
      <c r="D111" s="84">
        <v>1</v>
      </c>
      <c r="E111" s="41" t="s">
        <v>119</v>
      </c>
      <c r="F111" s="84">
        <v>1</v>
      </c>
      <c r="G111" s="84"/>
      <c r="H111" s="36">
        <v>15000</v>
      </c>
      <c r="I111" s="36">
        <f t="shared" si="45"/>
        <v>15000</v>
      </c>
      <c r="J111"/>
      <c r="K111" s="84">
        <v>1</v>
      </c>
      <c r="L111" s="41" t="s">
        <v>119</v>
      </c>
      <c r="M111" s="84">
        <v>1</v>
      </c>
      <c r="N111" s="84"/>
      <c r="O111" s="36">
        <v>15000</v>
      </c>
      <c r="P111" s="36">
        <f t="shared" si="46"/>
        <v>15000</v>
      </c>
      <c r="Q111" s="84"/>
      <c r="R111" s="42"/>
      <c r="S111" s="63"/>
      <c r="U111" s="110">
        <v>1</v>
      </c>
      <c r="V111" s="41" t="s">
        <v>119</v>
      </c>
      <c r="W111" s="110">
        <v>1</v>
      </c>
      <c r="X111" s="110"/>
      <c r="Y111" s="36">
        <v>15000</v>
      </c>
      <c r="Z111" s="36">
        <f t="shared" si="47"/>
        <v>15000</v>
      </c>
      <c r="AA111" s="110"/>
      <c r="AB111" s="42"/>
      <c r="AC111" s="63" t="s">
        <v>559</v>
      </c>
      <c r="AF111" s="144">
        <f t="shared" si="42"/>
        <v>15000</v>
      </c>
    </row>
    <row r="112" spans="1:32" x14ac:dyDescent="0.2">
      <c r="A112" s="191"/>
      <c r="B112" s="118" t="s">
        <v>29</v>
      </c>
      <c r="C112" s="40"/>
      <c r="D112" s="84">
        <v>4</v>
      </c>
      <c r="E112" s="41" t="s">
        <v>119</v>
      </c>
      <c r="F112" s="84">
        <v>1</v>
      </c>
      <c r="G112" s="84"/>
      <c r="H112" s="36">
        <v>1000</v>
      </c>
      <c r="I112" s="36">
        <f t="shared" si="45"/>
        <v>4000</v>
      </c>
      <c r="J112"/>
      <c r="K112" s="84">
        <v>4</v>
      </c>
      <c r="L112" s="41" t="s">
        <v>119</v>
      </c>
      <c r="M112" s="84">
        <v>1</v>
      </c>
      <c r="N112" s="84"/>
      <c r="O112" s="36">
        <v>1000</v>
      </c>
      <c r="P112" s="36">
        <f t="shared" si="46"/>
        <v>4000</v>
      </c>
      <c r="Q112" s="84"/>
      <c r="R112" s="42"/>
      <c r="S112" s="63"/>
      <c r="U112" s="110">
        <v>4</v>
      </c>
      <c r="V112" s="41" t="s">
        <v>119</v>
      </c>
      <c r="W112" s="110">
        <v>1</v>
      </c>
      <c r="X112" s="110"/>
      <c r="Y112" s="36">
        <v>1000</v>
      </c>
      <c r="Z112" s="36">
        <f t="shared" si="47"/>
        <v>4000</v>
      </c>
      <c r="AA112" s="110"/>
      <c r="AB112" s="42"/>
      <c r="AC112" s="63"/>
      <c r="AF112" s="144">
        <f t="shared" si="42"/>
        <v>4000</v>
      </c>
    </row>
    <row r="113" spans="1:32" x14ac:dyDescent="0.2">
      <c r="A113" s="191"/>
      <c r="B113" s="118" t="s">
        <v>30</v>
      </c>
      <c r="C113" s="40"/>
      <c r="D113" s="84">
        <v>4</v>
      </c>
      <c r="E113" s="41" t="s">
        <v>119</v>
      </c>
      <c r="F113" s="84">
        <v>1</v>
      </c>
      <c r="G113" s="84"/>
      <c r="H113" s="36">
        <v>3000</v>
      </c>
      <c r="I113" s="36">
        <f t="shared" si="45"/>
        <v>12000</v>
      </c>
      <c r="J113"/>
      <c r="K113" s="84">
        <v>4</v>
      </c>
      <c r="L113" s="41" t="s">
        <v>119</v>
      </c>
      <c r="M113" s="84">
        <v>1</v>
      </c>
      <c r="N113" s="84"/>
      <c r="O113" s="36">
        <v>3000</v>
      </c>
      <c r="P113" s="36">
        <f t="shared" si="46"/>
        <v>12000</v>
      </c>
      <c r="Q113" s="84"/>
      <c r="R113" s="42"/>
      <c r="S113" s="63"/>
      <c r="U113" s="110">
        <v>4</v>
      </c>
      <c r="V113" s="41" t="s">
        <v>119</v>
      </c>
      <c r="W113" s="110">
        <v>1</v>
      </c>
      <c r="X113" s="110"/>
      <c r="Y113" s="36">
        <v>3000</v>
      </c>
      <c r="Z113" s="36">
        <f t="shared" si="47"/>
        <v>12000</v>
      </c>
      <c r="AA113" s="110"/>
      <c r="AB113" s="42"/>
      <c r="AC113" s="63"/>
      <c r="AF113" s="144">
        <f t="shared" si="42"/>
        <v>12000</v>
      </c>
    </row>
    <row r="114" spans="1:32" x14ac:dyDescent="0.2">
      <c r="A114" s="191"/>
      <c r="B114" s="118" t="s">
        <v>49</v>
      </c>
      <c r="C114" s="40"/>
      <c r="D114" s="84">
        <v>1</v>
      </c>
      <c r="E114" s="41" t="s">
        <v>119</v>
      </c>
      <c r="F114" s="84">
        <v>1</v>
      </c>
      <c r="G114" s="84"/>
      <c r="H114" s="36">
        <v>1500</v>
      </c>
      <c r="I114" s="36">
        <f t="shared" si="45"/>
        <v>1500</v>
      </c>
      <c r="J114"/>
      <c r="K114" s="84">
        <v>1</v>
      </c>
      <c r="L114" s="41" t="s">
        <v>119</v>
      </c>
      <c r="M114" s="84">
        <v>1</v>
      </c>
      <c r="N114" s="84"/>
      <c r="O114" s="36">
        <v>1500</v>
      </c>
      <c r="P114" s="36">
        <f t="shared" si="46"/>
        <v>1500</v>
      </c>
      <c r="Q114" s="84"/>
      <c r="R114" s="42"/>
      <c r="S114" s="63"/>
      <c r="U114" s="110">
        <v>1</v>
      </c>
      <c r="V114" s="41" t="s">
        <v>119</v>
      </c>
      <c r="W114" s="110">
        <v>1</v>
      </c>
      <c r="X114" s="110"/>
      <c r="Y114" s="36">
        <v>1500</v>
      </c>
      <c r="Z114" s="36">
        <f t="shared" si="47"/>
        <v>1500</v>
      </c>
      <c r="AA114" s="110"/>
      <c r="AB114" s="42"/>
      <c r="AC114" s="63"/>
      <c r="AF114" s="144">
        <f t="shared" si="42"/>
        <v>1500</v>
      </c>
    </row>
    <row r="115" spans="1:32" x14ac:dyDescent="0.2">
      <c r="A115" s="191"/>
      <c r="B115" s="118" t="s">
        <v>31</v>
      </c>
      <c r="C115" s="40"/>
      <c r="D115" s="84">
        <v>1</v>
      </c>
      <c r="E115" s="41" t="s">
        <v>119</v>
      </c>
      <c r="F115" s="84">
        <v>1</v>
      </c>
      <c r="G115" s="84"/>
      <c r="H115" s="36">
        <v>500</v>
      </c>
      <c r="I115" s="36">
        <f t="shared" si="45"/>
        <v>500</v>
      </c>
      <c r="J115"/>
      <c r="K115" s="84">
        <v>1</v>
      </c>
      <c r="L115" s="41" t="s">
        <v>119</v>
      </c>
      <c r="M115" s="84">
        <v>1</v>
      </c>
      <c r="N115" s="84"/>
      <c r="O115" s="36">
        <v>500</v>
      </c>
      <c r="P115" s="36">
        <f t="shared" si="46"/>
        <v>500</v>
      </c>
      <c r="Q115" s="84"/>
      <c r="R115" s="42"/>
      <c r="S115" s="63"/>
      <c r="U115" s="110">
        <v>1</v>
      </c>
      <c r="V115" s="41" t="s">
        <v>119</v>
      </c>
      <c r="W115" s="110">
        <v>1</v>
      </c>
      <c r="X115" s="110"/>
      <c r="Y115" s="36">
        <v>500</v>
      </c>
      <c r="Z115" s="36">
        <f t="shared" si="47"/>
        <v>500</v>
      </c>
      <c r="AA115" s="110"/>
      <c r="AB115" s="42"/>
      <c r="AC115" s="63"/>
      <c r="AF115" s="144">
        <f t="shared" si="42"/>
        <v>500</v>
      </c>
    </row>
    <row r="116" spans="1:32" x14ac:dyDescent="0.2">
      <c r="A116" s="191"/>
      <c r="B116" s="118" t="s">
        <v>50</v>
      </c>
      <c r="C116" s="40"/>
      <c r="D116" s="84">
        <v>3</v>
      </c>
      <c r="E116" s="41" t="s">
        <v>119</v>
      </c>
      <c r="F116" s="84">
        <v>1</v>
      </c>
      <c r="G116" s="84"/>
      <c r="H116" s="36">
        <v>1000</v>
      </c>
      <c r="I116" s="36">
        <f t="shared" si="45"/>
        <v>3000</v>
      </c>
      <c r="J116"/>
      <c r="K116" s="84">
        <v>3</v>
      </c>
      <c r="L116" s="41" t="s">
        <v>119</v>
      </c>
      <c r="M116" s="84">
        <v>1</v>
      </c>
      <c r="N116" s="84"/>
      <c r="O116" s="36">
        <v>1000</v>
      </c>
      <c r="P116" s="36">
        <f t="shared" si="46"/>
        <v>3000</v>
      </c>
      <c r="Q116" s="84"/>
      <c r="R116" s="42"/>
      <c r="S116" s="63"/>
      <c r="U116" s="110">
        <v>3</v>
      </c>
      <c r="V116" s="41" t="s">
        <v>119</v>
      </c>
      <c r="W116" s="110">
        <v>1</v>
      </c>
      <c r="X116" s="110"/>
      <c r="Y116" s="36">
        <v>1000</v>
      </c>
      <c r="Z116" s="36">
        <f t="shared" si="47"/>
        <v>3000</v>
      </c>
      <c r="AA116" s="110"/>
      <c r="AB116" s="42"/>
      <c r="AC116" s="63"/>
      <c r="AF116" s="144">
        <f t="shared" si="42"/>
        <v>3000</v>
      </c>
    </row>
    <row r="117" spans="1:32" x14ac:dyDescent="0.2">
      <c r="A117" s="191"/>
      <c r="B117" s="118" t="s">
        <v>51</v>
      </c>
      <c r="C117" s="40"/>
      <c r="D117" s="84">
        <v>5</v>
      </c>
      <c r="E117" s="41" t="s">
        <v>119</v>
      </c>
      <c r="F117" s="84">
        <v>1</v>
      </c>
      <c r="G117" s="84"/>
      <c r="H117" s="36">
        <v>600</v>
      </c>
      <c r="I117" s="36">
        <f t="shared" si="45"/>
        <v>3000</v>
      </c>
      <c r="J117"/>
      <c r="K117" s="84">
        <v>5</v>
      </c>
      <c r="L117" s="41" t="s">
        <v>119</v>
      </c>
      <c r="M117" s="84">
        <v>1</v>
      </c>
      <c r="N117" s="84"/>
      <c r="O117" s="36">
        <v>600</v>
      </c>
      <c r="P117" s="36">
        <f t="shared" si="46"/>
        <v>3000</v>
      </c>
      <c r="Q117" s="84"/>
      <c r="R117" s="42"/>
      <c r="S117" s="63"/>
      <c r="U117" s="110">
        <v>5</v>
      </c>
      <c r="V117" s="41" t="s">
        <v>119</v>
      </c>
      <c r="W117" s="110">
        <v>1</v>
      </c>
      <c r="X117" s="110"/>
      <c r="Y117" s="36">
        <v>600</v>
      </c>
      <c r="Z117" s="36">
        <f t="shared" si="47"/>
        <v>3000</v>
      </c>
      <c r="AA117" s="110"/>
      <c r="AB117" s="42"/>
      <c r="AC117" s="63"/>
      <c r="AF117" s="144">
        <f t="shared" si="42"/>
        <v>3000</v>
      </c>
    </row>
    <row r="118" spans="1:32" x14ac:dyDescent="0.2">
      <c r="A118" s="191"/>
      <c r="B118" s="118" t="s">
        <v>32</v>
      </c>
      <c r="C118" s="40"/>
      <c r="D118" s="84">
        <v>2</v>
      </c>
      <c r="E118" s="41" t="s">
        <v>119</v>
      </c>
      <c r="F118" s="84">
        <v>1</v>
      </c>
      <c r="G118" s="84"/>
      <c r="H118" s="36">
        <v>500</v>
      </c>
      <c r="I118" s="36">
        <f t="shared" si="45"/>
        <v>1000</v>
      </c>
      <c r="J118"/>
      <c r="K118" s="84">
        <v>2</v>
      </c>
      <c r="L118" s="41" t="s">
        <v>119</v>
      </c>
      <c r="M118" s="84">
        <v>1</v>
      </c>
      <c r="N118" s="84"/>
      <c r="O118" s="36">
        <v>500</v>
      </c>
      <c r="P118" s="36">
        <f t="shared" si="46"/>
        <v>1000</v>
      </c>
      <c r="Q118" s="84"/>
      <c r="R118" s="42"/>
      <c r="S118" s="63"/>
      <c r="U118" s="110">
        <v>2</v>
      </c>
      <c r="V118" s="41" t="s">
        <v>119</v>
      </c>
      <c r="W118" s="110">
        <v>1</v>
      </c>
      <c r="X118" s="110"/>
      <c r="Y118" s="36">
        <v>500</v>
      </c>
      <c r="Z118" s="36">
        <f t="shared" si="47"/>
        <v>1000</v>
      </c>
      <c r="AA118" s="110"/>
      <c r="AB118" s="42"/>
      <c r="AC118" s="63"/>
      <c r="AF118" s="144">
        <f t="shared" si="42"/>
        <v>1000</v>
      </c>
    </row>
    <row r="119" spans="1:32" x14ac:dyDescent="0.2">
      <c r="A119" s="191"/>
      <c r="B119" s="118" t="s">
        <v>46</v>
      </c>
      <c r="C119" s="40"/>
      <c r="D119" s="84">
        <v>3</v>
      </c>
      <c r="E119" s="41" t="s">
        <v>119</v>
      </c>
      <c r="F119" s="84">
        <v>1</v>
      </c>
      <c r="G119" s="84"/>
      <c r="H119" s="36">
        <v>400</v>
      </c>
      <c r="I119" s="36">
        <f t="shared" si="45"/>
        <v>1200</v>
      </c>
      <c r="J119"/>
      <c r="K119" s="84">
        <v>3</v>
      </c>
      <c r="L119" s="41" t="s">
        <v>119</v>
      </c>
      <c r="M119" s="84">
        <v>1</v>
      </c>
      <c r="N119" s="84"/>
      <c r="O119" s="36">
        <v>400</v>
      </c>
      <c r="P119" s="36">
        <f t="shared" si="46"/>
        <v>1200</v>
      </c>
      <c r="Q119" s="84"/>
      <c r="R119" s="42"/>
      <c r="S119" s="63"/>
      <c r="U119" s="110">
        <v>3</v>
      </c>
      <c r="V119" s="41" t="s">
        <v>119</v>
      </c>
      <c r="W119" s="110">
        <v>1</v>
      </c>
      <c r="X119" s="110"/>
      <c r="Y119" s="36">
        <v>400</v>
      </c>
      <c r="Z119" s="36">
        <f t="shared" si="47"/>
        <v>1200</v>
      </c>
      <c r="AA119" s="110"/>
      <c r="AB119" s="42"/>
      <c r="AC119" s="63"/>
      <c r="AF119" s="144">
        <f t="shared" si="42"/>
        <v>1200</v>
      </c>
    </row>
    <row r="120" spans="1:32" x14ac:dyDescent="0.2">
      <c r="A120" s="191"/>
      <c r="B120" s="118" t="s">
        <v>52</v>
      </c>
      <c r="C120" s="40"/>
      <c r="D120" s="84">
        <v>3</v>
      </c>
      <c r="E120" s="41" t="s">
        <v>119</v>
      </c>
      <c r="F120" s="84">
        <v>1</v>
      </c>
      <c r="G120" s="84"/>
      <c r="H120" s="36">
        <v>600</v>
      </c>
      <c r="I120" s="36">
        <f t="shared" si="45"/>
        <v>1800</v>
      </c>
      <c r="J120"/>
      <c r="K120" s="84">
        <v>3</v>
      </c>
      <c r="L120" s="41" t="s">
        <v>119</v>
      </c>
      <c r="M120" s="84">
        <v>1</v>
      </c>
      <c r="N120" s="84"/>
      <c r="O120" s="36">
        <v>600</v>
      </c>
      <c r="P120" s="36">
        <f t="shared" si="46"/>
        <v>1800</v>
      </c>
      <c r="Q120" s="84"/>
      <c r="R120" s="42"/>
      <c r="S120" s="63"/>
      <c r="U120" s="110">
        <v>2</v>
      </c>
      <c r="V120" s="41" t="s">
        <v>119</v>
      </c>
      <c r="W120" s="110">
        <v>1</v>
      </c>
      <c r="X120" s="110"/>
      <c r="Y120" s="36">
        <v>900</v>
      </c>
      <c r="Z120" s="36">
        <f t="shared" si="47"/>
        <v>1800</v>
      </c>
      <c r="AA120" s="110"/>
      <c r="AB120" s="42"/>
      <c r="AC120" s="74" t="s">
        <v>405</v>
      </c>
      <c r="AF120" s="144">
        <f t="shared" si="42"/>
        <v>1800</v>
      </c>
    </row>
    <row r="121" spans="1:32" x14ac:dyDescent="0.2">
      <c r="A121" s="191"/>
      <c r="B121" s="118" t="s">
        <v>33</v>
      </c>
      <c r="C121" s="40"/>
      <c r="D121" s="84">
        <v>2</v>
      </c>
      <c r="E121" s="41" t="s">
        <v>119</v>
      </c>
      <c r="F121" s="84">
        <v>1</v>
      </c>
      <c r="G121" s="84"/>
      <c r="H121" s="36">
        <v>600</v>
      </c>
      <c r="I121" s="36">
        <f t="shared" si="45"/>
        <v>1200</v>
      </c>
      <c r="J121"/>
      <c r="K121" s="84">
        <v>2</v>
      </c>
      <c r="L121" s="41" t="s">
        <v>119</v>
      </c>
      <c r="M121" s="84">
        <v>1</v>
      </c>
      <c r="N121" s="84"/>
      <c r="O121" s="36">
        <v>600</v>
      </c>
      <c r="P121" s="36">
        <f t="shared" si="46"/>
        <v>1200</v>
      </c>
      <c r="Q121" s="84"/>
      <c r="R121" s="42"/>
      <c r="S121" s="63"/>
      <c r="U121" s="110">
        <v>2</v>
      </c>
      <c r="V121" s="41" t="s">
        <v>119</v>
      </c>
      <c r="W121" s="110">
        <v>1</v>
      </c>
      <c r="X121" s="110"/>
      <c r="Y121" s="36">
        <v>600</v>
      </c>
      <c r="Z121" s="36">
        <f t="shared" si="47"/>
        <v>1200</v>
      </c>
      <c r="AA121" s="110"/>
      <c r="AB121" s="42"/>
      <c r="AC121" s="74" t="s">
        <v>424</v>
      </c>
      <c r="AF121" s="144">
        <f t="shared" si="42"/>
        <v>1200</v>
      </c>
    </row>
    <row r="122" spans="1:32" x14ac:dyDescent="0.2">
      <c r="A122" s="191"/>
      <c r="B122" s="118" t="s">
        <v>27</v>
      </c>
      <c r="C122" s="40"/>
      <c r="D122" s="84">
        <v>1</v>
      </c>
      <c r="E122" s="41" t="s">
        <v>119</v>
      </c>
      <c r="F122" s="84">
        <v>1</v>
      </c>
      <c r="G122" s="84"/>
      <c r="H122" s="36">
        <v>700</v>
      </c>
      <c r="I122" s="36">
        <f t="shared" si="45"/>
        <v>700</v>
      </c>
      <c r="J122"/>
      <c r="K122" s="84">
        <v>1</v>
      </c>
      <c r="L122" s="41" t="s">
        <v>119</v>
      </c>
      <c r="M122" s="84">
        <v>1</v>
      </c>
      <c r="N122" s="84"/>
      <c r="O122" s="36">
        <v>700</v>
      </c>
      <c r="P122" s="36">
        <f t="shared" si="46"/>
        <v>700</v>
      </c>
      <c r="Q122" s="84"/>
      <c r="R122" s="42"/>
      <c r="S122" s="63"/>
      <c r="U122" s="110">
        <v>1</v>
      </c>
      <c r="V122" s="41" t="s">
        <v>119</v>
      </c>
      <c r="W122" s="110">
        <v>1</v>
      </c>
      <c r="X122" s="110"/>
      <c r="Y122" s="36">
        <v>700</v>
      </c>
      <c r="Z122" s="36">
        <f t="shared" si="47"/>
        <v>700</v>
      </c>
      <c r="AA122" s="110"/>
      <c r="AB122" s="42"/>
      <c r="AC122" s="63"/>
      <c r="AF122" s="144">
        <f t="shared" si="42"/>
        <v>700</v>
      </c>
    </row>
    <row r="123" spans="1:32" x14ac:dyDescent="0.2">
      <c r="A123" s="191"/>
      <c r="B123" s="117" t="s">
        <v>21</v>
      </c>
      <c r="C123" s="80"/>
      <c r="D123" s="79"/>
      <c r="E123" s="83"/>
      <c r="F123" s="84">
        <v>1</v>
      </c>
      <c r="G123" s="79"/>
      <c r="H123" s="23"/>
      <c r="I123" s="23">
        <f t="shared" si="45"/>
        <v>0</v>
      </c>
      <c r="J123"/>
      <c r="K123" s="79"/>
      <c r="L123" s="83"/>
      <c r="M123" s="84">
        <v>1</v>
      </c>
      <c r="N123" s="79"/>
      <c r="O123" s="23"/>
      <c r="P123" s="23">
        <f t="shared" si="46"/>
        <v>0</v>
      </c>
      <c r="Q123" s="79"/>
      <c r="S123" s="59"/>
      <c r="U123" s="112"/>
      <c r="V123" s="113"/>
      <c r="W123" s="110">
        <v>1</v>
      </c>
      <c r="X123" s="112"/>
      <c r="Y123" s="23"/>
      <c r="Z123" s="23"/>
      <c r="AA123" s="112"/>
      <c r="AC123" s="59"/>
      <c r="AF123" s="144"/>
    </row>
    <row r="124" spans="1:32" x14ac:dyDescent="0.2">
      <c r="A124" s="191"/>
      <c r="B124" s="118" t="s">
        <v>53</v>
      </c>
      <c r="C124" s="40"/>
      <c r="D124" s="84">
        <v>8</v>
      </c>
      <c r="E124" s="41" t="s">
        <v>122</v>
      </c>
      <c r="F124" s="84">
        <v>1</v>
      </c>
      <c r="G124" s="84"/>
      <c r="H124" s="36">
        <v>1300</v>
      </c>
      <c r="I124" s="36">
        <f t="shared" si="45"/>
        <v>10400</v>
      </c>
      <c r="J124"/>
      <c r="K124" s="84">
        <v>8</v>
      </c>
      <c r="L124" s="41" t="s">
        <v>122</v>
      </c>
      <c r="M124" s="84">
        <v>1</v>
      </c>
      <c r="N124" s="84"/>
      <c r="O124" s="36">
        <v>1300</v>
      </c>
      <c r="P124" s="36">
        <f t="shared" si="46"/>
        <v>10400</v>
      </c>
      <c r="Q124" s="84" t="s">
        <v>293</v>
      </c>
      <c r="R124" s="42"/>
      <c r="S124" s="63"/>
      <c r="U124" s="110">
        <v>8</v>
      </c>
      <c r="V124" s="41" t="s">
        <v>122</v>
      </c>
      <c r="W124" s="110">
        <v>1</v>
      </c>
      <c r="X124" s="110"/>
      <c r="Y124" s="36">
        <v>1200</v>
      </c>
      <c r="Z124" s="36">
        <f t="shared" si="47"/>
        <v>9600</v>
      </c>
      <c r="AA124" s="110" t="s">
        <v>293</v>
      </c>
      <c r="AB124" s="42"/>
      <c r="AC124" s="63" t="s">
        <v>560</v>
      </c>
      <c r="AF124" s="144">
        <f t="shared" si="42"/>
        <v>9600</v>
      </c>
    </row>
    <row r="125" spans="1:32" x14ac:dyDescent="0.2">
      <c r="A125" s="191"/>
      <c r="B125" s="118" t="s">
        <v>54</v>
      </c>
      <c r="C125" s="40"/>
      <c r="D125" s="84">
        <v>4</v>
      </c>
      <c r="E125" s="41" t="s">
        <v>122</v>
      </c>
      <c r="F125" s="84">
        <v>1</v>
      </c>
      <c r="G125" s="84"/>
      <c r="H125" s="36">
        <v>1300</v>
      </c>
      <c r="I125" s="36">
        <f t="shared" si="45"/>
        <v>5200</v>
      </c>
      <c r="J125"/>
      <c r="K125" s="84">
        <v>4</v>
      </c>
      <c r="L125" s="41" t="s">
        <v>122</v>
      </c>
      <c r="M125" s="84">
        <v>1</v>
      </c>
      <c r="N125" s="84"/>
      <c r="O125" s="36">
        <v>1300</v>
      </c>
      <c r="P125" s="36">
        <f t="shared" si="46"/>
        <v>5200</v>
      </c>
      <c r="Q125" s="84" t="s">
        <v>293</v>
      </c>
      <c r="R125" s="42"/>
      <c r="S125" s="63"/>
      <c r="U125" s="110">
        <v>4</v>
      </c>
      <c r="V125" s="41" t="s">
        <v>122</v>
      </c>
      <c r="W125" s="110">
        <v>1</v>
      </c>
      <c r="X125" s="110"/>
      <c r="Y125" s="36">
        <v>1200</v>
      </c>
      <c r="Z125" s="36">
        <f t="shared" si="47"/>
        <v>4800</v>
      </c>
      <c r="AA125" s="110" t="s">
        <v>293</v>
      </c>
      <c r="AB125" s="42"/>
      <c r="AC125" s="63" t="s">
        <v>561</v>
      </c>
      <c r="AF125" s="144">
        <f t="shared" si="42"/>
        <v>4800</v>
      </c>
    </row>
    <row r="126" spans="1:32" ht="14" customHeight="1" x14ac:dyDescent="0.2">
      <c r="A126" s="191"/>
      <c r="B126" s="118" t="s">
        <v>55</v>
      </c>
      <c r="C126" s="40"/>
      <c r="D126" s="84">
        <v>4</v>
      </c>
      <c r="E126" s="41" t="s">
        <v>122</v>
      </c>
      <c r="F126" s="84">
        <v>1</v>
      </c>
      <c r="G126" s="84"/>
      <c r="H126" s="36">
        <v>800</v>
      </c>
      <c r="I126" s="36">
        <f t="shared" si="45"/>
        <v>3200</v>
      </c>
      <c r="J126"/>
      <c r="K126" s="84">
        <v>4</v>
      </c>
      <c r="L126" s="41" t="s">
        <v>122</v>
      </c>
      <c r="M126" s="84">
        <v>1</v>
      </c>
      <c r="N126" s="84"/>
      <c r="O126" s="36">
        <v>800</v>
      </c>
      <c r="P126" s="36">
        <f t="shared" si="46"/>
        <v>3200</v>
      </c>
      <c r="Q126" s="84" t="s">
        <v>293</v>
      </c>
      <c r="R126" s="42"/>
      <c r="S126" s="63"/>
      <c r="U126" s="110">
        <v>4</v>
      </c>
      <c r="V126" s="41" t="s">
        <v>122</v>
      </c>
      <c r="W126" s="110">
        <v>1</v>
      </c>
      <c r="X126" s="110"/>
      <c r="Y126" s="36">
        <v>650</v>
      </c>
      <c r="Z126" s="36">
        <f t="shared" si="47"/>
        <v>2600</v>
      </c>
      <c r="AA126" s="110" t="s">
        <v>293</v>
      </c>
      <c r="AB126" s="42"/>
      <c r="AC126" s="63" t="s">
        <v>562</v>
      </c>
      <c r="AF126" s="144">
        <f t="shared" si="42"/>
        <v>2600</v>
      </c>
    </row>
    <row r="127" spans="1:32" ht="14" customHeight="1" x14ac:dyDescent="0.2">
      <c r="A127" s="191"/>
      <c r="B127" s="118" t="s">
        <v>56</v>
      </c>
      <c r="C127" s="40"/>
      <c r="D127" s="84">
        <v>4</v>
      </c>
      <c r="E127" s="41" t="s">
        <v>122</v>
      </c>
      <c r="F127" s="84">
        <v>1</v>
      </c>
      <c r="G127" s="84"/>
      <c r="H127" s="36">
        <v>800</v>
      </c>
      <c r="I127" s="36">
        <f t="shared" si="45"/>
        <v>3200</v>
      </c>
      <c r="J127"/>
      <c r="K127" s="84">
        <v>4</v>
      </c>
      <c r="L127" s="41" t="s">
        <v>122</v>
      </c>
      <c r="M127" s="84">
        <v>1</v>
      </c>
      <c r="N127" s="84"/>
      <c r="O127" s="36">
        <v>800</v>
      </c>
      <c r="P127" s="36">
        <f t="shared" si="46"/>
        <v>3200</v>
      </c>
      <c r="Q127" s="84" t="s">
        <v>293</v>
      </c>
      <c r="R127" s="42"/>
      <c r="S127" s="63"/>
      <c r="U127" s="110">
        <v>4</v>
      </c>
      <c r="V127" s="41" t="s">
        <v>122</v>
      </c>
      <c r="W127" s="110">
        <v>1</v>
      </c>
      <c r="X127" s="110"/>
      <c r="Y127" s="36">
        <v>650</v>
      </c>
      <c r="Z127" s="36">
        <f t="shared" si="47"/>
        <v>2600</v>
      </c>
      <c r="AA127" s="110" t="s">
        <v>293</v>
      </c>
      <c r="AB127" s="42"/>
      <c r="AC127" s="63" t="s">
        <v>563</v>
      </c>
      <c r="AF127" s="144">
        <f t="shared" si="42"/>
        <v>2600</v>
      </c>
    </row>
    <row r="128" spans="1:32" ht="14" customHeight="1" x14ac:dyDescent="0.2">
      <c r="A128" s="191"/>
      <c r="B128" s="118" t="s">
        <v>57</v>
      </c>
      <c r="C128" s="40"/>
      <c r="D128" s="84">
        <v>5</v>
      </c>
      <c r="E128" s="41" t="s">
        <v>117</v>
      </c>
      <c r="F128" s="84">
        <v>1</v>
      </c>
      <c r="G128" s="84"/>
      <c r="H128" s="36">
        <v>1300</v>
      </c>
      <c r="I128" s="36">
        <f t="shared" si="45"/>
        <v>6500</v>
      </c>
      <c r="J128"/>
      <c r="K128" s="84">
        <v>5</v>
      </c>
      <c r="L128" s="41" t="s">
        <v>117</v>
      </c>
      <c r="M128" s="84">
        <v>1</v>
      </c>
      <c r="N128" s="84"/>
      <c r="O128" s="36">
        <v>1300</v>
      </c>
      <c r="P128" s="36">
        <f t="shared" si="46"/>
        <v>6500</v>
      </c>
      <c r="Q128" s="84" t="s">
        <v>293</v>
      </c>
      <c r="R128" s="42"/>
      <c r="S128" s="63"/>
      <c r="U128" s="110">
        <v>3</v>
      </c>
      <c r="V128" s="41" t="s">
        <v>117</v>
      </c>
      <c r="W128" s="110">
        <v>1</v>
      </c>
      <c r="X128" s="110"/>
      <c r="Y128" s="36">
        <v>1200</v>
      </c>
      <c r="Z128" s="36">
        <f t="shared" si="47"/>
        <v>3600</v>
      </c>
      <c r="AA128" s="110" t="s">
        <v>293</v>
      </c>
      <c r="AB128" s="42"/>
      <c r="AC128" s="63" t="s">
        <v>564</v>
      </c>
      <c r="AF128" s="144">
        <f t="shared" si="42"/>
        <v>3600</v>
      </c>
    </row>
    <row r="129" spans="1:32" ht="30" x14ac:dyDescent="0.2">
      <c r="A129" s="191"/>
      <c r="B129" s="118" t="s">
        <v>58</v>
      </c>
      <c r="C129" s="40"/>
      <c r="D129" s="84">
        <v>1</v>
      </c>
      <c r="E129" s="41" t="s">
        <v>117</v>
      </c>
      <c r="F129" s="84">
        <v>1</v>
      </c>
      <c r="G129" s="84"/>
      <c r="H129" s="36">
        <v>13000</v>
      </c>
      <c r="I129" s="36">
        <f t="shared" si="45"/>
        <v>13000</v>
      </c>
      <c r="J129"/>
      <c r="K129" s="84">
        <v>1</v>
      </c>
      <c r="L129" s="41" t="s">
        <v>117</v>
      </c>
      <c r="M129" s="84">
        <v>1</v>
      </c>
      <c r="N129" s="84"/>
      <c r="O129" s="36">
        <v>13000</v>
      </c>
      <c r="P129" s="36">
        <f t="shared" si="46"/>
        <v>13000</v>
      </c>
      <c r="Q129" s="84" t="s">
        <v>291</v>
      </c>
      <c r="R129" s="42" t="s">
        <v>283</v>
      </c>
      <c r="S129" s="63"/>
      <c r="U129" s="110">
        <v>1</v>
      </c>
      <c r="V129" s="41" t="s">
        <v>117</v>
      </c>
      <c r="W129" s="110">
        <v>1</v>
      </c>
      <c r="X129" s="110"/>
      <c r="Y129" s="36">
        <v>11000</v>
      </c>
      <c r="Z129" s="36">
        <f t="shared" si="47"/>
        <v>11000</v>
      </c>
      <c r="AA129" s="110" t="s">
        <v>291</v>
      </c>
      <c r="AB129" s="42" t="s">
        <v>283</v>
      </c>
      <c r="AC129" s="63" t="s">
        <v>565</v>
      </c>
      <c r="AF129" s="144">
        <f t="shared" si="42"/>
        <v>11000</v>
      </c>
    </row>
    <row r="130" spans="1:32" x14ac:dyDescent="0.2">
      <c r="A130" s="191"/>
      <c r="B130" s="118" t="s">
        <v>59</v>
      </c>
      <c r="C130" s="40"/>
      <c r="D130" s="84">
        <v>4</v>
      </c>
      <c r="E130" s="41" t="s">
        <v>122</v>
      </c>
      <c r="F130" s="84">
        <v>1</v>
      </c>
      <c r="G130" s="84"/>
      <c r="H130" s="36">
        <v>200</v>
      </c>
      <c r="I130" s="36">
        <f t="shared" si="45"/>
        <v>800</v>
      </c>
      <c r="J130"/>
      <c r="K130" s="84">
        <v>4</v>
      </c>
      <c r="L130" s="41" t="s">
        <v>122</v>
      </c>
      <c r="M130" s="84">
        <v>1</v>
      </c>
      <c r="N130" s="84"/>
      <c r="O130" s="36">
        <v>200</v>
      </c>
      <c r="P130" s="36">
        <f t="shared" si="46"/>
        <v>800</v>
      </c>
      <c r="Q130" s="84"/>
      <c r="R130" s="42"/>
      <c r="S130" s="63"/>
      <c r="U130" s="110">
        <v>4</v>
      </c>
      <c r="V130" s="41" t="s">
        <v>122</v>
      </c>
      <c r="W130" s="110">
        <v>1</v>
      </c>
      <c r="X130" s="110"/>
      <c r="Y130" s="36">
        <v>200</v>
      </c>
      <c r="Z130" s="36">
        <f t="shared" si="47"/>
        <v>800</v>
      </c>
      <c r="AA130" s="110"/>
      <c r="AB130" s="42"/>
      <c r="AC130" s="63"/>
      <c r="AF130" s="144">
        <f t="shared" si="42"/>
        <v>800</v>
      </c>
    </row>
    <row r="131" spans="1:32" ht="14" customHeight="1" x14ac:dyDescent="0.2">
      <c r="A131" s="191"/>
      <c r="B131" s="118" t="s">
        <v>60</v>
      </c>
      <c r="C131" s="40"/>
      <c r="D131" s="84">
        <v>4</v>
      </c>
      <c r="E131" s="41" t="s">
        <v>123</v>
      </c>
      <c r="F131" s="84">
        <v>1</v>
      </c>
      <c r="G131" s="84"/>
      <c r="H131" s="36">
        <v>200</v>
      </c>
      <c r="I131" s="36">
        <f t="shared" si="45"/>
        <v>800</v>
      </c>
      <c r="J131"/>
      <c r="K131" s="84">
        <v>4</v>
      </c>
      <c r="L131" s="41" t="s">
        <v>123</v>
      </c>
      <c r="M131" s="84">
        <v>1</v>
      </c>
      <c r="N131" s="84"/>
      <c r="O131" s="36">
        <v>200</v>
      </c>
      <c r="P131" s="36">
        <f t="shared" si="46"/>
        <v>800</v>
      </c>
      <c r="Q131" s="84"/>
      <c r="R131" s="42"/>
      <c r="S131" s="63"/>
      <c r="U131" s="110">
        <v>4</v>
      </c>
      <c r="V131" s="41" t="s">
        <v>123</v>
      </c>
      <c r="W131" s="110">
        <v>1</v>
      </c>
      <c r="X131" s="110"/>
      <c r="Y131" s="36">
        <v>200</v>
      </c>
      <c r="Z131" s="36">
        <f t="shared" si="47"/>
        <v>800</v>
      </c>
      <c r="AA131" s="110"/>
      <c r="AB131" s="42"/>
      <c r="AC131" s="63"/>
      <c r="AF131" s="144">
        <f t="shared" si="42"/>
        <v>800</v>
      </c>
    </row>
    <row r="132" spans="1:32" x14ac:dyDescent="0.2">
      <c r="A132" s="191"/>
      <c r="B132" s="118" t="s">
        <v>34</v>
      </c>
      <c r="C132" s="40"/>
      <c r="D132" s="84">
        <v>4</v>
      </c>
      <c r="E132" s="41" t="s">
        <v>117</v>
      </c>
      <c r="F132" s="84">
        <v>1</v>
      </c>
      <c r="G132" s="84"/>
      <c r="H132" s="36">
        <v>500</v>
      </c>
      <c r="I132" s="36">
        <f t="shared" si="45"/>
        <v>2000</v>
      </c>
      <c r="J132"/>
      <c r="K132" s="84">
        <v>4</v>
      </c>
      <c r="L132" s="41" t="s">
        <v>117</v>
      </c>
      <c r="M132" s="84">
        <v>1</v>
      </c>
      <c r="N132" s="84"/>
      <c r="O132" s="36">
        <v>500</v>
      </c>
      <c r="P132" s="36">
        <f t="shared" si="46"/>
        <v>2000</v>
      </c>
      <c r="Q132" s="84"/>
      <c r="R132" s="42"/>
      <c r="S132" s="63"/>
      <c r="U132" s="110">
        <v>4</v>
      </c>
      <c r="V132" s="41" t="s">
        <v>117</v>
      </c>
      <c r="W132" s="110">
        <v>1</v>
      </c>
      <c r="X132" s="110"/>
      <c r="Y132" s="36">
        <v>500</v>
      </c>
      <c r="Z132" s="36">
        <f t="shared" si="47"/>
        <v>2000</v>
      </c>
      <c r="AA132" s="110"/>
      <c r="AB132" s="42"/>
      <c r="AC132" s="63"/>
      <c r="AF132" s="144">
        <f t="shared" si="42"/>
        <v>2000</v>
      </c>
    </row>
    <row r="133" spans="1:32" x14ac:dyDescent="0.2">
      <c r="A133" s="191"/>
      <c r="B133" s="118" t="s">
        <v>61</v>
      </c>
      <c r="C133" s="40"/>
      <c r="D133" s="84">
        <v>2</v>
      </c>
      <c r="E133" s="41" t="s">
        <v>119</v>
      </c>
      <c r="F133" s="84">
        <v>1</v>
      </c>
      <c r="G133" s="84"/>
      <c r="H133" s="36">
        <v>700</v>
      </c>
      <c r="I133" s="36">
        <f t="shared" si="45"/>
        <v>1400</v>
      </c>
      <c r="J133"/>
      <c r="K133" s="84">
        <v>2</v>
      </c>
      <c r="L133" s="41" t="s">
        <v>119</v>
      </c>
      <c r="M133" s="84">
        <v>1</v>
      </c>
      <c r="N133" s="84"/>
      <c r="O133" s="36">
        <v>700</v>
      </c>
      <c r="P133" s="36">
        <f t="shared" si="46"/>
        <v>1400</v>
      </c>
      <c r="Q133" s="84"/>
      <c r="R133" s="42"/>
      <c r="S133" s="63"/>
      <c r="U133" s="110">
        <v>2</v>
      </c>
      <c r="V133" s="41" t="s">
        <v>119</v>
      </c>
      <c r="W133" s="110">
        <v>1</v>
      </c>
      <c r="X133" s="110"/>
      <c r="Y133" s="36">
        <v>700</v>
      </c>
      <c r="Z133" s="36">
        <f t="shared" si="47"/>
        <v>1400</v>
      </c>
      <c r="AA133" s="110"/>
      <c r="AB133" s="42"/>
      <c r="AC133" s="63"/>
      <c r="AF133" s="144">
        <f t="shared" si="42"/>
        <v>1400</v>
      </c>
    </row>
    <row r="134" spans="1:32" x14ac:dyDescent="0.2">
      <c r="A134" s="191"/>
      <c r="B134" s="118" t="s">
        <v>62</v>
      </c>
      <c r="C134" s="40"/>
      <c r="D134" s="84">
        <v>1</v>
      </c>
      <c r="E134" s="41" t="s">
        <v>117</v>
      </c>
      <c r="F134" s="84">
        <v>1</v>
      </c>
      <c r="G134" s="84"/>
      <c r="H134" s="36">
        <v>1200</v>
      </c>
      <c r="I134" s="36">
        <f t="shared" si="45"/>
        <v>1200</v>
      </c>
      <c r="J134"/>
      <c r="K134" s="84">
        <v>1</v>
      </c>
      <c r="L134" s="41" t="s">
        <v>117</v>
      </c>
      <c r="M134" s="84">
        <v>1</v>
      </c>
      <c r="N134" s="84"/>
      <c r="O134" s="36">
        <v>1200</v>
      </c>
      <c r="P134" s="36">
        <f t="shared" si="46"/>
        <v>1200</v>
      </c>
      <c r="Q134" s="84"/>
      <c r="R134" s="42"/>
      <c r="S134" s="63"/>
      <c r="U134" s="110">
        <v>1</v>
      </c>
      <c r="V134" s="41" t="s">
        <v>117</v>
      </c>
      <c r="W134" s="110">
        <v>1</v>
      </c>
      <c r="X134" s="110"/>
      <c r="Y134" s="36">
        <v>1200</v>
      </c>
      <c r="Z134" s="36">
        <f t="shared" si="47"/>
        <v>1200</v>
      </c>
      <c r="AA134" s="110"/>
      <c r="AB134" s="42"/>
      <c r="AC134" s="63"/>
      <c r="AF134" s="144">
        <f t="shared" si="42"/>
        <v>1200</v>
      </c>
    </row>
    <row r="135" spans="1:32" x14ac:dyDescent="0.2">
      <c r="A135" s="191"/>
      <c r="B135" s="118" t="s">
        <v>63</v>
      </c>
      <c r="C135" s="40"/>
      <c r="D135" s="84">
        <v>8</v>
      </c>
      <c r="E135" s="41" t="s">
        <v>117</v>
      </c>
      <c r="F135" s="84">
        <v>1</v>
      </c>
      <c r="G135" s="84"/>
      <c r="H135" s="36">
        <v>200</v>
      </c>
      <c r="I135" s="36">
        <f t="shared" si="45"/>
        <v>1600</v>
      </c>
      <c r="J135"/>
      <c r="K135" s="84">
        <v>8</v>
      </c>
      <c r="L135" s="41" t="s">
        <v>117</v>
      </c>
      <c r="M135" s="84">
        <v>1</v>
      </c>
      <c r="N135" s="84"/>
      <c r="O135" s="36">
        <v>200</v>
      </c>
      <c r="P135" s="36">
        <f t="shared" si="46"/>
        <v>1600</v>
      </c>
      <c r="Q135" s="84"/>
      <c r="R135" s="42"/>
      <c r="S135" s="63"/>
      <c r="U135" s="110">
        <v>8</v>
      </c>
      <c r="V135" s="41" t="s">
        <v>117</v>
      </c>
      <c r="W135" s="110">
        <v>1</v>
      </c>
      <c r="X135" s="110"/>
      <c r="Y135" s="36">
        <v>200</v>
      </c>
      <c r="Z135" s="36">
        <f t="shared" si="47"/>
        <v>1600</v>
      </c>
      <c r="AA135" s="110"/>
      <c r="AB135" s="42"/>
      <c r="AC135" s="63"/>
      <c r="AF135" s="144">
        <f t="shared" si="42"/>
        <v>1600</v>
      </c>
    </row>
    <row r="136" spans="1:32" x14ac:dyDescent="0.2">
      <c r="A136" s="191"/>
      <c r="B136" s="118" t="s">
        <v>22</v>
      </c>
      <c r="C136" s="40"/>
      <c r="D136" s="84">
        <v>1</v>
      </c>
      <c r="E136" s="41" t="s">
        <v>118</v>
      </c>
      <c r="F136" s="84">
        <v>1</v>
      </c>
      <c r="G136" s="84"/>
      <c r="H136" s="36">
        <v>400</v>
      </c>
      <c r="I136" s="36">
        <f t="shared" si="45"/>
        <v>400</v>
      </c>
      <c r="J136"/>
      <c r="K136" s="84">
        <v>1</v>
      </c>
      <c r="L136" s="41" t="s">
        <v>118</v>
      </c>
      <c r="M136" s="84">
        <v>1</v>
      </c>
      <c r="N136" s="84"/>
      <c r="O136" s="36">
        <v>400</v>
      </c>
      <c r="P136" s="36">
        <f t="shared" si="46"/>
        <v>400</v>
      </c>
      <c r="Q136" s="84"/>
      <c r="R136" s="42"/>
      <c r="S136" s="63"/>
      <c r="U136" s="110">
        <v>1</v>
      </c>
      <c r="V136" s="41" t="s">
        <v>118</v>
      </c>
      <c r="W136" s="110">
        <v>1</v>
      </c>
      <c r="X136" s="110"/>
      <c r="Y136" s="36">
        <v>400</v>
      </c>
      <c r="Z136" s="36">
        <f t="shared" si="47"/>
        <v>400</v>
      </c>
      <c r="AA136" s="110"/>
      <c r="AB136" s="42"/>
      <c r="AC136" s="63"/>
      <c r="AF136" s="144">
        <f t="shared" si="42"/>
        <v>400</v>
      </c>
    </row>
    <row r="137" spans="1:32" x14ac:dyDescent="0.2">
      <c r="A137" s="191"/>
      <c r="B137" s="19" t="s">
        <v>23</v>
      </c>
      <c r="C137" s="40"/>
      <c r="D137" s="84"/>
      <c r="E137" s="41"/>
      <c r="F137" s="84">
        <v>1</v>
      </c>
      <c r="G137" s="84"/>
      <c r="H137" s="36"/>
      <c r="I137" s="36">
        <f t="shared" si="45"/>
        <v>0</v>
      </c>
      <c r="J137"/>
      <c r="K137" s="84"/>
      <c r="L137" s="41"/>
      <c r="M137" s="84">
        <v>1</v>
      </c>
      <c r="N137" s="84"/>
      <c r="O137" s="36"/>
      <c r="P137" s="36">
        <f t="shared" si="46"/>
        <v>0</v>
      </c>
      <c r="Q137" s="84"/>
      <c r="R137" s="42"/>
      <c r="S137" s="63"/>
      <c r="U137" s="110"/>
      <c r="V137" s="41"/>
      <c r="W137" s="110">
        <v>1</v>
      </c>
      <c r="X137" s="110"/>
      <c r="Y137" s="36"/>
      <c r="Z137" s="36"/>
      <c r="AA137" s="110"/>
      <c r="AB137" s="42"/>
      <c r="AC137" s="63"/>
      <c r="AF137" s="144"/>
    </row>
    <row r="138" spans="1:32" x14ac:dyDescent="0.2">
      <c r="A138" s="191"/>
      <c r="B138" s="118" t="s">
        <v>64</v>
      </c>
      <c r="C138" s="40"/>
      <c r="D138" s="84">
        <v>24</v>
      </c>
      <c r="E138" s="41" t="s">
        <v>119</v>
      </c>
      <c r="F138" s="84">
        <v>1</v>
      </c>
      <c r="G138" s="84"/>
      <c r="H138" s="36">
        <v>900</v>
      </c>
      <c r="I138" s="36">
        <f t="shared" si="45"/>
        <v>21600</v>
      </c>
      <c r="J138"/>
      <c r="K138" s="84">
        <v>24</v>
      </c>
      <c r="L138" s="41" t="s">
        <v>119</v>
      </c>
      <c r="M138" s="84">
        <v>1</v>
      </c>
      <c r="N138" s="84"/>
      <c r="O138" s="36">
        <v>900</v>
      </c>
      <c r="P138" s="36">
        <f t="shared" si="46"/>
        <v>21600</v>
      </c>
      <c r="Q138" s="84" t="s">
        <v>292</v>
      </c>
      <c r="R138" s="42"/>
      <c r="S138" s="63"/>
      <c r="U138" s="110">
        <v>24</v>
      </c>
      <c r="V138" s="41" t="s">
        <v>119</v>
      </c>
      <c r="W138" s="110">
        <v>1</v>
      </c>
      <c r="X138" s="110"/>
      <c r="Y138" s="36">
        <v>900</v>
      </c>
      <c r="Z138" s="36">
        <f t="shared" si="47"/>
        <v>21600</v>
      </c>
      <c r="AA138" s="110" t="s">
        <v>292</v>
      </c>
      <c r="AB138" s="42"/>
      <c r="AC138" s="63"/>
      <c r="AF138" s="144">
        <f t="shared" si="42"/>
        <v>21600</v>
      </c>
    </row>
    <row r="139" spans="1:32" ht="14" customHeight="1" x14ac:dyDescent="0.2">
      <c r="A139" s="191"/>
      <c r="B139" s="118" t="s">
        <v>25</v>
      </c>
      <c r="C139" s="40"/>
      <c r="D139" s="84">
        <v>50</v>
      </c>
      <c r="E139" s="41" t="s">
        <v>119</v>
      </c>
      <c r="F139" s="84">
        <v>1</v>
      </c>
      <c r="G139" s="84"/>
      <c r="H139" s="36">
        <v>200</v>
      </c>
      <c r="I139" s="36">
        <f t="shared" si="45"/>
        <v>10000</v>
      </c>
      <c r="J139"/>
      <c r="K139" s="84">
        <v>50</v>
      </c>
      <c r="L139" s="41" t="s">
        <v>119</v>
      </c>
      <c r="M139" s="84">
        <v>1</v>
      </c>
      <c r="N139" s="84"/>
      <c r="O139" s="36">
        <v>200</v>
      </c>
      <c r="P139" s="36">
        <f t="shared" si="46"/>
        <v>10000</v>
      </c>
      <c r="Q139" s="84"/>
      <c r="R139" s="42"/>
      <c r="S139" s="63"/>
      <c r="U139" s="110">
        <v>16</v>
      </c>
      <c r="V139" s="41" t="s">
        <v>119</v>
      </c>
      <c r="W139" s="110">
        <v>1</v>
      </c>
      <c r="X139" s="110"/>
      <c r="Y139" s="36">
        <v>200</v>
      </c>
      <c r="Z139" s="36">
        <f t="shared" si="47"/>
        <v>3200</v>
      </c>
      <c r="AA139" s="110"/>
      <c r="AB139" s="42"/>
      <c r="AC139" s="63"/>
      <c r="AF139" s="144">
        <f t="shared" si="42"/>
        <v>3200</v>
      </c>
    </row>
    <row r="140" spans="1:32" ht="14" customHeight="1" x14ac:dyDescent="0.2">
      <c r="A140" s="191"/>
      <c r="B140" s="118" t="s">
        <v>35</v>
      </c>
      <c r="C140" s="40"/>
      <c r="D140" s="84">
        <v>36</v>
      </c>
      <c r="E140" s="41" t="s">
        <v>119</v>
      </c>
      <c r="F140" s="84">
        <v>1</v>
      </c>
      <c r="G140" s="84"/>
      <c r="H140" s="36">
        <v>500</v>
      </c>
      <c r="I140" s="36">
        <f t="shared" si="45"/>
        <v>18000</v>
      </c>
      <c r="J140"/>
      <c r="K140" s="84">
        <v>36</v>
      </c>
      <c r="L140" s="41" t="s">
        <v>119</v>
      </c>
      <c r="M140" s="84">
        <v>1</v>
      </c>
      <c r="N140" s="84"/>
      <c r="O140" s="36">
        <v>500</v>
      </c>
      <c r="P140" s="36">
        <f t="shared" si="46"/>
        <v>18000</v>
      </c>
      <c r="Q140" s="84" t="s">
        <v>292</v>
      </c>
      <c r="R140" s="42"/>
      <c r="S140" s="63"/>
      <c r="U140" s="110">
        <v>30</v>
      </c>
      <c r="V140" s="41" t="s">
        <v>119</v>
      </c>
      <c r="W140" s="110">
        <v>1</v>
      </c>
      <c r="X140" s="110"/>
      <c r="Y140" s="36">
        <v>500</v>
      </c>
      <c r="Z140" s="36">
        <f t="shared" si="47"/>
        <v>15000</v>
      </c>
      <c r="AA140" s="110" t="s">
        <v>292</v>
      </c>
      <c r="AB140" s="42"/>
      <c r="AC140" s="63"/>
      <c r="AF140" s="144">
        <f t="shared" si="42"/>
        <v>15000</v>
      </c>
    </row>
    <row r="141" spans="1:32" ht="14" customHeight="1" x14ac:dyDescent="0.2">
      <c r="A141" s="191"/>
      <c r="B141" s="118" t="s">
        <v>36</v>
      </c>
      <c r="C141" s="40"/>
      <c r="D141" s="84">
        <v>40</v>
      </c>
      <c r="E141" s="41" t="s">
        <v>119</v>
      </c>
      <c r="F141" s="84">
        <v>1</v>
      </c>
      <c r="G141" s="84"/>
      <c r="H141" s="36">
        <v>500</v>
      </c>
      <c r="I141" s="36">
        <f t="shared" si="45"/>
        <v>20000</v>
      </c>
      <c r="J141"/>
      <c r="K141" s="84">
        <v>40</v>
      </c>
      <c r="L141" s="41" t="s">
        <v>119</v>
      </c>
      <c r="M141" s="84">
        <v>1</v>
      </c>
      <c r="N141" s="84"/>
      <c r="O141" s="36">
        <v>500</v>
      </c>
      <c r="P141" s="36">
        <f t="shared" si="46"/>
        <v>20000</v>
      </c>
      <c r="Q141" s="84"/>
      <c r="R141" s="42"/>
      <c r="S141" s="63"/>
      <c r="U141" s="110">
        <v>38</v>
      </c>
      <c r="V141" s="41" t="s">
        <v>119</v>
      </c>
      <c r="W141" s="110">
        <v>1</v>
      </c>
      <c r="X141" s="110"/>
      <c r="Y141" s="36">
        <v>500</v>
      </c>
      <c r="Z141" s="36">
        <f t="shared" si="47"/>
        <v>19000</v>
      </c>
      <c r="AA141" s="110"/>
      <c r="AB141" s="42"/>
      <c r="AC141" s="63"/>
      <c r="AF141" s="144">
        <f t="shared" si="42"/>
        <v>19000</v>
      </c>
    </row>
    <row r="142" spans="1:32" x14ac:dyDescent="0.2">
      <c r="A142" s="191"/>
      <c r="B142" s="118" t="s">
        <v>65</v>
      </c>
      <c r="C142" s="40"/>
      <c r="D142" s="84">
        <v>1</v>
      </c>
      <c r="E142" s="41" t="s">
        <v>119</v>
      </c>
      <c r="F142" s="84">
        <v>1</v>
      </c>
      <c r="G142" s="84"/>
      <c r="H142" s="36">
        <v>18000</v>
      </c>
      <c r="I142" s="36">
        <f t="shared" si="45"/>
        <v>18000</v>
      </c>
      <c r="J142"/>
      <c r="K142" s="84">
        <v>1</v>
      </c>
      <c r="L142" s="41" t="s">
        <v>119</v>
      </c>
      <c r="M142" s="84">
        <v>1</v>
      </c>
      <c r="N142" s="84"/>
      <c r="O142" s="36">
        <v>18000</v>
      </c>
      <c r="P142" s="36">
        <f t="shared" si="46"/>
        <v>18000</v>
      </c>
      <c r="Q142" s="84" t="s">
        <v>308</v>
      </c>
      <c r="R142" s="42"/>
      <c r="S142" s="63"/>
      <c r="U142" s="110">
        <v>1</v>
      </c>
      <c r="V142" s="41" t="s">
        <v>119</v>
      </c>
      <c r="W142" s="110">
        <v>1</v>
      </c>
      <c r="X142" s="110"/>
      <c r="Y142" s="36">
        <v>18000</v>
      </c>
      <c r="Z142" s="36">
        <v>16000</v>
      </c>
      <c r="AA142" s="110" t="s">
        <v>291</v>
      </c>
      <c r="AB142" s="42"/>
      <c r="AC142" s="63" t="s">
        <v>566</v>
      </c>
      <c r="AF142" s="144">
        <f t="shared" si="42"/>
        <v>16000</v>
      </c>
    </row>
    <row r="143" spans="1:32" x14ac:dyDescent="0.2">
      <c r="A143" s="191"/>
      <c r="B143" s="118" t="s">
        <v>66</v>
      </c>
      <c r="C143" s="40"/>
      <c r="D143" s="84">
        <v>1</v>
      </c>
      <c r="E143" s="41" t="s">
        <v>119</v>
      </c>
      <c r="F143" s="84">
        <v>1</v>
      </c>
      <c r="G143" s="84"/>
      <c r="H143" s="36">
        <v>8000</v>
      </c>
      <c r="I143" s="36">
        <f t="shared" si="45"/>
        <v>8000</v>
      </c>
      <c r="J143"/>
      <c r="K143" s="84">
        <v>1</v>
      </c>
      <c r="L143" s="41" t="s">
        <v>119</v>
      </c>
      <c r="M143" s="84">
        <v>1</v>
      </c>
      <c r="N143" s="84"/>
      <c r="O143" s="36">
        <v>8000</v>
      </c>
      <c r="P143" s="36">
        <f t="shared" si="46"/>
        <v>8000</v>
      </c>
      <c r="Q143" s="84" t="s">
        <v>292</v>
      </c>
      <c r="R143" s="42"/>
      <c r="S143" s="63"/>
      <c r="U143" s="110">
        <v>1</v>
      </c>
      <c r="V143" s="41" t="s">
        <v>119</v>
      </c>
      <c r="W143" s="110">
        <v>1</v>
      </c>
      <c r="X143" s="110"/>
      <c r="Y143" s="36">
        <v>8000</v>
      </c>
      <c r="Z143" s="36">
        <v>7000</v>
      </c>
      <c r="AA143" s="110" t="s">
        <v>292</v>
      </c>
      <c r="AB143" s="42"/>
      <c r="AC143" s="63" t="s">
        <v>567</v>
      </c>
      <c r="AF143" s="144">
        <f t="shared" si="42"/>
        <v>7000</v>
      </c>
    </row>
    <row r="144" spans="1:32" x14ac:dyDescent="0.2">
      <c r="A144" s="191"/>
      <c r="B144" s="118" t="s">
        <v>41</v>
      </c>
      <c r="C144" s="40"/>
      <c r="D144" s="84">
        <v>10</v>
      </c>
      <c r="E144" s="41" t="s">
        <v>119</v>
      </c>
      <c r="F144" s="84">
        <v>1</v>
      </c>
      <c r="G144" s="84"/>
      <c r="H144" s="36">
        <v>500</v>
      </c>
      <c r="I144" s="36">
        <f t="shared" si="45"/>
        <v>5000</v>
      </c>
      <c r="J144"/>
      <c r="K144" s="84">
        <v>10</v>
      </c>
      <c r="L144" s="41" t="s">
        <v>119</v>
      </c>
      <c r="M144" s="84">
        <v>1</v>
      </c>
      <c r="N144" s="84"/>
      <c r="O144" s="36">
        <v>500</v>
      </c>
      <c r="P144" s="36">
        <f t="shared" si="46"/>
        <v>5000</v>
      </c>
      <c r="Q144" s="84"/>
      <c r="R144" s="42"/>
      <c r="S144" s="63"/>
      <c r="U144" s="110">
        <v>6</v>
      </c>
      <c r="V144" s="41" t="s">
        <v>119</v>
      </c>
      <c r="W144" s="110">
        <v>1</v>
      </c>
      <c r="X144" s="110"/>
      <c r="Y144" s="36">
        <v>500</v>
      </c>
      <c r="Z144" s="36">
        <f t="shared" si="47"/>
        <v>3000</v>
      </c>
      <c r="AA144" s="110"/>
      <c r="AB144" s="42"/>
      <c r="AC144" s="63"/>
      <c r="AF144" s="144">
        <f t="shared" si="42"/>
        <v>3000</v>
      </c>
    </row>
    <row r="145" spans="1:36" x14ac:dyDescent="0.2">
      <c r="A145" s="191"/>
      <c r="B145" s="118" t="s">
        <v>67</v>
      </c>
      <c r="C145" s="40"/>
      <c r="D145" s="84">
        <v>80</v>
      </c>
      <c r="E145" s="41" t="s">
        <v>120</v>
      </c>
      <c r="F145" s="84">
        <v>1</v>
      </c>
      <c r="G145" s="84"/>
      <c r="H145" s="36">
        <v>100</v>
      </c>
      <c r="I145" s="36">
        <f t="shared" si="45"/>
        <v>8000</v>
      </c>
      <c r="J145"/>
      <c r="K145" s="84">
        <v>80</v>
      </c>
      <c r="L145" s="41" t="s">
        <v>120</v>
      </c>
      <c r="M145" s="84">
        <v>1</v>
      </c>
      <c r="N145" s="84"/>
      <c r="O145" s="36">
        <v>100</v>
      </c>
      <c r="P145" s="36">
        <f t="shared" si="46"/>
        <v>8000</v>
      </c>
      <c r="Q145" s="84"/>
      <c r="R145" s="42"/>
      <c r="S145" s="63"/>
      <c r="U145" s="110">
        <v>100</v>
      </c>
      <c r="V145" s="41" t="s">
        <v>120</v>
      </c>
      <c r="W145" s="110">
        <v>1</v>
      </c>
      <c r="X145" s="110"/>
      <c r="Y145" s="36">
        <v>100</v>
      </c>
      <c r="Z145" s="36">
        <f t="shared" si="47"/>
        <v>10000</v>
      </c>
      <c r="AA145" s="110"/>
      <c r="AB145" s="42"/>
      <c r="AC145" s="63"/>
      <c r="AF145" s="144">
        <f t="shared" si="42"/>
        <v>10000</v>
      </c>
    </row>
    <row r="146" spans="1:36" x14ac:dyDescent="0.2">
      <c r="A146" s="191"/>
      <c r="B146" s="118" t="s">
        <v>37</v>
      </c>
      <c r="C146" s="40"/>
      <c r="D146" s="84">
        <v>4</v>
      </c>
      <c r="E146" s="41" t="s">
        <v>119</v>
      </c>
      <c r="F146" s="84">
        <v>1</v>
      </c>
      <c r="G146" s="84"/>
      <c r="H146" s="36">
        <v>50</v>
      </c>
      <c r="I146" s="36">
        <f t="shared" si="45"/>
        <v>200</v>
      </c>
      <c r="J146"/>
      <c r="K146" s="84">
        <v>4</v>
      </c>
      <c r="L146" s="41" t="s">
        <v>119</v>
      </c>
      <c r="M146" s="84">
        <v>1</v>
      </c>
      <c r="N146" s="84"/>
      <c r="O146" s="36">
        <v>50</v>
      </c>
      <c r="P146" s="36">
        <f t="shared" si="46"/>
        <v>200</v>
      </c>
      <c r="Q146" s="84" t="s">
        <v>293</v>
      </c>
      <c r="R146" s="42"/>
      <c r="S146" s="63"/>
      <c r="U146" s="110">
        <v>4</v>
      </c>
      <c r="V146" s="41" t="s">
        <v>119</v>
      </c>
      <c r="W146" s="110">
        <v>1</v>
      </c>
      <c r="X146" s="110"/>
      <c r="Y146" s="36">
        <v>50</v>
      </c>
      <c r="Z146" s="36">
        <f t="shared" si="47"/>
        <v>200</v>
      </c>
      <c r="AA146" s="110" t="s">
        <v>293</v>
      </c>
      <c r="AB146" s="42"/>
      <c r="AC146" s="63"/>
      <c r="AF146" s="144">
        <f t="shared" si="42"/>
        <v>200</v>
      </c>
    </row>
    <row r="147" spans="1:36" x14ac:dyDescent="0.2">
      <c r="A147" s="191"/>
      <c r="B147" s="118" t="s">
        <v>68</v>
      </c>
      <c r="C147" s="40"/>
      <c r="D147" s="84">
        <v>2</v>
      </c>
      <c r="E147" s="41" t="s">
        <v>119</v>
      </c>
      <c r="F147" s="84">
        <v>1</v>
      </c>
      <c r="G147" s="84"/>
      <c r="H147" s="36">
        <v>500</v>
      </c>
      <c r="I147" s="36">
        <f t="shared" si="45"/>
        <v>1000</v>
      </c>
      <c r="J147"/>
      <c r="K147" s="84">
        <v>2</v>
      </c>
      <c r="L147" s="41" t="s">
        <v>119</v>
      </c>
      <c r="M147" s="84">
        <v>1</v>
      </c>
      <c r="N147" s="84"/>
      <c r="O147" s="36">
        <v>500</v>
      </c>
      <c r="P147" s="36">
        <f t="shared" si="46"/>
        <v>1000</v>
      </c>
      <c r="Q147" s="84"/>
      <c r="R147" s="42"/>
      <c r="S147" s="63"/>
      <c r="U147" s="110">
        <v>2</v>
      </c>
      <c r="V147" s="41" t="s">
        <v>119</v>
      </c>
      <c r="W147" s="110">
        <v>1</v>
      </c>
      <c r="X147" s="110"/>
      <c r="Y147" s="36">
        <v>500</v>
      </c>
      <c r="Z147" s="36">
        <f t="shared" si="47"/>
        <v>1000</v>
      </c>
      <c r="AA147" s="110"/>
      <c r="AB147" s="42"/>
      <c r="AC147" s="63"/>
      <c r="AF147" s="144">
        <f t="shared" si="42"/>
        <v>1000</v>
      </c>
    </row>
    <row r="148" spans="1:36" x14ac:dyDescent="0.2">
      <c r="A148" s="191"/>
      <c r="B148" s="118" t="s">
        <v>27</v>
      </c>
      <c r="C148" s="40"/>
      <c r="D148" s="84">
        <v>2</v>
      </c>
      <c r="E148" s="41" t="s">
        <v>119</v>
      </c>
      <c r="F148" s="84">
        <v>1</v>
      </c>
      <c r="G148" s="84"/>
      <c r="H148" s="36">
        <v>700</v>
      </c>
      <c r="I148" s="36">
        <f t="shared" si="45"/>
        <v>1400</v>
      </c>
      <c r="J148"/>
      <c r="K148" s="84">
        <v>2</v>
      </c>
      <c r="L148" s="41" t="s">
        <v>119</v>
      </c>
      <c r="M148" s="84">
        <v>1</v>
      </c>
      <c r="N148" s="84"/>
      <c r="O148" s="36">
        <v>700</v>
      </c>
      <c r="P148" s="36">
        <f t="shared" si="46"/>
        <v>1400</v>
      </c>
      <c r="Q148" s="84"/>
      <c r="R148" s="42"/>
      <c r="S148" s="63"/>
      <c r="U148" s="110">
        <v>2</v>
      </c>
      <c r="V148" s="41" t="s">
        <v>119</v>
      </c>
      <c r="W148" s="110">
        <v>1</v>
      </c>
      <c r="X148" s="110"/>
      <c r="Y148" s="36">
        <v>700</v>
      </c>
      <c r="Z148" s="36">
        <f t="shared" si="47"/>
        <v>1400</v>
      </c>
      <c r="AA148" s="110"/>
      <c r="AB148" s="42"/>
      <c r="AC148" s="63"/>
      <c r="AF148" s="144">
        <f t="shared" si="42"/>
        <v>1400</v>
      </c>
    </row>
    <row r="149" spans="1:36" x14ac:dyDescent="0.2">
      <c r="A149" s="191"/>
      <c r="B149" s="118" t="s">
        <v>69</v>
      </c>
      <c r="C149" s="40"/>
      <c r="D149" s="84">
        <v>1</v>
      </c>
      <c r="E149" s="41" t="s">
        <v>101</v>
      </c>
      <c r="F149" s="84">
        <v>3</v>
      </c>
      <c r="G149" s="84" t="s">
        <v>124</v>
      </c>
      <c r="H149" s="36">
        <v>500</v>
      </c>
      <c r="I149" s="36">
        <f t="shared" si="45"/>
        <v>1500</v>
      </c>
      <c r="J149"/>
      <c r="K149" s="84">
        <v>1</v>
      </c>
      <c r="L149" s="41" t="s">
        <v>101</v>
      </c>
      <c r="M149" s="84">
        <v>3</v>
      </c>
      <c r="N149" s="84" t="s">
        <v>124</v>
      </c>
      <c r="O149" s="36">
        <v>500</v>
      </c>
      <c r="P149" s="36">
        <f t="shared" si="46"/>
        <v>1500</v>
      </c>
      <c r="Q149" s="84"/>
      <c r="R149" s="42"/>
      <c r="S149" s="63"/>
      <c r="U149" s="110">
        <v>1</v>
      </c>
      <c r="V149" s="41" t="s">
        <v>101</v>
      </c>
      <c r="W149" s="110">
        <v>3</v>
      </c>
      <c r="X149" s="110" t="s">
        <v>124</v>
      </c>
      <c r="Y149" s="36">
        <v>500</v>
      </c>
      <c r="Z149" s="36">
        <f t="shared" si="47"/>
        <v>1500</v>
      </c>
      <c r="AA149" s="110"/>
      <c r="AB149" s="42"/>
      <c r="AC149" s="63"/>
      <c r="AF149" s="144">
        <f t="shared" si="42"/>
        <v>1500</v>
      </c>
    </row>
    <row r="150" spans="1:36" x14ac:dyDescent="0.2">
      <c r="A150" s="191"/>
      <c r="B150" s="118" t="s">
        <v>70</v>
      </c>
      <c r="C150" s="40"/>
      <c r="D150" s="84">
        <v>1</v>
      </c>
      <c r="E150" s="41" t="s">
        <v>101</v>
      </c>
      <c r="F150" s="84">
        <v>3</v>
      </c>
      <c r="G150" s="84" t="s">
        <v>124</v>
      </c>
      <c r="H150" s="36">
        <v>400</v>
      </c>
      <c r="I150" s="36">
        <f t="shared" si="45"/>
        <v>1200</v>
      </c>
      <c r="J150"/>
      <c r="K150" s="84">
        <v>1</v>
      </c>
      <c r="L150" s="41" t="s">
        <v>101</v>
      </c>
      <c r="M150" s="84">
        <v>3</v>
      </c>
      <c r="N150" s="84" t="s">
        <v>124</v>
      </c>
      <c r="O150" s="36">
        <v>400</v>
      </c>
      <c r="P150" s="36">
        <f t="shared" si="46"/>
        <v>1200</v>
      </c>
      <c r="Q150" s="84"/>
      <c r="R150" s="42"/>
      <c r="S150" s="63"/>
      <c r="U150" s="110">
        <v>1</v>
      </c>
      <c r="V150" s="41" t="s">
        <v>101</v>
      </c>
      <c r="W150" s="110">
        <v>3</v>
      </c>
      <c r="X150" s="110" t="s">
        <v>124</v>
      </c>
      <c r="Y150" s="36">
        <v>400</v>
      </c>
      <c r="Z150" s="36">
        <f t="shared" si="47"/>
        <v>1200</v>
      </c>
      <c r="AA150" s="110"/>
      <c r="AB150" s="42"/>
      <c r="AC150" s="63"/>
      <c r="AF150" s="144">
        <f t="shared" si="42"/>
        <v>1200</v>
      </c>
    </row>
    <row r="151" spans="1:36" x14ac:dyDescent="0.2">
      <c r="A151" s="191"/>
      <c r="B151" s="118" t="s">
        <v>71</v>
      </c>
      <c r="C151" s="40"/>
      <c r="D151" s="84">
        <v>1</v>
      </c>
      <c r="E151" s="41" t="s">
        <v>101</v>
      </c>
      <c r="F151" s="84">
        <v>3</v>
      </c>
      <c r="G151" s="84" t="s">
        <v>124</v>
      </c>
      <c r="H151" s="36">
        <v>400</v>
      </c>
      <c r="I151" s="36">
        <f t="shared" si="45"/>
        <v>1200</v>
      </c>
      <c r="J151"/>
      <c r="K151" s="84">
        <v>1</v>
      </c>
      <c r="L151" s="41" t="s">
        <v>101</v>
      </c>
      <c r="M151" s="84">
        <v>3</v>
      </c>
      <c r="N151" s="84" t="s">
        <v>124</v>
      </c>
      <c r="O151" s="36">
        <v>400</v>
      </c>
      <c r="P151" s="36">
        <f t="shared" si="46"/>
        <v>1200</v>
      </c>
      <c r="Q151" s="84"/>
      <c r="R151" s="42"/>
      <c r="S151" s="63"/>
      <c r="U151" s="110">
        <v>1</v>
      </c>
      <c r="V151" s="41" t="s">
        <v>101</v>
      </c>
      <c r="W151" s="110">
        <v>3</v>
      </c>
      <c r="X151" s="110" t="s">
        <v>124</v>
      </c>
      <c r="Y151" s="36">
        <v>400</v>
      </c>
      <c r="Z151" s="36">
        <f t="shared" si="47"/>
        <v>1200</v>
      </c>
      <c r="AA151" s="110"/>
      <c r="AB151" s="42"/>
      <c r="AC151" s="63"/>
      <c r="AF151" s="144">
        <f t="shared" si="42"/>
        <v>1200</v>
      </c>
    </row>
    <row r="152" spans="1:36" x14ac:dyDescent="0.2">
      <c r="A152" s="191"/>
      <c r="B152" s="118" t="s">
        <v>72</v>
      </c>
      <c r="C152" s="40"/>
      <c r="D152" s="84">
        <v>1</v>
      </c>
      <c r="E152" s="41" t="s">
        <v>101</v>
      </c>
      <c r="F152" s="84">
        <v>3</v>
      </c>
      <c r="G152" s="84" t="s">
        <v>124</v>
      </c>
      <c r="H152" s="36">
        <v>400</v>
      </c>
      <c r="I152" s="36">
        <f t="shared" si="45"/>
        <v>1200</v>
      </c>
      <c r="J152"/>
      <c r="K152" s="84">
        <v>1</v>
      </c>
      <c r="L152" s="41" t="s">
        <v>101</v>
      </c>
      <c r="M152" s="84">
        <v>3</v>
      </c>
      <c r="N152" s="84" t="s">
        <v>124</v>
      </c>
      <c r="O152" s="36">
        <v>400</v>
      </c>
      <c r="P152" s="36">
        <f t="shared" si="46"/>
        <v>1200</v>
      </c>
      <c r="Q152" s="84"/>
      <c r="R152" s="42"/>
      <c r="S152" s="63"/>
      <c r="U152" s="110">
        <v>1</v>
      </c>
      <c r="V152" s="41" t="s">
        <v>101</v>
      </c>
      <c r="W152" s="110">
        <v>3</v>
      </c>
      <c r="X152" s="110" t="s">
        <v>124</v>
      </c>
      <c r="Y152" s="36">
        <v>400</v>
      </c>
      <c r="Z152" s="36">
        <f t="shared" si="47"/>
        <v>1200</v>
      </c>
      <c r="AA152" s="110"/>
      <c r="AB152" s="42"/>
      <c r="AC152" s="63"/>
      <c r="AF152" s="144">
        <f t="shared" si="42"/>
        <v>1200</v>
      </c>
    </row>
    <row r="153" spans="1:36" ht="45" x14ac:dyDescent="0.2">
      <c r="A153" s="191"/>
      <c r="B153" s="118" t="s">
        <v>73</v>
      </c>
      <c r="C153" s="40"/>
      <c r="D153" s="84">
        <v>10</v>
      </c>
      <c r="E153" s="41" t="s">
        <v>101</v>
      </c>
      <c r="F153" s="84">
        <v>2</v>
      </c>
      <c r="G153" s="84" t="s">
        <v>124</v>
      </c>
      <c r="H153" s="36">
        <v>300</v>
      </c>
      <c r="I153" s="36">
        <f t="shared" si="45"/>
        <v>6000</v>
      </c>
      <c r="J153"/>
      <c r="K153" s="84">
        <v>14</v>
      </c>
      <c r="L153" s="41" t="s">
        <v>101</v>
      </c>
      <c r="M153" s="84">
        <v>2</v>
      </c>
      <c r="N153" s="84" t="s">
        <v>124</v>
      </c>
      <c r="O153" s="36">
        <v>300</v>
      </c>
      <c r="P153" s="36">
        <f t="shared" si="46"/>
        <v>8400</v>
      </c>
      <c r="Q153" s="84"/>
      <c r="R153" s="42"/>
      <c r="S153" s="74" t="s">
        <v>338</v>
      </c>
      <c r="U153" s="110">
        <v>14</v>
      </c>
      <c r="V153" s="41" t="s">
        <v>101</v>
      </c>
      <c r="W153" s="110">
        <v>2</v>
      </c>
      <c r="X153" s="110" t="s">
        <v>124</v>
      </c>
      <c r="Y153" s="36">
        <v>300</v>
      </c>
      <c r="Z153" s="36">
        <f t="shared" si="47"/>
        <v>8400</v>
      </c>
      <c r="AA153" s="110"/>
      <c r="AB153" s="42"/>
      <c r="AC153" s="74" t="s">
        <v>338</v>
      </c>
      <c r="AF153" s="144">
        <f t="shared" si="42"/>
        <v>8400</v>
      </c>
    </row>
    <row r="154" spans="1:36" x14ac:dyDescent="0.2">
      <c r="A154" s="191"/>
      <c r="B154" s="118" t="s">
        <v>234</v>
      </c>
      <c r="C154" s="40"/>
      <c r="D154" s="84">
        <v>14</v>
      </c>
      <c r="E154" s="41" t="s">
        <v>127</v>
      </c>
      <c r="F154" s="84">
        <v>1</v>
      </c>
      <c r="G154" s="84"/>
      <c r="H154" s="36">
        <v>300</v>
      </c>
      <c r="I154" s="36">
        <f t="shared" si="45"/>
        <v>4200</v>
      </c>
      <c r="J154"/>
      <c r="K154" s="84">
        <v>18</v>
      </c>
      <c r="L154" s="41" t="s">
        <v>127</v>
      </c>
      <c r="M154" s="84">
        <v>1</v>
      </c>
      <c r="N154" s="84"/>
      <c r="O154" s="36">
        <v>300</v>
      </c>
      <c r="P154" s="36">
        <f t="shared" si="46"/>
        <v>5400</v>
      </c>
      <c r="Q154" s="84"/>
      <c r="R154" s="42" t="s">
        <v>268</v>
      </c>
      <c r="S154" s="63"/>
      <c r="U154" s="110">
        <v>18</v>
      </c>
      <c r="V154" s="41" t="s">
        <v>127</v>
      </c>
      <c r="W154" s="110">
        <v>1</v>
      </c>
      <c r="X154" s="110"/>
      <c r="Y154" s="36">
        <v>300</v>
      </c>
      <c r="Z154" s="36">
        <f t="shared" si="47"/>
        <v>5400</v>
      </c>
      <c r="AA154" s="110"/>
      <c r="AB154" s="42" t="s">
        <v>268</v>
      </c>
      <c r="AC154" s="63"/>
      <c r="AF154" s="144">
        <f t="shared" si="42"/>
        <v>5400</v>
      </c>
    </row>
    <row r="155" spans="1:36" x14ac:dyDescent="0.2">
      <c r="A155" s="191"/>
      <c r="B155" s="118" t="s">
        <v>248</v>
      </c>
      <c r="C155" s="40"/>
      <c r="D155" s="84">
        <v>4</v>
      </c>
      <c r="E155" s="41" t="s">
        <v>125</v>
      </c>
      <c r="F155" s="84">
        <v>1</v>
      </c>
      <c r="G155" s="84" t="s">
        <v>126</v>
      </c>
      <c r="H155" s="36">
        <v>3000</v>
      </c>
      <c r="I155" s="36">
        <f t="shared" si="45"/>
        <v>12000</v>
      </c>
      <c r="J155"/>
      <c r="K155" s="84">
        <v>4</v>
      </c>
      <c r="L155" s="41" t="s">
        <v>125</v>
      </c>
      <c r="M155" s="84">
        <v>1</v>
      </c>
      <c r="N155" s="84" t="s">
        <v>126</v>
      </c>
      <c r="O155" s="36">
        <v>3000</v>
      </c>
      <c r="P155" s="36">
        <f t="shared" si="46"/>
        <v>12000</v>
      </c>
      <c r="Q155" s="53" t="s">
        <v>231</v>
      </c>
      <c r="R155" s="42" t="s">
        <v>284</v>
      </c>
      <c r="S155" s="63"/>
      <c r="U155" s="110">
        <v>4</v>
      </c>
      <c r="V155" s="41" t="s">
        <v>125</v>
      </c>
      <c r="W155" s="110">
        <v>1</v>
      </c>
      <c r="X155" s="110" t="s">
        <v>126</v>
      </c>
      <c r="Y155" s="36">
        <v>3000</v>
      </c>
      <c r="Z155" s="36">
        <f t="shared" si="47"/>
        <v>12000</v>
      </c>
      <c r="AA155" s="53" t="s">
        <v>231</v>
      </c>
      <c r="AB155" s="42" t="s">
        <v>284</v>
      </c>
      <c r="AC155" s="63"/>
      <c r="AF155" s="144">
        <f t="shared" si="42"/>
        <v>12000</v>
      </c>
    </row>
    <row r="156" spans="1:36" x14ac:dyDescent="0.2">
      <c r="A156" s="192"/>
      <c r="B156" s="118" t="s">
        <v>547</v>
      </c>
      <c r="C156" s="40" t="s">
        <v>428</v>
      </c>
      <c r="D156" s="183"/>
      <c r="E156" s="41"/>
      <c r="F156" s="183"/>
      <c r="G156" s="183"/>
      <c r="H156" s="36"/>
      <c r="I156" s="36"/>
      <c r="J156" s="42"/>
      <c r="K156" s="183"/>
      <c r="L156" s="41"/>
      <c r="M156" s="183"/>
      <c r="N156" s="183"/>
      <c r="O156" s="36"/>
      <c r="P156" s="36">
        <f t="shared" si="46"/>
        <v>0</v>
      </c>
      <c r="Q156" s="53"/>
      <c r="R156" s="42"/>
      <c r="S156" s="63"/>
      <c r="T156" s="42"/>
      <c r="U156" s="183">
        <v>8</v>
      </c>
      <c r="V156" s="41" t="s">
        <v>429</v>
      </c>
      <c r="W156" s="183">
        <v>1</v>
      </c>
      <c r="X156" s="183" t="s">
        <v>430</v>
      </c>
      <c r="Y156" s="36">
        <v>500</v>
      </c>
      <c r="Z156" s="36">
        <f t="shared" si="47"/>
        <v>4000</v>
      </c>
      <c r="AA156" s="53"/>
      <c r="AB156" s="42"/>
      <c r="AC156" s="63"/>
      <c r="AF156" s="144">
        <f t="shared" ref="AF156" si="48">Z156</f>
        <v>4000</v>
      </c>
    </row>
    <row r="157" spans="1:36" x14ac:dyDescent="0.2">
      <c r="A157" s="211" t="s">
        <v>247</v>
      </c>
      <c r="B157" s="193"/>
      <c r="C157" s="193"/>
      <c r="D157" s="193"/>
      <c r="E157" s="193"/>
      <c r="F157" s="193"/>
      <c r="G157" s="193"/>
      <c r="H157" s="193"/>
      <c r="I157" s="38">
        <f>SUM(I80:I155)</f>
        <v>601700</v>
      </c>
      <c r="J157"/>
      <c r="K157" s="38"/>
      <c r="L157" s="38"/>
      <c r="M157" s="38"/>
      <c r="N157" s="38"/>
      <c r="O157" s="38"/>
      <c r="P157" s="38">
        <f>SUM(P80:P156)</f>
        <v>498700</v>
      </c>
      <c r="Q157" s="81"/>
      <c r="S157" s="67"/>
      <c r="U157" s="38"/>
      <c r="V157" s="38"/>
      <c r="W157" s="38"/>
      <c r="X157" s="38"/>
      <c r="Y157" s="38"/>
      <c r="Z157" s="38">
        <f>SUM(Z80:Z156)</f>
        <v>460700</v>
      </c>
      <c r="AA157" s="109"/>
      <c r="AC157" s="67"/>
    </row>
    <row r="158" spans="1:36" x14ac:dyDescent="0.2">
      <c r="A158" s="190" t="s">
        <v>153</v>
      </c>
      <c r="B158" s="117" t="s">
        <v>14</v>
      </c>
      <c r="C158" s="80" t="s">
        <v>444</v>
      </c>
      <c r="D158" s="79">
        <v>100</v>
      </c>
      <c r="E158" s="83" t="s">
        <v>119</v>
      </c>
      <c r="F158" s="79">
        <v>1</v>
      </c>
      <c r="G158" s="79" t="s">
        <v>119</v>
      </c>
      <c r="H158" s="23">
        <v>2</v>
      </c>
      <c r="I158" s="23">
        <f t="shared" ref="I158:I161" si="49">D158*F158*H158</f>
        <v>200</v>
      </c>
      <c r="J158"/>
      <c r="K158" s="79">
        <v>100</v>
      </c>
      <c r="L158" s="83" t="s">
        <v>119</v>
      </c>
      <c r="M158" s="79">
        <v>1</v>
      </c>
      <c r="N158" s="79" t="s">
        <v>119</v>
      </c>
      <c r="O158" s="23">
        <v>2</v>
      </c>
      <c r="P158" s="23">
        <f t="shared" ref="P158:P161" si="50">K158*M158*O158</f>
        <v>200</v>
      </c>
      <c r="Q158" s="44" t="s">
        <v>238</v>
      </c>
      <c r="R158" t="s">
        <v>242</v>
      </c>
      <c r="S158" s="59"/>
      <c r="U158" s="112">
        <v>100</v>
      </c>
      <c r="V158" s="113" t="s">
        <v>119</v>
      </c>
      <c r="W158" s="112">
        <v>1</v>
      </c>
      <c r="X158" s="112" t="s">
        <v>119</v>
      </c>
      <c r="Y158" s="23">
        <v>2</v>
      </c>
      <c r="Z158" s="23">
        <f t="shared" ref="Z158:Z161" si="51">U158*W158*Y158</f>
        <v>200</v>
      </c>
      <c r="AA158" s="44" t="s">
        <v>238</v>
      </c>
      <c r="AB158" t="s">
        <v>242</v>
      </c>
      <c r="AC158" s="59"/>
      <c r="AJ158" s="144">
        <f t="shared" ref="AJ158:AJ168" si="52">Z158</f>
        <v>200</v>
      </c>
    </row>
    <row r="159" spans="1:36" x14ac:dyDescent="0.2">
      <c r="A159" s="191"/>
      <c r="B159" s="19" t="s">
        <v>14</v>
      </c>
      <c r="C159" s="80" t="s">
        <v>445</v>
      </c>
      <c r="D159" s="84">
        <v>100</v>
      </c>
      <c r="E159" s="41" t="s">
        <v>119</v>
      </c>
      <c r="F159" s="84">
        <v>1</v>
      </c>
      <c r="G159" s="84" t="s">
        <v>119</v>
      </c>
      <c r="H159" s="36">
        <v>5</v>
      </c>
      <c r="I159" s="36">
        <f t="shared" si="49"/>
        <v>500</v>
      </c>
      <c r="J159"/>
      <c r="K159" s="84">
        <v>100</v>
      </c>
      <c r="L159" s="41" t="s">
        <v>119</v>
      </c>
      <c r="M159" s="84">
        <v>1</v>
      </c>
      <c r="N159" s="84" t="s">
        <v>119</v>
      </c>
      <c r="O159" s="36">
        <v>5</v>
      </c>
      <c r="P159" s="36">
        <f t="shared" si="50"/>
        <v>500</v>
      </c>
      <c r="Q159" s="53" t="s">
        <v>238</v>
      </c>
      <c r="R159" s="42" t="s">
        <v>243</v>
      </c>
      <c r="S159" s="63"/>
      <c r="U159" s="110">
        <v>100</v>
      </c>
      <c r="V159" s="41" t="s">
        <v>119</v>
      </c>
      <c r="W159" s="110">
        <v>1</v>
      </c>
      <c r="X159" s="110" t="s">
        <v>119</v>
      </c>
      <c r="Y159" s="36">
        <v>5</v>
      </c>
      <c r="Z159" s="36">
        <f t="shared" si="51"/>
        <v>500</v>
      </c>
      <c r="AA159" s="53" t="s">
        <v>238</v>
      </c>
      <c r="AB159" s="42" t="s">
        <v>243</v>
      </c>
      <c r="AC159" s="63"/>
      <c r="AJ159" s="144">
        <f t="shared" si="52"/>
        <v>500</v>
      </c>
    </row>
    <row r="160" spans="1:36" hidden="1" x14ac:dyDescent="0.2">
      <c r="A160" s="191"/>
      <c r="B160" s="19" t="s">
        <v>14</v>
      </c>
      <c r="C160" s="80" t="s">
        <v>446</v>
      </c>
      <c r="D160" s="84">
        <v>50</v>
      </c>
      <c r="E160" s="41" t="s">
        <v>119</v>
      </c>
      <c r="F160" s="84">
        <v>1</v>
      </c>
      <c r="G160" s="84" t="s">
        <v>119</v>
      </c>
      <c r="H160" s="36">
        <v>100</v>
      </c>
      <c r="I160" s="36">
        <f t="shared" si="49"/>
        <v>5000</v>
      </c>
      <c r="J160"/>
      <c r="K160" s="84"/>
      <c r="L160" s="41"/>
      <c r="M160" s="84"/>
      <c r="N160" s="84"/>
      <c r="O160" s="36"/>
      <c r="P160" s="101">
        <f t="shared" si="50"/>
        <v>0</v>
      </c>
      <c r="Q160" s="53" t="s">
        <v>238</v>
      </c>
      <c r="R160" s="42" t="s">
        <v>244</v>
      </c>
      <c r="S160" s="63"/>
      <c r="U160" s="110"/>
      <c r="V160" s="41"/>
      <c r="W160" s="110"/>
      <c r="X160" s="110"/>
      <c r="Y160" s="36"/>
      <c r="Z160" s="101">
        <f t="shared" si="51"/>
        <v>0</v>
      </c>
      <c r="AA160" s="53" t="s">
        <v>238</v>
      </c>
      <c r="AB160" s="42" t="s">
        <v>244</v>
      </c>
      <c r="AC160" s="63"/>
      <c r="AJ160" s="144">
        <f t="shared" si="52"/>
        <v>0</v>
      </c>
    </row>
    <row r="161" spans="1:36" x14ac:dyDescent="0.2">
      <c r="A161" s="191"/>
      <c r="B161" s="19" t="s">
        <v>14</v>
      </c>
      <c r="C161" s="80" t="s">
        <v>447</v>
      </c>
      <c r="D161" s="84">
        <v>25</v>
      </c>
      <c r="E161" s="41" t="s">
        <v>119</v>
      </c>
      <c r="F161" s="84">
        <v>1</v>
      </c>
      <c r="G161" s="84" t="s">
        <v>119</v>
      </c>
      <c r="H161" s="36">
        <v>10</v>
      </c>
      <c r="I161" s="36">
        <f t="shared" si="49"/>
        <v>250</v>
      </c>
      <c r="J161"/>
      <c r="K161" s="84">
        <v>25</v>
      </c>
      <c r="L161" s="41" t="s">
        <v>119</v>
      </c>
      <c r="M161" s="84">
        <v>1</v>
      </c>
      <c r="N161" s="84" t="s">
        <v>119</v>
      </c>
      <c r="O161" s="36">
        <v>10</v>
      </c>
      <c r="P161" s="36">
        <f t="shared" si="50"/>
        <v>250</v>
      </c>
      <c r="Q161" s="53" t="s">
        <v>238</v>
      </c>
      <c r="R161" s="42" t="s">
        <v>245</v>
      </c>
      <c r="S161" s="63"/>
      <c r="U161" s="110">
        <v>25</v>
      </c>
      <c r="V161" s="41" t="s">
        <v>119</v>
      </c>
      <c r="W161" s="110">
        <v>1</v>
      </c>
      <c r="X161" s="110" t="s">
        <v>119</v>
      </c>
      <c r="Y161" s="36">
        <v>10</v>
      </c>
      <c r="Z161" s="36">
        <f t="shared" si="51"/>
        <v>250</v>
      </c>
      <c r="AA161" s="53" t="s">
        <v>238</v>
      </c>
      <c r="AB161" s="42" t="s">
        <v>245</v>
      </c>
      <c r="AC161" s="63"/>
      <c r="AE161" s="144">
        <v>250</v>
      </c>
    </row>
    <row r="162" spans="1:36" x14ac:dyDescent="0.2">
      <c r="A162" s="191"/>
      <c r="B162" s="19" t="s">
        <v>14</v>
      </c>
      <c r="C162" s="80" t="s">
        <v>448</v>
      </c>
      <c r="D162" s="104">
        <v>1</v>
      </c>
      <c r="E162" s="41" t="s">
        <v>119</v>
      </c>
      <c r="F162" s="104">
        <v>1</v>
      </c>
      <c r="G162" s="104" t="s">
        <v>119</v>
      </c>
      <c r="H162" s="36">
        <v>400</v>
      </c>
      <c r="I162" s="36">
        <f>D162*F162*H162</f>
        <v>400</v>
      </c>
      <c r="J162" s="42"/>
      <c r="K162" s="104">
        <v>1</v>
      </c>
      <c r="L162" s="41" t="s">
        <v>119</v>
      </c>
      <c r="M162" s="104">
        <v>1</v>
      </c>
      <c r="N162" s="104" t="s">
        <v>119</v>
      </c>
      <c r="O162" s="36">
        <v>400</v>
      </c>
      <c r="P162" s="36">
        <f>K162*M162*O162</f>
        <v>400</v>
      </c>
      <c r="Q162" s="53" t="s">
        <v>238</v>
      </c>
      <c r="R162" s="42" t="s">
        <v>246</v>
      </c>
      <c r="S162" s="63"/>
      <c r="U162" s="110">
        <v>1</v>
      </c>
      <c r="V162" s="41" t="s">
        <v>119</v>
      </c>
      <c r="W162" s="110">
        <v>1</v>
      </c>
      <c r="X162" s="110" t="s">
        <v>119</v>
      </c>
      <c r="Y162" s="36">
        <v>1000</v>
      </c>
      <c r="Z162" s="36">
        <f>U162*W162*Y162</f>
        <v>1000</v>
      </c>
      <c r="AA162" s="53" t="s">
        <v>238</v>
      </c>
      <c r="AB162" s="42" t="s">
        <v>246</v>
      </c>
      <c r="AC162" s="74" t="s">
        <v>406</v>
      </c>
      <c r="AE162" s="144">
        <v>1000</v>
      </c>
      <c r="AJ162" s="144"/>
    </row>
    <row r="163" spans="1:36" x14ac:dyDescent="0.2">
      <c r="A163" s="191"/>
      <c r="B163" s="19" t="s">
        <v>14</v>
      </c>
      <c r="C163" s="80" t="s">
        <v>449</v>
      </c>
      <c r="D163" s="84">
        <v>30</v>
      </c>
      <c r="E163" s="41" t="s">
        <v>119</v>
      </c>
      <c r="F163" s="84">
        <v>1</v>
      </c>
      <c r="G163" s="84" t="s">
        <v>119</v>
      </c>
      <c r="H163" s="36">
        <v>35</v>
      </c>
      <c r="I163" s="36">
        <f t="shared" ref="I163:I167" si="53">D163*F163*H163</f>
        <v>1050</v>
      </c>
      <c r="J163"/>
      <c r="K163" s="84">
        <v>30</v>
      </c>
      <c r="L163" s="41" t="s">
        <v>119</v>
      </c>
      <c r="M163" s="84">
        <v>1</v>
      </c>
      <c r="N163" s="84" t="s">
        <v>119</v>
      </c>
      <c r="O163" s="36">
        <v>35</v>
      </c>
      <c r="P163" s="36">
        <f t="shared" ref="P163:P167" si="54">K163*M163*O163</f>
        <v>1050</v>
      </c>
      <c r="Q163" s="54" t="s">
        <v>229</v>
      </c>
      <c r="R163" s="42" t="s">
        <v>241</v>
      </c>
      <c r="S163" s="63"/>
      <c r="U163" s="110">
        <v>19</v>
      </c>
      <c r="V163" s="41" t="s">
        <v>119</v>
      </c>
      <c r="W163" s="110">
        <v>1</v>
      </c>
      <c r="X163" s="110" t="s">
        <v>119</v>
      </c>
      <c r="Y163" s="36">
        <v>35</v>
      </c>
      <c r="Z163" s="36">
        <f t="shared" ref="Z163:Z167" si="55">U163*W163*Y163</f>
        <v>665</v>
      </c>
      <c r="AA163" s="54" t="s">
        <v>229</v>
      </c>
      <c r="AB163" s="42" t="s">
        <v>241</v>
      </c>
      <c r="AC163" s="63"/>
      <c r="AE163" s="144">
        <v>665</v>
      </c>
      <c r="AJ163" s="144"/>
    </row>
    <row r="164" spans="1:36" x14ac:dyDescent="0.2">
      <c r="A164" s="191"/>
      <c r="B164" s="19" t="s">
        <v>14</v>
      </c>
      <c r="C164" s="80" t="s">
        <v>450</v>
      </c>
      <c r="D164" s="84">
        <v>1</v>
      </c>
      <c r="E164" s="41" t="s">
        <v>119</v>
      </c>
      <c r="F164" s="84">
        <v>1</v>
      </c>
      <c r="G164" s="84" t="s">
        <v>119</v>
      </c>
      <c r="H164" s="36">
        <v>350</v>
      </c>
      <c r="I164" s="36">
        <f t="shared" si="53"/>
        <v>350</v>
      </c>
      <c r="J164"/>
      <c r="K164" s="84">
        <v>1</v>
      </c>
      <c r="L164" s="41" t="s">
        <v>119</v>
      </c>
      <c r="M164" s="84">
        <v>1</v>
      </c>
      <c r="N164" s="84" t="s">
        <v>119</v>
      </c>
      <c r="O164" s="36">
        <v>350</v>
      </c>
      <c r="P164" s="36">
        <f t="shared" si="54"/>
        <v>350</v>
      </c>
      <c r="Q164" s="84"/>
      <c r="R164" s="42"/>
      <c r="S164" s="63"/>
      <c r="U164" s="110">
        <v>1</v>
      </c>
      <c r="V164" s="41" t="s">
        <v>119</v>
      </c>
      <c r="W164" s="110">
        <v>1</v>
      </c>
      <c r="X164" s="110" t="s">
        <v>119</v>
      </c>
      <c r="Y164" s="36">
        <v>350</v>
      </c>
      <c r="Z164" s="36">
        <f t="shared" si="55"/>
        <v>350</v>
      </c>
      <c r="AA164" s="110"/>
      <c r="AB164" s="42"/>
      <c r="AC164" s="63"/>
      <c r="AE164" s="144">
        <v>350</v>
      </c>
      <c r="AJ164" s="144"/>
    </row>
    <row r="165" spans="1:36" x14ac:dyDescent="0.2">
      <c r="A165" s="191"/>
      <c r="B165" s="19" t="s">
        <v>15</v>
      </c>
      <c r="C165" s="80" t="s">
        <v>451</v>
      </c>
      <c r="D165" s="84">
        <v>1</v>
      </c>
      <c r="E165" s="41" t="s">
        <v>124</v>
      </c>
      <c r="F165" s="84">
        <v>8</v>
      </c>
      <c r="G165" s="84" t="s">
        <v>119</v>
      </c>
      <c r="H165" s="36">
        <v>500</v>
      </c>
      <c r="I165" s="36">
        <f t="shared" si="53"/>
        <v>4000</v>
      </c>
      <c r="J165"/>
      <c r="K165" s="84">
        <v>1</v>
      </c>
      <c r="L165" s="41" t="s">
        <v>124</v>
      </c>
      <c r="M165" s="84">
        <v>8</v>
      </c>
      <c r="N165" s="84" t="s">
        <v>119</v>
      </c>
      <c r="O165" s="36">
        <v>500</v>
      </c>
      <c r="P165" s="36">
        <f t="shared" si="54"/>
        <v>4000</v>
      </c>
      <c r="Q165" s="84" t="s">
        <v>294</v>
      </c>
      <c r="R165" s="42"/>
      <c r="S165" s="63"/>
      <c r="U165" s="110">
        <v>1</v>
      </c>
      <c r="V165" s="41" t="s">
        <v>124</v>
      </c>
      <c r="W165" s="110">
        <v>8</v>
      </c>
      <c r="X165" s="110" t="s">
        <v>119</v>
      </c>
      <c r="Y165" s="36">
        <v>500</v>
      </c>
      <c r="Z165" s="36">
        <f t="shared" si="55"/>
        <v>4000</v>
      </c>
      <c r="AA165" s="110" t="s">
        <v>294</v>
      </c>
      <c r="AB165" s="42"/>
      <c r="AC165" s="63"/>
      <c r="AE165" s="144">
        <f>Z165</f>
        <v>4000</v>
      </c>
    </row>
    <row r="166" spans="1:36" x14ac:dyDescent="0.2">
      <c r="A166" s="191"/>
      <c r="B166" s="19" t="s">
        <v>14</v>
      </c>
      <c r="C166" s="80" t="s">
        <v>452</v>
      </c>
      <c r="D166" s="84">
        <v>6</v>
      </c>
      <c r="E166" s="41" t="s">
        <v>119</v>
      </c>
      <c r="F166" s="84">
        <v>1</v>
      </c>
      <c r="G166" s="84" t="s">
        <v>119</v>
      </c>
      <c r="H166" s="36">
        <v>60</v>
      </c>
      <c r="I166" s="36">
        <f t="shared" si="53"/>
        <v>360</v>
      </c>
      <c r="J166"/>
      <c r="K166" s="84">
        <v>6</v>
      </c>
      <c r="L166" s="41" t="s">
        <v>119</v>
      </c>
      <c r="M166" s="84">
        <v>1</v>
      </c>
      <c r="N166" s="84" t="s">
        <v>119</v>
      </c>
      <c r="O166" s="36">
        <v>60</v>
      </c>
      <c r="P166" s="36">
        <f t="shared" si="54"/>
        <v>360</v>
      </c>
      <c r="Q166" s="84"/>
      <c r="R166" s="42"/>
      <c r="S166" s="63"/>
      <c r="U166" s="110">
        <v>6</v>
      </c>
      <c r="V166" s="41" t="s">
        <v>119</v>
      </c>
      <c r="W166" s="110">
        <v>1</v>
      </c>
      <c r="X166" s="110" t="s">
        <v>119</v>
      </c>
      <c r="Y166" s="36">
        <v>60</v>
      </c>
      <c r="Z166" s="36">
        <f t="shared" si="55"/>
        <v>360</v>
      </c>
      <c r="AA166" s="110"/>
      <c r="AB166" s="42"/>
      <c r="AC166" s="63"/>
      <c r="AJ166" s="144">
        <f t="shared" si="52"/>
        <v>360</v>
      </c>
    </row>
    <row r="167" spans="1:36" x14ac:dyDescent="0.2">
      <c r="A167" s="191"/>
      <c r="B167" s="117" t="s">
        <v>14</v>
      </c>
      <c r="C167" s="80" t="s">
        <v>132</v>
      </c>
      <c r="D167" s="79">
        <v>1</v>
      </c>
      <c r="E167" s="83" t="s">
        <v>117</v>
      </c>
      <c r="F167" s="84">
        <v>1</v>
      </c>
      <c r="G167" s="84" t="s">
        <v>127</v>
      </c>
      <c r="H167" s="23">
        <v>450</v>
      </c>
      <c r="I167" s="23">
        <f t="shared" si="53"/>
        <v>450</v>
      </c>
      <c r="J167"/>
      <c r="K167" s="79">
        <v>1</v>
      </c>
      <c r="L167" s="83" t="s">
        <v>117</v>
      </c>
      <c r="M167" s="84">
        <v>1</v>
      </c>
      <c r="N167" s="84" t="s">
        <v>127</v>
      </c>
      <c r="O167" s="23">
        <v>450</v>
      </c>
      <c r="P167" s="23">
        <f t="shared" si="54"/>
        <v>450</v>
      </c>
      <c r="Q167" s="79"/>
      <c r="S167" s="59"/>
      <c r="U167" s="112">
        <v>1</v>
      </c>
      <c r="V167" s="113" t="s">
        <v>117</v>
      </c>
      <c r="W167" s="110">
        <v>1</v>
      </c>
      <c r="X167" s="110" t="s">
        <v>127</v>
      </c>
      <c r="Y167" s="23">
        <v>450</v>
      </c>
      <c r="Z167" s="23">
        <f t="shared" si="55"/>
        <v>450</v>
      </c>
      <c r="AA167" s="112"/>
      <c r="AC167" s="59"/>
      <c r="AE167" s="144">
        <f>Z167</f>
        <v>450</v>
      </c>
    </row>
    <row r="168" spans="1:36" x14ac:dyDescent="0.2">
      <c r="A168" s="191"/>
      <c r="B168" s="19" t="s">
        <v>14</v>
      </c>
      <c r="C168" s="40" t="s">
        <v>133</v>
      </c>
      <c r="D168" s="110">
        <v>24</v>
      </c>
      <c r="E168" s="41" t="s">
        <v>117</v>
      </c>
      <c r="F168" s="110">
        <v>1</v>
      </c>
      <c r="G168" s="110" t="s">
        <v>127</v>
      </c>
      <c r="H168" s="36">
        <v>260</v>
      </c>
      <c r="I168" s="36">
        <f>D168*F168*H168</f>
        <v>6240</v>
      </c>
      <c r="J168" s="42"/>
      <c r="K168" s="110">
        <v>28</v>
      </c>
      <c r="L168" s="41" t="s">
        <v>117</v>
      </c>
      <c r="M168" s="110">
        <v>1</v>
      </c>
      <c r="N168" s="110" t="s">
        <v>127</v>
      </c>
      <c r="O168" s="36">
        <v>260</v>
      </c>
      <c r="P168" s="36">
        <f>K168*M168*O168</f>
        <v>7280</v>
      </c>
      <c r="Q168" s="110"/>
      <c r="R168" s="42"/>
      <c r="S168" s="63"/>
      <c r="T168" s="42"/>
      <c r="U168" s="110">
        <v>28</v>
      </c>
      <c r="V168" s="41" t="s">
        <v>117</v>
      </c>
      <c r="W168" s="110">
        <v>1</v>
      </c>
      <c r="X168" s="110" t="s">
        <v>127</v>
      </c>
      <c r="Y168" s="36">
        <v>260</v>
      </c>
      <c r="Z168" s="36">
        <f>U168*W168*Y168</f>
        <v>7280</v>
      </c>
      <c r="AA168" s="110"/>
      <c r="AB168" s="42"/>
      <c r="AC168" s="63"/>
      <c r="AE168" s="144">
        <f>Z168</f>
        <v>7280</v>
      </c>
    </row>
    <row r="169" spans="1:36" x14ac:dyDescent="0.2">
      <c r="A169" s="191"/>
      <c r="B169" s="19" t="s">
        <v>13</v>
      </c>
      <c r="C169" s="40" t="s">
        <v>134</v>
      </c>
      <c r="D169" s="110">
        <v>1</v>
      </c>
      <c r="E169" s="41" t="s">
        <v>117</v>
      </c>
      <c r="F169" s="110">
        <v>1</v>
      </c>
      <c r="G169" s="110" t="s">
        <v>117</v>
      </c>
      <c r="H169" s="36">
        <v>50000</v>
      </c>
      <c r="I169" s="36">
        <f>D169*F169*H169</f>
        <v>50000</v>
      </c>
      <c r="J169" s="42"/>
      <c r="K169" s="110">
        <v>1</v>
      </c>
      <c r="L169" s="41" t="s">
        <v>117</v>
      </c>
      <c r="M169" s="110">
        <v>1</v>
      </c>
      <c r="N169" s="110" t="s">
        <v>117</v>
      </c>
      <c r="O169" s="36">
        <v>50000</v>
      </c>
      <c r="P169" s="36">
        <f>K169*M169*O169</f>
        <v>50000</v>
      </c>
      <c r="Q169" s="110" t="s">
        <v>135</v>
      </c>
      <c r="R169" s="42"/>
      <c r="S169" s="63"/>
      <c r="T169" s="42"/>
      <c r="U169" s="110">
        <v>1</v>
      </c>
      <c r="V169" s="107" t="s">
        <v>332</v>
      </c>
      <c r="W169" s="110">
        <v>1</v>
      </c>
      <c r="X169" s="52" t="s">
        <v>353</v>
      </c>
      <c r="Y169" s="36">
        <v>10288</v>
      </c>
      <c r="Z169" s="36">
        <f>U169*W169*Y169</f>
        <v>10288</v>
      </c>
      <c r="AA169" s="110" t="s">
        <v>135</v>
      </c>
      <c r="AB169" s="42"/>
      <c r="AC169" s="63" t="s">
        <v>407</v>
      </c>
      <c r="AJ169" s="144">
        <f>Z169</f>
        <v>10288</v>
      </c>
    </row>
    <row r="170" spans="1:36" x14ac:dyDescent="0.2">
      <c r="A170" s="191"/>
      <c r="B170" s="19"/>
      <c r="C170" s="40"/>
      <c r="D170" s="110"/>
      <c r="E170" s="41"/>
      <c r="F170" s="110"/>
      <c r="G170" s="110"/>
      <c r="H170" s="36"/>
      <c r="I170" s="36"/>
      <c r="J170" s="42"/>
      <c r="K170" s="110"/>
      <c r="L170" s="41"/>
      <c r="M170" s="110"/>
      <c r="N170" s="110"/>
      <c r="O170" s="36"/>
      <c r="P170" s="36"/>
      <c r="Q170" s="110"/>
      <c r="R170" s="42"/>
      <c r="S170" s="63"/>
      <c r="T170" s="42"/>
      <c r="U170" s="110">
        <v>2</v>
      </c>
      <c r="V170" s="107" t="s">
        <v>332</v>
      </c>
      <c r="W170" s="110">
        <v>1</v>
      </c>
      <c r="X170" s="52" t="s">
        <v>353</v>
      </c>
      <c r="Y170" s="36">
        <v>8388</v>
      </c>
      <c r="Z170" s="36">
        <f t="shared" ref="Z170:Z172" si="56">U170*W170*Y170</f>
        <v>16776</v>
      </c>
      <c r="AA170" s="110"/>
      <c r="AB170" s="42"/>
      <c r="AC170" s="51" t="s">
        <v>409</v>
      </c>
      <c r="AJ170" s="144">
        <f t="shared" ref="AJ170:AJ171" si="57">Z170</f>
        <v>16776</v>
      </c>
    </row>
    <row r="171" spans="1:36" x14ac:dyDescent="0.2">
      <c r="A171" s="191"/>
      <c r="B171" s="19"/>
      <c r="C171" s="40"/>
      <c r="D171" s="110"/>
      <c r="E171" s="41"/>
      <c r="F171" s="110"/>
      <c r="G171" s="110"/>
      <c r="H171" s="36"/>
      <c r="I171" s="36"/>
      <c r="J171" s="42"/>
      <c r="K171" s="110"/>
      <c r="L171" s="41"/>
      <c r="M171" s="110"/>
      <c r="N171" s="110"/>
      <c r="O171" s="36"/>
      <c r="P171" s="36"/>
      <c r="Q171" s="110"/>
      <c r="R171" s="42"/>
      <c r="S171" s="63"/>
      <c r="T171" s="42"/>
      <c r="U171" s="110">
        <v>10</v>
      </c>
      <c r="V171" s="107" t="s">
        <v>332</v>
      </c>
      <c r="W171" s="110">
        <v>1</v>
      </c>
      <c r="X171" s="52" t="s">
        <v>353</v>
      </c>
      <c r="Y171" s="36">
        <v>958</v>
      </c>
      <c r="Z171" s="36">
        <f t="shared" si="56"/>
        <v>9580</v>
      </c>
      <c r="AA171" s="110"/>
      <c r="AB171" s="42"/>
      <c r="AC171" s="40" t="s">
        <v>408</v>
      </c>
      <c r="AJ171" s="144">
        <f t="shared" si="57"/>
        <v>9580</v>
      </c>
    </row>
    <row r="172" spans="1:36" x14ac:dyDescent="0.2">
      <c r="A172" s="191"/>
      <c r="B172" s="19"/>
      <c r="C172" s="40"/>
      <c r="D172" s="110"/>
      <c r="E172" s="41"/>
      <c r="F172" s="110"/>
      <c r="G172" s="110"/>
      <c r="H172" s="36"/>
      <c r="I172" s="36"/>
      <c r="J172" s="42"/>
      <c r="K172" s="110"/>
      <c r="L172" s="41"/>
      <c r="M172" s="110"/>
      <c r="N172" s="110"/>
      <c r="O172" s="36"/>
      <c r="P172" s="36"/>
      <c r="Q172" s="110"/>
      <c r="R172" s="42"/>
      <c r="S172" s="63"/>
      <c r="T172" s="42"/>
      <c r="U172" s="110">
        <v>20</v>
      </c>
      <c r="V172" s="107" t="s">
        <v>332</v>
      </c>
      <c r="W172" s="110">
        <v>1</v>
      </c>
      <c r="X172" s="52" t="s">
        <v>353</v>
      </c>
      <c r="Y172" s="36">
        <v>350</v>
      </c>
      <c r="Z172" s="36">
        <f t="shared" si="56"/>
        <v>7000</v>
      </c>
      <c r="AA172" s="110"/>
      <c r="AB172" s="42"/>
      <c r="AC172" s="40" t="s">
        <v>410</v>
      </c>
      <c r="AE172" s="144">
        <v>7000</v>
      </c>
    </row>
    <row r="173" spans="1:36" x14ac:dyDescent="0.2">
      <c r="A173" s="192"/>
      <c r="B173" s="120" t="s">
        <v>337</v>
      </c>
      <c r="C173" s="51" t="s">
        <v>555</v>
      </c>
      <c r="D173" s="110"/>
      <c r="E173" s="41"/>
      <c r="F173" s="110"/>
      <c r="G173" s="110"/>
      <c r="H173" s="36"/>
      <c r="I173" s="36"/>
      <c r="J173" s="42"/>
      <c r="K173" s="110">
        <v>1</v>
      </c>
      <c r="L173" s="41" t="s">
        <v>117</v>
      </c>
      <c r="M173" s="110">
        <v>1</v>
      </c>
      <c r="N173" s="110" t="s">
        <v>117</v>
      </c>
      <c r="O173" s="36">
        <v>60300</v>
      </c>
      <c r="P173" s="36">
        <f>K173*M173*O173</f>
        <v>60300</v>
      </c>
      <c r="Q173" s="110"/>
      <c r="R173" s="42"/>
      <c r="S173" s="63"/>
      <c r="T173" s="42"/>
      <c r="U173" s="110">
        <v>1</v>
      </c>
      <c r="V173" s="41" t="s">
        <v>117</v>
      </c>
      <c r="W173" s="110">
        <v>1</v>
      </c>
      <c r="X173" s="110" t="s">
        <v>117</v>
      </c>
      <c r="Y173" s="36">
        <v>60300</v>
      </c>
      <c r="Z173" s="36">
        <f>U173*W173*Y173</f>
        <v>60300</v>
      </c>
      <c r="AA173" s="110"/>
      <c r="AB173" s="42"/>
      <c r="AC173" s="63"/>
      <c r="AJ173" s="144">
        <f>Z173</f>
        <v>60300</v>
      </c>
    </row>
    <row r="174" spans="1:36" x14ac:dyDescent="0.2">
      <c r="A174" s="193" t="s">
        <v>16</v>
      </c>
      <c r="B174" s="193"/>
      <c r="C174" s="193"/>
      <c r="D174" s="193"/>
      <c r="E174" s="193"/>
      <c r="F174" s="193"/>
      <c r="G174" s="193"/>
      <c r="H174" s="193"/>
      <c r="I174" s="38">
        <f>SUM(I158:I169)</f>
        <v>68800</v>
      </c>
      <c r="J174"/>
      <c r="K174" s="38"/>
      <c r="L174" s="38"/>
      <c r="M174" s="38"/>
      <c r="N174" s="38"/>
      <c r="O174" s="38"/>
      <c r="P174" s="38">
        <f>SUM(P158:P173)</f>
        <v>125140</v>
      </c>
      <c r="Q174" s="81"/>
      <c r="S174" s="67"/>
      <c r="U174" s="38"/>
      <c r="V174" s="38"/>
      <c r="W174" s="38"/>
      <c r="X174" s="38"/>
      <c r="Y174" s="38"/>
      <c r="Z174" s="38">
        <f>SUM(Z158:Z173)</f>
        <v>118999</v>
      </c>
      <c r="AA174" s="109"/>
      <c r="AC174" s="67"/>
    </row>
    <row r="175" spans="1:36" x14ac:dyDescent="0.2">
      <c r="A175" s="190" t="s">
        <v>435</v>
      </c>
      <c r="B175" s="187" t="s">
        <v>161</v>
      </c>
      <c r="C175" s="19" t="s">
        <v>172</v>
      </c>
      <c r="D175" s="84">
        <v>1</v>
      </c>
      <c r="E175" s="84" t="s">
        <v>119</v>
      </c>
      <c r="F175" s="84">
        <v>1</v>
      </c>
      <c r="G175" s="84" t="s">
        <v>119</v>
      </c>
      <c r="H175" s="23">
        <v>80000</v>
      </c>
      <c r="I175" s="36">
        <f>D175*F175*H175</f>
        <v>80000</v>
      </c>
      <c r="J175"/>
      <c r="K175" s="84">
        <v>1</v>
      </c>
      <c r="L175" s="84" t="s">
        <v>119</v>
      </c>
      <c r="M175" s="84">
        <v>1</v>
      </c>
      <c r="N175" s="84" t="s">
        <v>119</v>
      </c>
      <c r="O175" s="23">
        <v>80000</v>
      </c>
      <c r="P175" s="36">
        <f t="shared" ref="P175:P179" si="58">K175*M175*O175</f>
        <v>80000</v>
      </c>
      <c r="Q175" s="84"/>
      <c r="S175" s="63"/>
      <c r="U175" s="110">
        <v>1</v>
      </c>
      <c r="V175" s="110" t="s">
        <v>119</v>
      </c>
      <c r="W175" s="110">
        <v>1</v>
      </c>
      <c r="X175" s="110" t="s">
        <v>119</v>
      </c>
      <c r="Y175" s="23">
        <v>80000</v>
      </c>
      <c r="Z175" s="36">
        <f t="shared" ref="Z175:Z180" si="59">U175*W175*Y175</f>
        <v>80000</v>
      </c>
      <c r="AA175" s="110"/>
      <c r="AC175" s="63"/>
      <c r="AH175" s="144">
        <f>Z175</f>
        <v>80000</v>
      </c>
    </row>
    <row r="176" spans="1:36" x14ac:dyDescent="0.2">
      <c r="A176" s="191"/>
      <c r="B176" s="188"/>
      <c r="C176" s="19" t="s">
        <v>215</v>
      </c>
      <c r="D176" s="84">
        <v>1</v>
      </c>
      <c r="E176" s="84" t="s">
        <v>119</v>
      </c>
      <c r="F176" s="84">
        <v>1</v>
      </c>
      <c r="G176" s="84" t="s">
        <v>119</v>
      </c>
      <c r="H176" s="23">
        <v>80000</v>
      </c>
      <c r="I176" s="36">
        <f>D176*F176*H176</f>
        <v>80000</v>
      </c>
      <c r="J176"/>
      <c r="K176" s="84">
        <v>1</v>
      </c>
      <c r="L176" s="84" t="s">
        <v>119</v>
      </c>
      <c r="M176" s="84">
        <v>1</v>
      </c>
      <c r="N176" s="84" t="s">
        <v>119</v>
      </c>
      <c r="O176" s="23">
        <v>45000</v>
      </c>
      <c r="P176" s="36">
        <f t="shared" si="58"/>
        <v>45000</v>
      </c>
      <c r="Q176" s="84"/>
      <c r="S176" s="74" t="s">
        <v>395</v>
      </c>
      <c r="U176" s="110">
        <v>1</v>
      </c>
      <c r="V176" s="110" t="s">
        <v>119</v>
      </c>
      <c r="W176" s="110">
        <v>1</v>
      </c>
      <c r="X176" s="110" t="s">
        <v>119</v>
      </c>
      <c r="Y176" s="23">
        <v>45000</v>
      </c>
      <c r="Z176" s="36">
        <f t="shared" si="59"/>
        <v>45000</v>
      </c>
      <c r="AA176" s="110"/>
      <c r="AC176" s="74"/>
      <c r="AJ176" s="144">
        <f>Z176</f>
        <v>45000</v>
      </c>
    </row>
    <row r="177" spans="1:36" x14ac:dyDescent="0.2">
      <c r="A177" s="198"/>
      <c r="B177" s="188"/>
      <c r="C177" s="19" t="s">
        <v>173</v>
      </c>
      <c r="D177" s="110">
        <v>3</v>
      </c>
      <c r="E177" s="110" t="s">
        <v>119</v>
      </c>
      <c r="F177" s="110">
        <v>1</v>
      </c>
      <c r="G177" s="110" t="s">
        <v>119</v>
      </c>
      <c r="H177" s="36">
        <v>10000</v>
      </c>
      <c r="I177" s="36">
        <f>D177*F177*H177</f>
        <v>30000</v>
      </c>
      <c r="J177" s="42"/>
      <c r="K177" s="110">
        <v>5</v>
      </c>
      <c r="L177" s="110" t="s">
        <v>119</v>
      </c>
      <c r="M177" s="110">
        <v>1</v>
      </c>
      <c r="N177" s="110" t="s">
        <v>119</v>
      </c>
      <c r="O177" s="36">
        <v>10000</v>
      </c>
      <c r="P177" s="36">
        <f t="shared" si="58"/>
        <v>50000</v>
      </c>
      <c r="Q177" s="110"/>
      <c r="R177" s="42"/>
      <c r="S177" s="63"/>
      <c r="T177" s="42"/>
      <c r="U177" s="110">
        <v>5</v>
      </c>
      <c r="V177" s="110" t="s">
        <v>119</v>
      </c>
      <c r="W177" s="110">
        <v>1</v>
      </c>
      <c r="X177" s="110" t="s">
        <v>119</v>
      </c>
      <c r="Y177" s="36">
        <v>10000</v>
      </c>
      <c r="Z177" s="36">
        <f t="shared" si="59"/>
        <v>50000</v>
      </c>
      <c r="AA177" s="110"/>
      <c r="AB177" s="42"/>
      <c r="AC177" s="63"/>
      <c r="AH177" s="144">
        <f t="shared" ref="AH177:AH179" si="60">Z177</f>
        <v>50000</v>
      </c>
    </row>
    <row r="178" spans="1:36" x14ac:dyDescent="0.2">
      <c r="A178" s="198"/>
      <c r="B178" s="188"/>
      <c r="C178" s="120" t="s">
        <v>355</v>
      </c>
      <c r="D178" s="110"/>
      <c r="E178" s="110"/>
      <c r="F178" s="110"/>
      <c r="G178" s="110"/>
      <c r="H178" s="36"/>
      <c r="I178" s="36"/>
      <c r="J178" s="42"/>
      <c r="K178" s="110">
        <v>2</v>
      </c>
      <c r="L178" s="52" t="s">
        <v>332</v>
      </c>
      <c r="M178" s="110">
        <v>1</v>
      </c>
      <c r="N178" s="52" t="s">
        <v>353</v>
      </c>
      <c r="O178" s="36">
        <v>8000</v>
      </c>
      <c r="P178" s="36">
        <f t="shared" si="58"/>
        <v>16000</v>
      </c>
      <c r="Q178" s="110"/>
      <c r="R178" s="42"/>
      <c r="S178" s="74" t="s">
        <v>354</v>
      </c>
      <c r="T178" s="42"/>
      <c r="U178" s="110">
        <v>2</v>
      </c>
      <c r="V178" s="52" t="s">
        <v>332</v>
      </c>
      <c r="W178" s="110">
        <v>1</v>
      </c>
      <c r="X178" s="52" t="s">
        <v>353</v>
      </c>
      <c r="Y178" s="36">
        <v>8000</v>
      </c>
      <c r="Z178" s="36">
        <f t="shared" si="59"/>
        <v>16000</v>
      </c>
      <c r="AA178" s="110"/>
      <c r="AB178" s="42"/>
      <c r="AC178" s="74"/>
      <c r="AH178" s="144">
        <f t="shared" si="60"/>
        <v>16000</v>
      </c>
    </row>
    <row r="179" spans="1:36" x14ac:dyDescent="0.2">
      <c r="A179" s="198"/>
      <c r="B179" s="189"/>
      <c r="C179" s="120" t="s">
        <v>363</v>
      </c>
      <c r="D179" s="110"/>
      <c r="E179" s="110"/>
      <c r="F179" s="110"/>
      <c r="G179" s="110"/>
      <c r="H179" s="36"/>
      <c r="I179" s="36"/>
      <c r="J179" s="42"/>
      <c r="K179" s="110">
        <v>1</v>
      </c>
      <c r="L179" s="52" t="s">
        <v>353</v>
      </c>
      <c r="M179" s="110">
        <v>1</v>
      </c>
      <c r="N179" s="110" t="s">
        <v>331</v>
      </c>
      <c r="O179" s="36">
        <v>45000</v>
      </c>
      <c r="P179" s="36">
        <f t="shared" si="58"/>
        <v>45000</v>
      </c>
      <c r="Q179" s="110"/>
      <c r="R179" s="42"/>
      <c r="S179" s="122" t="s">
        <v>354</v>
      </c>
      <c r="T179" s="42"/>
      <c r="U179" s="110">
        <v>1</v>
      </c>
      <c r="V179" s="52" t="s">
        <v>353</v>
      </c>
      <c r="W179" s="110">
        <v>1</v>
      </c>
      <c r="X179" s="110" t="s">
        <v>331</v>
      </c>
      <c r="Y179" s="36">
        <v>45000</v>
      </c>
      <c r="Z179" s="36">
        <f>U179*W179*Y179</f>
        <v>45000</v>
      </c>
      <c r="AA179" s="110"/>
      <c r="AB179" s="42"/>
      <c r="AC179" s="122"/>
      <c r="AH179" s="144">
        <f t="shared" si="60"/>
        <v>45000</v>
      </c>
    </row>
    <row r="180" spans="1:36" ht="30" x14ac:dyDescent="0.2">
      <c r="A180" s="198"/>
      <c r="B180" s="19" t="s">
        <v>136</v>
      </c>
      <c r="C180" s="40"/>
      <c r="D180" s="41">
        <v>1</v>
      </c>
      <c r="E180" s="41" t="s">
        <v>117</v>
      </c>
      <c r="F180" s="110">
        <v>1</v>
      </c>
      <c r="G180" s="110" t="s">
        <v>127</v>
      </c>
      <c r="H180" s="36">
        <v>80000</v>
      </c>
      <c r="I180" s="36">
        <f t="shared" ref="I180:I188" si="61">H180*F180*D180</f>
        <v>80000</v>
      </c>
      <c r="J180" s="42"/>
      <c r="K180" s="41">
        <v>1</v>
      </c>
      <c r="L180" s="41" t="s">
        <v>117</v>
      </c>
      <c r="M180" s="110">
        <v>1</v>
      </c>
      <c r="N180" s="110" t="s">
        <v>127</v>
      </c>
      <c r="O180" s="36">
        <v>110000</v>
      </c>
      <c r="P180" s="36">
        <f t="shared" ref="P180:P184" si="62">O180*M180*K180</f>
        <v>110000</v>
      </c>
      <c r="Q180" s="53" t="s">
        <v>232</v>
      </c>
      <c r="R180" s="42" t="s">
        <v>267</v>
      </c>
      <c r="S180" s="74" t="s">
        <v>364</v>
      </c>
      <c r="T180" s="42"/>
      <c r="U180" s="41">
        <v>1</v>
      </c>
      <c r="V180" s="41" t="s">
        <v>117</v>
      </c>
      <c r="W180" s="110">
        <v>1</v>
      </c>
      <c r="X180" s="110" t="s">
        <v>127</v>
      </c>
      <c r="Y180" s="36">
        <v>110000</v>
      </c>
      <c r="Z180" s="36">
        <f t="shared" si="59"/>
        <v>110000</v>
      </c>
      <c r="AA180" s="53" t="s">
        <v>232</v>
      </c>
      <c r="AB180" s="42" t="s">
        <v>267</v>
      </c>
      <c r="AC180" s="74"/>
      <c r="AJ180" s="144">
        <f>Z180</f>
        <v>110000</v>
      </c>
    </row>
    <row r="181" spans="1:36" x14ac:dyDescent="0.2">
      <c r="A181" s="198"/>
      <c r="B181" s="151" t="s">
        <v>438</v>
      </c>
      <c r="C181" s="70"/>
      <c r="D181" s="72"/>
      <c r="E181" s="72"/>
      <c r="F181" s="71"/>
      <c r="G181" s="71"/>
      <c r="H181" s="73"/>
      <c r="I181" s="73"/>
      <c r="J181" s="48"/>
      <c r="K181" s="72"/>
      <c r="L181" s="72"/>
      <c r="M181" s="71"/>
      <c r="N181" s="71"/>
      <c r="O181" s="73"/>
      <c r="P181" s="73"/>
      <c r="Q181" s="152"/>
      <c r="R181" s="48"/>
      <c r="S181" s="98"/>
      <c r="T181" s="48"/>
      <c r="U181" s="72">
        <v>1</v>
      </c>
      <c r="V181" s="72" t="s">
        <v>436</v>
      </c>
      <c r="W181" s="71">
        <v>1</v>
      </c>
      <c r="X181" s="71" t="s">
        <v>437</v>
      </c>
      <c r="Y181" s="73">
        <f>1.12*15000</f>
        <v>16800</v>
      </c>
      <c r="Z181" s="73">
        <f>U181*W181*Y181</f>
        <v>16800</v>
      </c>
      <c r="AA181" s="152"/>
      <c r="AB181" s="48"/>
      <c r="AC181" s="98"/>
      <c r="AE181" s="144">
        <f>Z181</f>
        <v>16800</v>
      </c>
      <c r="AJ181" s="144"/>
    </row>
    <row r="182" spans="1:36" x14ac:dyDescent="0.2">
      <c r="A182" s="198"/>
      <c r="B182" s="148" t="s">
        <v>549</v>
      </c>
      <c r="C182" s="70"/>
      <c r="D182" s="72"/>
      <c r="E182" s="72"/>
      <c r="F182" s="71"/>
      <c r="G182" s="71"/>
      <c r="H182" s="73"/>
      <c r="I182" s="73"/>
      <c r="J182" s="48"/>
      <c r="K182" s="72"/>
      <c r="L182" s="72"/>
      <c r="M182" s="71"/>
      <c r="N182" s="71"/>
      <c r="O182" s="73"/>
      <c r="P182" s="73"/>
      <c r="Q182" s="152"/>
      <c r="R182" s="48"/>
      <c r="S182" s="98"/>
      <c r="T182" s="48"/>
      <c r="U182" s="72">
        <v>1</v>
      </c>
      <c r="V182" s="72" t="s">
        <v>298</v>
      </c>
      <c r="W182" s="71">
        <v>1</v>
      </c>
      <c r="X182" s="71" t="s">
        <v>127</v>
      </c>
      <c r="Y182" s="73">
        <v>1200</v>
      </c>
      <c r="Z182" s="73">
        <f>U182*W182*Y182</f>
        <v>1200</v>
      </c>
      <c r="AA182" s="152"/>
      <c r="AB182" s="48"/>
      <c r="AC182" s="98"/>
      <c r="AE182" s="144">
        <f>Z182</f>
        <v>1200</v>
      </c>
      <c r="AJ182" s="144"/>
    </row>
    <row r="183" spans="1:36" x14ac:dyDescent="0.2">
      <c r="A183" s="198"/>
      <c r="B183" s="148" t="s">
        <v>545</v>
      </c>
      <c r="C183" s="70"/>
      <c r="D183" s="72"/>
      <c r="E183" s="72"/>
      <c r="F183" s="71"/>
      <c r="G183" s="71"/>
      <c r="H183" s="73"/>
      <c r="I183" s="73"/>
      <c r="J183" s="48"/>
      <c r="K183" s="72"/>
      <c r="L183" s="72"/>
      <c r="M183" s="71"/>
      <c r="N183" s="71"/>
      <c r="O183" s="73"/>
      <c r="P183" s="73"/>
      <c r="Q183" s="152"/>
      <c r="R183" s="48"/>
      <c r="S183" s="98"/>
      <c r="T183" s="48"/>
      <c r="U183" s="72">
        <v>1</v>
      </c>
      <c r="V183" s="72" t="s">
        <v>439</v>
      </c>
      <c r="W183" s="71">
        <v>1</v>
      </c>
      <c r="X183" s="71" t="s">
        <v>437</v>
      </c>
      <c r="Y183" s="73">
        <v>1500</v>
      </c>
      <c r="Z183" s="73">
        <f>U183*W183*Y183</f>
        <v>1500</v>
      </c>
      <c r="AA183" s="152"/>
      <c r="AB183" s="48"/>
      <c r="AC183" s="98" t="s">
        <v>548</v>
      </c>
      <c r="AE183" s="144">
        <f>Z183</f>
        <v>1500</v>
      </c>
      <c r="AJ183" s="144"/>
    </row>
    <row r="184" spans="1:36" x14ac:dyDescent="0.2">
      <c r="A184" s="198"/>
      <c r="B184" s="19" t="s">
        <v>184</v>
      </c>
      <c r="C184" s="40"/>
      <c r="D184" s="41">
        <v>5</v>
      </c>
      <c r="E184" s="41" t="s">
        <v>101</v>
      </c>
      <c r="F184" s="110">
        <v>3</v>
      </c>
      <c r="G184" s="110" t="s">
        <v>124</v>
      </c>
      <c r="H184" s="36">
        <v>800</v>
      </c>
      <c r="I184" s="36">
        <f t="shared" si="61"/>
        <v>12000</v>
      </c>
      <c r="J184" s="42"/>
      <c r="K184" s="41">
        <v>5</v>
      </c>
      <c r="L184" s="41" t="s">
        <v>101</v>
      </c>
      <c r="M184" s="110">
        <v>3</v>
      </c>
      <c r="N184" s="110" t="s">
        <v>124</v>
      </c>
      <c r="O184" s="36">
        <v>800</v>
      </c>
      <c r="P184" s="36">
        <f t="shared" si="62"/>
        <v>12000</v>
      </c>
      <c r="Q184" s="110" t="s">
        <v>310</v>
      </c>
      <c r="R184" s="42"/>
      <c r="S184" s="63"/>
      <c r="T184" s="42"/>
      <c r="U184" s="41">
        <v>5</v>
      </c>
      <c r="V184" s="41" t="s">
        <v>101</v>
      </c>
      <c r="W184" s="110">
        <v>3</v>
      </c>
      <c r="X184" s="110" t="s">
        <v>124</v>
      </c>
      <c r="Y184" s="36">
        <v>800</v>
      </c>
      <c r="Z184" s="36">
        <f t="shared" ref="Z184" si="63">Y184*W184*U184</f>
        <v>12000</v>
      </c>
      <c r="AA184" s="110" t="s">
        <v>310</v>
      </c>
      <c r="AB184" s="42"/>
      <c r="AC184" s="63"/>
      <c r="AD184" s="144">
        <f>Z184</f>
        <v>12000</v>
      </c>
    </row>
    <row r="185" spans="1:36" hidden="1" x14ac:dyDescent="0.2">
      <c r="A185" s="198"/>
      <c r="B185" s="19" t="s">
        <v>143</v>
      </c>
      <c r="C185" s="40"/>
      <c r="D185" s="41">
        <v>1</v>
      </c>
      <c r="E185" s="41" t="s">
        <v>101</v>
      </c>
      <c r="F185" s="110">
        <v>0.5</v>
      </c>
      <c r="G185" s="110" t="s">
        <v>127</v>
      </c>
      <c r="H185" s="36">
        <v>10000</v>
      </c>
      <c r="I185" s="36">
        <v>0</v>
      </c>
      <c r="J185" s="42"/>
      <c r="K185" s="41">
        <v>1</v>
      </c>
      <c r="L185" s="41" t="s">
        <v>101</v>
      </c>
      <c r="M185" s="110">
        <v>0.5</v>
      </c>
      <c r="N185" s="110" t="s">
        <v>127</v>
      </c>
      <c r="O185" s="36">
        <v>10000</v>
      </c>
      <c r="P185" s="36">
        <v>0</v>
      </c>
      <c r="Q185" s="110" t="s">
        <v>311</v>
      </c>
      <c r="R185" s="42"/>
      <c r="S185" s="63"/>
      <c r="T185" s="42"/>
      <c r="U185" s="41">
        <v>1</v>
      </c>
      <c r="V185" s="41" t="s">
        <v>101</v>
      </c>
      <c r="W185" s="110">
        <v>0.5</v>
      </c>
      <c r="X185" s="110" t="s">
        <v>127</v>
      </c>
      <c r="Y185" s="36">
        <v>10000</v>
      </c>
      <c r="Z185" s="36">
        <v>0</v>
      </c>
      <c r="AA185" s="110" t="s">
        <v>311</v>
      </c>
      <c r="AB185" s="42"/>
      <c r="AC185" s="63"/>
      <c r="AD185" s="144">
        <f t="shared" ref="AD185:AD188" si="64">Z185</f>
        <v>0</v>
      </c>
    </row>
    <row r="186" spans="1:36" hidden="1" x14ac:dyDescent="0.2">
      <c r="A186" s="198"/>
      <c r="B186" s="19" t="s">
        <v>138</v>
      </c>
      <c r="C186" s="40" t="s">
        <v>142</v>
      </c>
      <c r="D186" s="41">
        <v>2</v>
      </c>
      <c r="E186" s="41" t="s">
        <v>101</v>
      </c>
      <c r="F186" s="84">
        <v>0.5</v>
      </c>
      <c r="G186" s="84" t="s">
        <v>127</v>
      </c>
      <c r="H186" s="36">
        <v>10000</v>
      </c>
      <c r="I186" s="36">
        <v>0</v>
      </c>
      <c r="J186" s="42"/>
      <c r="K186" s="41">
        <v>2</v>
      </c>
      <c r="L186" s="41" t="s">
        <v>101</v>
      </c>
      <c r="M186" s="84">
        <v>0.5</v>
      </c>
      <c r="N186" s="84" t="s">
        <v>127</v>
      </c>
      <c r="O186" s="36">
        <v>10000</v>
      </c>
      <c r="P186" s="36">
        <v>0</v>
      </c>
      <c r="Q186" s="84" t="s">
        <v>311</v>
      </c>
      <c r="R186" s="42"/>
      <c r="S186" s="63"/>
      <c r="U186" s="41">
        <v>2</v>
      </c>
      <c r="V186" s="41" t="s">
        <v>101</v>
      </c>
      <c r="W186" s="110">
        <v>0.5</v>
      </c>
      <c r="X186" s="110" t="s">
        <v>127</v>
      </c>
      <c r="Y186" s="36">
        <v>10000</v>
      </c>
      <c r="Z186" s="36">
        <v>0</v>
      </c>
      <c r="AA186" s="110" t="s">
        <v>311</v>
      </c>
      <c r="AB186" s="42"/>
      <c r="AC186" s="63"/>
      <c r="AD186" s="144">
        <f t="shared" si="64"/>
        <v>0</v>
      </c>
    </row>
    <row r="187" spans="1:36" x14ac:dyDescent="0.2">
      <c r="A187" s="198"/>
      <c r="B187" s="19" t="s">
        <v>139</v>
      </c>
      <c r="C187" s="40"/>
      <c r="D187" s="41">
        <v>2</v>
      </c>
      <c r="E187" s="41" t="s">
        <v>101</v>
      </c>
      <c r="F187" s="84">
        <v>0.5</v>
      </c>
      <c r="G187" s="84" t="s">
        <v>127</v>
      </c>
      <c r="H187" s="36">
        <v>8000</v>
      </c>
      <c r="I187" s="36">
        <f t="shared" si="61"/>
        <v>8000</v>
      </c>
      <c r="J187" s="42"/>
      <c r="K187" s="41">
        <v>2</v>
      </c>
      <c r="L187" s="41" t="s">
        <v>101</v>
      </c>
      <c r="M187" s="84">
        <v>0.5</v>
      </c>
      <c r="N187" s="84" t="s">
        <v>127</v>
      </c>
      <c r="O187" s="36">
        <v>8000</v>
      </c>
      <c r="P187" s="36">
        <f t="shared" ref="P187:P188" si="65">O187*M187*K187</f>
        <v>8000</v>
      </c>
      <c r="Q187" s="84" t="s">
        <v>295</v>
      </c>
      <c r="R187" s="42"/>
      <c r="S187" s="63"/>
      <c r="U187" s="41">
        <v>2</v>
      </c>
      <c r="V187" s="41" t="s">
        <v>101</v>
      </c>
      <c r="W187" s="110">
        <v>0.5</v>
      </c>
      <c r="X187" s="110" t="s">
        <v>127</v>
      </c>
      <c r="Y187" s="36">
        <v>8000</v>
      </c>
      <c r="Z187" s="36">
        <f t="shared" ref="Z187:Z188" si="66">Y187*W187*U187</f>
        <v>8000</v>
      </c>
      <c r="AA187" s="110" t="s">
        <v>295</v>
      </c>
      <c r="AB187" s="42"/>
      <c r="AC187" s="63"/>
      <c r="AD187" s="144">
        <f t="shared" si="64"/>
        <v>8000</v>
      </c>
    </row>
    <row r="188" spans="1:36" x14ac:dyDescent="0.2">
      <c r="A188" s="198"/>
      <c r="B188" s="19" t="s">
        <v>140</v>
      </c>
      <c r="C188" s="40"/>
      <c r="D188" s="41">
        <v>2</v>
      </c>
      <c r="E188" s="41" t="s">
        <v>101</v>
      </c>
      <c r="F188" s="84">
        <v>0.5</v>
      </c>
      <c r="G188" s="84" t="s">
        <v>127</v>
      </c>
      <c r="H188" s="36">
        <v>6000</v>
      </c>
      <c r="I188" s="36">
        <f t="shared" si="61"/>
        <v>6000</v>
      </c>
      <c r="J188" s="42"/>
      <c r="K188" s="41">
        <v>2</v>
      </c>
      <c r="L188" s="41" t="s">
        <v>101</v>
      </c>
      <c r="M188" s="84">
        <v>0.5</v>
      </c>
      <c r="N188" s="84" t="s">
        <v>127</v>
      </c>
      <c r="O188" s="36">
        <v>6000</v>
      </c>
      <c r="P188" s="36">
        <f t="shared" si="65"/>
        <v>6000</v>
      </c>
      <c r="Q188" s="84" t="s">
        <v>295</v>
      </c>
      <c r="R188" s="42"/>
      <c r="S188" s="63"/>
      <c r="U188" s="41">
        <v>2</v>
      </c>
      <c r="V188" s="41" t="s">
        <v>101</v>
      </c>
      <c r="W188" s="110">
        <v>0.5</v>
      </c>
      <c r="X188" s="110" t="s">
        <v>127</v>
      </c>
      <c r="Y188" s="36">
        <v>6000</v>
      </c>
      <c r="Z188" s="36">
        <f t="shared" si="66"/>
        <v>6000</v>
      </c>
      <c r="AA188" s="110" t="s">
        <v>295</v>
      </c>
      <c r="AB188" s="42"/>
      <c r="AC188" s="63"/>
      <c r="AD188" s="144">
        <f t="shared" si="64"/>
        <v>6000</v>
      </c>
    </row>
    <row r="189" spans="1:36" hidden="1" x14ac:dyDescent="0.2">
      <c r="A189" s="199"/>
      <c r="B189" s="19" t="s">
        <v>141</v>
      </c>
      <c r="C189" s="40"/>
      <c r="D189" s="41">
        <v>2</v>
      </c>
      <c r="E189" s="41" t="s">
        <v>101</v>
      </c>
      <c r="F189" s="84">
        <v>0.5</v>
      </c>
      <c r="G189" s="84" t="s">
        <v>127</v>
      </c>
      <c r="H189" s="36">
        <v>4000</v>
      </c>
      <c r="I189" s="36">
        <v>0</v>
      </c>
      <c r="J189" s="42"/>
      <c r="K189" s="41">
        <v>2</v>
      </c>
      <c r="L189" s="41" t="s">
        <v>101</v>
      </c>
      <c r="M189" s="84">
        <v>0.5</v>
      </c>
      <c r="N189" s="84" t="s">
        <v>127</v>
      </c>
      <c r="O189" s="36">
        <v>4000</v>
      </c>
      <c r="P189" s="36">
        <v>0</v>
      </c>
      <c r="Q189" s="84"/>
      <c r="R189" s="42"/>
      <c r="S189" s="63"/>
      <c r="U189" s="41">
        <v>2</v>
      </c>
      <c r="V189" s="41" t="s">
        <v>101</v>
      </c>
      <c r="W189" s="110">
        <v>0.5</v>
      </c>
      <c r="X189" s="110" t="s">
        <v>127</v>
      </c>
      <c r="Y189" s="36">
        <v>4000</v>
      </c>
      <c r="Z189" s="36">
        <v>0</v>
      </c>
      <c r="AA189" s="110"/>
      <c r="AB189" s="42"/>
      <c r="AC189" s="63"/>
    </row>
    <row r="190" spans="1:36" x14ac:dyDescent="0.2">
      <c r="A190" s="193" t="s">
        <v>145</v>
      </c>
      <c r="B190" s="193"/>
      <c r="C190" s="193"/>
      <c r="D190" s="193"/>
      <c r="E190" s="193"/>
      <c r="F190" s="193"/>
      <c r="G190" s="193"/>
      <c r="H190" s="193"/>
      <c r="I190" s="38">
        <f>SUM(I175:I189)</f>
        <v>296000</v>
      </c>
      <c r="J190" s="42"/>
      <c r="K190" s="38"/>
      <c r="L190" s="38"/>
      <c r="M190" s="38"/>
      <c r="N190" s="38"/>
      <c r="O190" s="38"/>
      <c r="P190" s="38">
        <f>SUM(P175:P189)</f>
        <v>372000</v>
      </c>
      <c r="Q190" s="81"/>
      <c r="S190" s="67"/>
      <c r="U190" s="38"/>
      <c r="V190" s="38"/>
      <c r="W190" s="38"/>
      <c r="X190" s="38"/>
      <c r="Y190" s="38"/>
      <c r="Z190" s="38">
        <f>SUM(Z175:Z189)</f>
        <v>391500</v>
      </c>
      <c r="AA190" s="109"/>
      <c r="AC190" s="67"/>
    </row>
    <row r="191" spans="1:36" x14ac:dyDescent="0.2">
      <c r="A191" s="190" t="s">
        <v>146</v>
      </c>
      <c r="B191" s="187" t="s">
        <v>147</v>
      </c>
      <c r="C191" s="40" t="s">
        <v>148</v>
      </c>
      <c r="D191" s="41">
        <v>5</v>
      </c>
      <c r="E191" s="41" t="s">
        <v>125</v>
      </c>
      <c r="F191" s="110">
        <v>2</v>
      </c>
      <c r="G191" s="110" t="s">
        <v>127</v>
      </c>
      <c r="H191" s="36">
        <v>1200</v>
      </c>
      <c r="I191" s="36">
        <f>H191*F191*D191</f>
        <v>12000</v>
      </c>
      <c r="J191" s="42"/>
      <c r="K191" s="41">
        <v>5</v>
      </c>
      <c r="L191" s="41" t="s">
        <v>125</v>
      </c>
      <c r="M191" s="110">
        <v>2</v>
      </c>
      <c r="N191" s="110" t="s">
        <v>127</v>
      </c>
      <c r="O191" s="36">
        <v>1200</v>
      </c>
      <c r="P191" s="36">
        <f>O191*M191*K191</f>
        <v>12000</v>
      </c>
      <c r="Q191" s="110"/>
      <c r="R191" s="42"/>
      <c r="S191" s="63"/>
      <c r="T191" s="42"/>
      <c r="U191" s="41">
        <v>2</v>
      </c>
      <c r="V191" s="41" t="s">
        <v>125</v>
      </c>
      <c r="W191" s="114">
        <v>1</v>
      </c>
      <c r="X191" s="114" t="s">
        <v>127</v>
      </c>
      <c r="Y191" s="36">
        <v>1200</v>
      </c>
      <c r="Z191" s="36">
        <f>Y191*W191*U191</f>
        <v>2400</v>
      </c>
      <c r="AA191" s="110"/>
      <c r="AB191" s="42"/>
      <c r="AC191" s="74" t="s">
        <v>419</v>
      </c>
      <c r="AE191" s="144">
        <f>Z191</f>
        <v>2400</v>
      </c>
    </row>
    <row r="192" spans="1:36" x14ac:dyDescent="0.2">
      <c r="A192" s="191"/>
      <c r="B192" s="188"/>
      <c r="C192" s="40" t="s">
        <v>148</v>
      </c>
      <c r="D192" s="41"/>
      <c r="E192" s="41"/>
      <c r="F192" s="114"/>
      <c r="G192" s="114"/>
      <c r="H192" s="36"/>
      <c r="I192" s="36"/>
      <c r="J192" s="42"/>
      <c r="K192" s="41"/>
      <c r="L192" s="41"/>
      <c r="M192" s="114"/>
      <c r="N192" s="114"/>
      <c r="O192" s="36"/>
      <c r="P192" s="36"/>
      <c r="Q192" s="114"/>
      <c r="R192" s="42"/>
      <c r="S192" s="63"/>
      <c r="T192" s="42"/>
      <c r="U192" s="41">
        <v>1</v>
      </c>
      <c r="V192" s="41" t="s">
        <v>125</v>
      </c>
      <c r="W192" s="114">
        <v>1</v>
      </c>
      <c r="X192" s="114" t="s">
        <v>127</v>
      </c>
      <c r="Y192" s="36">
        <v>1200</v>
      </c>
      <c r="Z192" s="36">
        <f>Y192*W192*U192</f>
        <v>1200</v>
      </c>
      <c r="AA192" s="114"/>
      <c r="AB192" s="42"/>
      <c r="AC192" s="74" t="s">
        <v>420</v>
      </c>
      <c r="AE192" s="144">
        <f t="shared" ref="AE192:AE197" si="67">Z192</f>
        <v>1200</v>
      </c>
    </row>
    <row r="193" spans="1:36" x14ac:dyDescent="0.2">
      <c r="A193" s="191"/>
      <c r="B193" s="188"/>
      <c r="C193" s="40" t="s">
        <v>149</v>
      </c>
      <c r="D193" s="41">
        <v>5</v>
      </c>
      <c r="E193" s="41" t="s">
        <v>125</v>
      </c>
      <c r="F193" s="110">
        <v>2</v>
      </c>
      <c r="G193" s="110" t="s">
        <v>127</v>
      </c>
      <c r="H193" s="36">
        <v>1000</v>
      </c>
      <c r="I193" s="36">
        <f t="shared" ref="I193:I194" si="68">H193*F193*D193</f>
        <v>10000</v>
      </c>
      <c r="J193" s="42"/>
      <c r="K193" s="41">
        <v>5</v>
      </c>
      <c r="L193" s="41" t="s">
        <v>125</v>
      </c>
      <c r="M193" s="110">
        <v>2</v>
      </c>
      <c r="N193" s="110" t="s">
        <v>127</v>
      </c>
      <c r="O193" s="36">
        <v>1000</v>
      </c>
      <c r="P193" s="36">
        <f t="shared" ref="P193:P194" si="69">O193*M193*K193</f>
        <v>10000</v>
      </c>
      <c r="Q193" s="110"/>
      <c r="R193" s="42"/>
      <c r="S193" s="63"/>
      <c r="T193" s="42"/>
      <c r="U193" s="41">
        <v>9</v>
      </c>
      <c r="V193" s="41" t="s">
        <v>125</v>
      </c>
      <c r="W193" s="114">
        <v>2</v>
      </c>
      <c r="X193" s="114" t="s">
        <v>127</v>
      </c>
      <c r="Y193" s="36">
        <v>1000</v>
      </c>
      <c r="Z193" s="36">
        <f t="shared" ref="Z193:Z194" si="70">Y193*W193*U193</f>
        <v>18000</v>
      </c>
      <c r="AA193" s="110"/>
      <c r="AB193" s="42"/>
      <c r="AC193" s="74" t="s">
        <v>421</v>
      </c>
      <c r="AE193" s="144">
        <f t="shared" si="67"/>
        <v>18000</v>
      </c>
    </row>
    <row r="194" spans="1:36" x14ac:dyDescent="0.2">
      <c r="A194" s="191"/>
      <c r="B194" s="188"/>
      <c r="C194" s="40" t="s">
        <v>150</v>
      </c>
      <c r="D194" s="41">
        <v>10</v>
      </c>
      <c r="E194" s="41" t="s">
        <v>125</v>
      </c>
      <c r="F194" s="110">
        <v>2</v>
      </c>
      <c r="G194" s="110" t="s">
        <v>127</v>
      </c>
      <c r="H194" s="36">
        <v>800</v>
      </c>
      <c r="I194" s="36">
        <f t="shared" si="68"/>
        <v>16000</v>
      </c>
      <c r="J194" s="42"/>
      <c r="K194" s="41">
        <v>10</v>
      </c>
      <c r="L194" s="41" t="s">
        <v>125</v>
      </c>
      <c r="M194" s="110">
        <v>2</v>
      </c>
      <c r="N194" s="110" t="s">
        <v>127</v>
      </c>
      <c r="O194" s="36">
        <v>800</v>
      </c>
      <c r="P194" s="36">
        <f t="shared" si="69"/>
        <v>16000</v>
      </c>
      <c r="Q194" s="110"/>
      <c r="R194" s="42"/>
      <c r="S194" s="63"/>
      <c r="T194" s="42"/>
      <c r="U194" s="41">
        <v>26</v>
      </c>
      <c r="V194" s="41" t="s">
        <v>125</v>
      </c>
      <c r="W194" s="114">
        <v>1</v>
      </c>
      <c r="X194" s="114" t="s">
        <v>127</v>
      </c>
      <c r="Y194" s="36">
        <v>800</v>
      </c>
      <c r="Z194" s="36">
        <f t="shared" si="70"/>
        <v>20800</v>
      </c>
      <c r="AA194" s="110"/>
      <c r="AB194" s="42"/>
      <c r="AC194" s="74" t="s">
        <v>419</v>
      </c>
      <c r="AE194" s="144">
        <f t="shared" si="67"/>
        <v>20800</v>
      </c>
    </row>
    <row r="195" spans="1:36" x14ac:dyDescent="0.2">
      <c r="A195" s="191"/>
      <c r="B195" s="189"/>
      <c r="C195" s="40" t="s">
        <v>150</v>
      </c>
      <c r="D195" s="41"/>
      <c r="E195" s="41"/>
      <c r="F195" s="114"/>
      <c r="G195" s="114"/>
      <c r="H195" s="36"/>
      <c r="I195" s="36"/>
      <c r="J195" s="42"/>
      <c r="K195" s="41"/>
      <c r="L195" s="41"/>
      <c r="M195" s="114"/>
      <c r="N195" s="114"/>
      <c r="O195" s="36"/>
      <c r="P195" s="36"/>
      <c r="Q195" s="114"/>
      <c r="R195" s="42"/>
      <c r="S195" s="63"/>
      <c r="T195" s="42"/>
      <c r="U195" s="41">
        <v>19</v>
      </c>
      <c r="V195" s="41" t="s">
        <v>125</v>
      </c>
      <c r="W195" s="114">
        <v>1</v>
      </c>
      <c r="X195" s="114" t="s">
        <v>127</v>
      </c>
      <c r="Y195" s="36">
        <v>800</v>
      </c>
      <c r="Z195" s="36">
        <f t="shared" ref="Z195" si="71">Y195*W195*U195</f>
        <v>15200</v>
      </c>
      <c r="AA195" s="114"/>
      <c r="AB195" s="42"/>
      <c r="AC195" s="74" t="s">
        <v>420</v>
      </c>
      <c r="AE195" s="144">
        <f t="shared" si="67"/>
        <v>15200</v>
      </c>
    </row>
    <row r="196" spans="1:36" x14ac:dyDescent="0.2">
      <c r="A196" s="191"/>
      <c r="B196" s="19" t="s">
        <v>152</v>
      </c>
      <c r="C196" s="40" t="s">
        <v>150</v>
      </c>
      <c r="D196" s="41">
        <v>4</v>
      </c>
      <c r="E196" s="41" t="s">
        <v>126</v>
      </c>
      <c r="F196" s="110">
        <v>3</v>
      </c>
      <c r="G196" s="110" t="s">
        <v>124</v>
      </c>
      <c r="H196" s="36">
        <v>1000</v>
      </c>
      <c r="I196" s="36">
        <f>H196*F196*D196</f>
        <v>12000</v>
      </c>
      <c r="J196" s="42"/>
      <c r="K196" s="41">
        <v>3</v>
      </c>
      <c r="L196" s="41" t="s">
        <v>126</v>
      </c>
      <c r="M196" s="110">
        <v>3</v>
      </c>
      <c r="N196" s="110" t="s">
        <v>124</v>
      </c>
      <c r="O196" s="36">
        <v>1000</v>
      </c>
      <c r="P196" s="36">
        <f>O196*M196*K196</f>
        <v>9000</v>
      </c>
      <c r="Q196" s="110"/>
      <c r="R196" s="42"/>
      <c r="S196" s="63"/>
      <c r="T196" s="42"/>
      <c r="U196" s="41">
        <v>3</v>
      </c>
      <c r="V196" s="41" t="s">
        <v>125</v>
      </c>
      <c r="W196" s="114">
        <v>3</v>
      </c>
      <c r="X196" s="114" t="s">
        <v>127</v>
      </c>
      <c r="Y196" s="36">
        <v>1000</v>
      </c>
      <c r="Z196" s="36">
        <f t="shared" ref="Z196" si="72">Y196*W196*U196</f>
        <v>9000</v>
      </c>
      <c r="AA196" s="110"/>
      <c r="AB196" s="42"/>
      <c r="AC196" s="63"/>
      <c r="AE196" s="144">
        <f t="shared" si="67"/>
        <v>9000</v>
      </c>
    </row>
    <row r="197" spans="1:36" x14ac:dyDescent="0.2">
      <c r="A197" s="191"/>
      <c r="B197" s="148" t="s">
        <v>422</v>
      </c>
      <c r="C197" s="149" t="s">
        <v>423</v>
      </c>
      <c r="D197" s="72"/>
      <c r="E197" s="72"/>
      <c r="F197" s="71"/>
      <c r="G197" s="71"/>
      <c r="H197" s="73"/>
      <c r="I197" s="73"/>
      <c r="J197" s="48"/>
      <c r="K197" s="72"/>
      <c r="L197" s="72"/>
      <c r="M197" s="71"/>
      <c r="N197" s="71"/>
      <c r="O197" s="73"/>
      <c r="P197" s="73"/>
      <c r="Q197" s="71"/>
      <c r="R197" s="48"/>
      <c r="S197" s="150"/>
      <c r="T197" s="48"/>
      <c r="U197" s="72">
        <v>1</v>
      </c>
      <c r="V197" s="72" t="s">
        <v>125</v>
      </c>
      <c r="W197" s="71">
        <v>1</v>
      </c>
      <c r="X197" s="71" t="s">
        <v>127</v>
      </c>
      <c r="Y197" s="73">
        <v>1500</v>
      </c>
      <c r="Z197" s="73">
        <f>Y197*W197*U197</f>
        <v>1500</v>
      </c>
      <c r="AA197" s="71"/>
      <c r="AB197" s="48"/>
      <c r="AC197" s="98" t="s">
        <v>546</v>
      </c>
      <c r="AE197" s="144">
        <f t="shared" si="67"/>
        <v>1500</v>
      </c>
    </row>
    <row r="198" spans="1:36" ht="18" customHeight="1" x14ac:dyDescent="0.2">
      <c r="A198" s="191"/>
      <c r="B198" s="120" t="s">
        <v>385</v>
      </c>
      <c r="C198" s="40"/>
      <c r="D198" s="110"/>
      <c r="E198" s="41"/>
      <c r="F198" s="110"/>
      <c r="G198" s="110"/>
      <c r="H198" s="36"/>
      <c r="I198" s="36"/>
      <c r="J198" s="42"/>
      <c r="K198" s="110">
        <v>1</v>
      </c>
      <c r="L198" s="107" t="s">
        <v>332</v>
      </c>
      <c r="M198" s="110">
        <v>1</v>
      </c>
      <c r="N198" s="52" t="s">
        <v>353</v>
      </c>
      <c r="O198" s="36">
        <v>58000</v>
      </c>
      <c r="P198" s="36">
        <f t="shared" ref="P198:P199" si="73">K198*M198*O198</f>
        <v>58000</v>
      </c>
      <c r="Q198" s="110"/>
      <c r="R198" s="42"/>
      <c r="S198" s="63"/>
      <c r="T198" s="42"/>
      <c r="U198" s="110">
        <v>1</v>
      </c>
      <c r="V198" s="107" t="s">
        <v>332</v>
      </c>
      <c r="W198" s="110">
        <v>1</v>
      </c>
      <c r="X198" s="52" t="s">
        <v>353</v>
      </c>
      <c r="Y198" s="36">
        <v>58000</v>
      </c>
      <c r="Z198" s="36">
        <f t="shared" ref="Z198:Z199" si="74">U198*W198*Y198</f>
        <v>58000</v>
      </c>
      <c r="AA198" s="110"/>
      <c r="AB198" s="42"/>
      <c r="AC198" s="63"/>
      <c r="AJ198" s="144">
        <f>Z198</f>
        <v>58000</v>
      </c>
    </row>
    <row r="199" spans="1:36" ht="30" x14ac:dyDescent="0.2">
      <c r="A199" s="191"/>
      <c r="B199" s="120" t="s">
        <v>383</v>
      </c>
      <c r="C199" s="51" t="s">
        <v>382</v>
      </c>
      <c r="D199" s="110"/>
      <c r="E199" s="41"/>
      <c r="F199" s="110"/>
      <c r="G199" s="110"/>
      <c r="H199" s="36"/>
      <c r="I199" s="36"/>
      <c r="J199" s="42"/>
      <c r="K199" s="110">
        <v>5</v>
      </c>
      <c r="L199" s="107" t="s">
        <v>332</v>
      </c>
      <c r="M199" s="110">
        <v>1</v>
      </c>
      <c r="N199" s="52" t="s">
        <v>353</v>
      </c>
      <c r="O199" s="36">
        <v>8000</v>
      </c>
      <c r="P199" s="36">
        <f t="shared" si="73"/>
        <v>40000</v>
      </c>
      <c r="Q199" s="110"/>
      <c r="R199" s="42"/>
      <c r="S199" s="63"/>
      <c r="T199" s="42"/>
      <c r="U199" s="110">
        <v>5</v>
      </c>
      <c r="V199" s="107" t="s">
        <v>332</v>
      </c>
      <c r="W199" s="110">
        <v>1</v>
      </c>
      <c r="X199" s="52" t="s">
        <v>353</v>
      </c>
      <c r="Y199" s="36">
        <v>8000</v>
      </c>
      <c r="Z199" s="36">
        <f t="shared" si="74"/>
        <v>40000</v>
      </c>
      <c r="AA199" s="110"/>
      <c r="AB199" s="42"/>
      <c r="AC199" s="63"/>
      <c r="AJ199" s="144">
        <f>Z199</f>
        <v>40000</v>
      </c>
    </row>
    <row r="200" spans="1:36" x14ac:dyDescent="0.2">
      <c r="A200" s="191"/>
      <c r="B200" s="19" t="s">
        <v>201</v>
      </c>
      <c r="C200" s="40"/>
      <c r="D200" s="41">
        <v>1</v>
      </c>
      <c r="E200" s="41" t="s">
        <v>160</v>
      </c>
      <c r="F200" s="110">
        <v>1</v>
      </c>
      <c r="G200" s="110" t="s">
        <v>160</v>
      </c>
      <c r="H200" s="36">
        <v>20000</v>
      </c>
      <c r="I200" s="36">
        <f>H200*F200*D200</f>
        <v>20000</v>
      </c>
      <c r="J200" s="42"/>
      <c r="K200" s="41">
        <v>1</v>
      </c>
      <c r="L200" s="41" t="s">
        <v>160</v>
      </c>
      <c r="M200" s="110">
        <v>1</v>
      </c>
      <c r="N200" s="110" t="s">
        <v>160</v>
      </c>
      <c r="O200" s="36">
        <v>40000</v>
      </c>
      <c r="P200" s="36">
        <f>O200*M200*K200</f>
        <v>40000</v>
      </c>
      <c r="Q200" s="53" t="s">
        <v>233</v>
      </c>
      <c r="R200" s="42" t="s">
        <v>265</v>
      </c>
      <c r="S200" s="74" t="s">
        <v>360</v>
      </c>
      <c r="T200" s="42"/>
      <c r="U200" s="41">
        <v>1</v>
      </c>
      <c r="V200" s="41" t="s">
        <v>160</v>
      </c>
      <c r="W200" s="110">
        <v>1</v>
      </c>
      <c r="X200" s="110" t="s">
        <v>160</v>
      </c>
      <c r="Y200" s="36">
        <v>40000</v>
      </c>
      <c r="Z200" s="36">
        <f>Y200*W200*U200</f>
        <v>40000</v>
      </c>
      <c r="AA200" s="53" t="s">
        <v>233</v>
      </c>
      <c r="AB200" s="42" t="s">
        <v>265</v>
      </c>
      <c r="AC200" s="74" t="s">
        <v>360</v>
      </c>
      <c r="AD200" s="144">
        <f>Z200</f>
        <v>40000</v>
      </c>
    </row>
    <row r="201" spans="1:36" x14ac:dyDescent="0.2">
      <c r="A201" s="191"/>
      <c r="B201" s="120" t="s">
        <v>369</v>
      </c>
      <c r="C201" s="40"/>
      <c r="D201" s="41"/>
      <c r="E201" s="41"/>
      <c r="F201" s="110"/>
      <c r="G201" s="110"/>
      <c r="H201" s="36"/>
      <c r="I201" s="36"/>
      <c r="J201" s="42"/>
      <c r="K201" s="41">
        <v>1</v>
      </c>
      <c r="L201" s="41" t="s">
        <v>80</v>
      </c>
      <c r="M201" s="110">
        <v>1</v>
      </c>
      <c r="N201" s="110" t="s">
        <v>80</v>
      </c>
      <c r="O201" s="36">
        <v>16000</v>
      </c>
      <c r="P201" s="36">
        <f>O201*M201*K201</f>
        <v>16000</v>
      </c>
      <c r="Q201" s="53" t="s">
        <v>370</v>
      </c>
      <c r="R201" s="42" t="s">
        <v>265</v>
      </c>
      <c r="S201" s="74" t="s">
        <v>360</v>
      </c>
      <c r="T201" s="42"/>
      <c r="U201" s="41">
        <v>1</v>
      </c>
      <c r="V201" s="41" t="s">
        <v>80</v>
      </c>
      <c r="W201" s="110">
        <v>1</v>
      </c>
      <c r="X201" s="110" t="s">
        <v>80</v>
      </c>
      <c r="Y201" s="36">
        <v>16000</v>
      </c>
      <c r="Z201" s="36">
        <f>Y201*W201*U201</f>
        <v>16000</v>
      </c>
      <c r="AA201" s="53" t="s">
        <v>370</v>
      </c>
      <c r="AB201" s="42" t="s">
        <v>265</v>
      </c>
      <c r="AC201" s="74" t="s">
        <v>360</v>
      </c>
      <c r="AD201" s="144">
        <f>Z201</f>
        <v>16000</v>
      </c>
    </row>
    <row r="202" spans="1:36" ht="14.25" hidden="1" customHeight="1" x14ac:dyDescent="0.2">
      <c r="A202" s="191"/>
      <c r="B202" s="19" t="s">
        <v>13</v>
      </c>
      <c r="C202" s="40" t="s">
        <v>216</v>
      </c>
      <c r="D202" s="41">
        <v>1</v>
      </c>
      <c r="E202" s="41" t="s">
        <v>118</v>
      </c>
      <c r="F202" s="110">
        <v>1</v>
      </c>
      <c r="G202" s="110" t="s">
        <v>119</v>
      </c>
      <c r="H202" s="36">
        <v>6500</v>
      </c>
      <c r="I202" s="36">
        <f>H202*F202*D202</f>
        <v>6500</v>
      </c>
      <c r="J202" s="42"/>
      <c r="K202" s="41"/>
      <c r="L202" s="41"/>
      <c r="M202" s="110"/>
      <c r="N202" s="110"/>
      <c r="O202" s="36"/>
      <c r="P202" s="101">
        <f>O202*M202*K202</f>
        <v>0</v>
      </c>
      <c r="Q202" s="110"/>
      <c r="R202" s="42"/>
      <c r="S202" s="63"/>
      <c r="T202" s="42"/>
      <c r="U202" s="41"/>
      <c r="V202" s="41"/>
      <c r="W202" s="110"/>
      <c r="X202" s="110"/>
      <c r="Y202" s="36"/>
      <c r="Z202" s="101">
        <f>Y202*W202*U202</f>
        <v>0</v>
      </c>
      <c r="AA202" s="110"/>
      <c r="AB202" s="42"/>
      <c r="AC202" s="63"/>
      <c r="AJ202" s="144">
        <f t="shared" ref="AJ202:AJ203" si="75">Z202</f>
        <v>0</v>
      </c>
    </row>
    <row r="203" spans="1:36" x14ac:dyDescent="0.2">
      <c r="A203" s="191"/>
      <c r="B203" s="19" t="s">
        <v>13</v>
      </c>
      <c r="C203" s="40" t="s">
        <v>183</v>
      </c>
      <c r="D203" s="41">
        <v>230</v>
      </c>
      <c r="E203" s="41" t="s">
        <v>101</v>
      </c>
      <c r="F203" s="110">
        <v>1</v>
      </c>
      <c r="G203" s="110" t="s">
        <v>119</v>
      </c>
      <c r="H203" s="36">
        <v>220</v>
      </c>
      <c r="I203" s="36">
        <f>D203*F203*H203</f>
        <v>50600</v>
      </c>
      <c r="J203" s="42"/>
      <c r="K203" s="41">
        <v>230</v>
      </c>
      <c r="L203" s="41" t="s">
        <v>101</v>
      </c>
      <c r="M203" s="110">
        <v>1</v>
      </c>
      <c r="N203" s="110" t="s">
        <v>119</v>
      </c>
      <c r="O203" s="36">
        <f>220-55</f>
        <v>165</v>
      </c>
      <c r="P203" s="36">
        <f>K203*M203*O203</f>
        <v>37950</v>
      </c>
      <c r="Q203" s="110"/>
      <c r="R203" s="42"/>
      <c r="S203" s="74" t="s">
        <v>371</v>
      </c>
      <c r="T203" s="42"/>
      <c r="U203" s="41">
        <v>227</v>
      </c>
      <c r="V203" s="41" t="s">
        <v>101</v>
      </c>
      <c r="W203" s="110">
        <v>1</v>
      </c>
      <c r="X203" s="110" t="s">
        <v>119</v>
      </c>
      <c r="Y203" s="36">
        <v>200</v>
      </c>
      <c r="Z203" s="36">
        <f>U203*W203*Y203</f>
        <v>45400</v>
      </c>
      <c r="AA203" s="110"/>
      <c r="AB203" s="42"/>
      <c r="AC203" s="74" t="s">
        <v>411</v>
      </c>
      <c r="AJ203" s="144">
        <f t="shared" si="75"/>
        <v>45400</v>
      </c>
    </row>
    <row r="204" spans="1:36" x14ac:dyDescent="0.2">
      <c r="A204" s="191"/>
      <c r="B204" s="120" t="s">
        <v>337</v>
      </c>
      <c r="C204" s="121"/>
      <c r="D204" s="41"/>
      <c r="E204" s="41"/>
      <c r="F204" s="110"/>
      <c r="G204" s="110"/>
      <c r="H204" s="36"/>
      <c r="I204" s="36"/>
      <c r="J204" s="42"/>
      <c r="K204" s="41">
        <v>230</v>
      </c>
      <c r="L204" s="41" t="s">
        <v>101</v>
      </c>
      <c r="M204" s="110">
        <v>1</v>
      </c>
      <c r="N204" s="110" t="s">
        <v>119</v>
      </c>
      <c r="O204" s="36">
        <v>220</v>
      </c>
      <c r="P204" s="36">
        <f>K204*M204*O204</f>
        <v>50600</v>
      </c>
      <c r="Q204" s="110"/>
      <c r="R204" s="42"/>
      <c r="S204" s="74" t="s">
        <v>388</v>
      </c>
      <c r="T204" s="42"/>
      <c r="U204" s="41">
        <v>227</v>
      </c>
      <c r="V204" s="41" t="s">
        <v>101</v>
      </c>
      <c r="W204" s="110">
        <v>1</v>
      </c>
      <c r="X204" s="110" t="s">
        <v>119</v>
      </c>
      <c r="Y204" s="36">
        <v>198</v>
      </c>
      <c r="Z204" s="36">
        <f>U204*W204*Y204</f>
        <v>44946</v>
      </c>
      <c r="AA204" s="110"/>
      <c r="AB204" s="42"/>
      <c r="AC204" s="74" t="s">
        <v>412</v>
      </c>
      <c r="AE204" s="144">
        <f>Z204</f>
        <v>44946</v>
      </c>
    </row>
    <row r="205" spans="1:36" x14ac:dyDescent="0.2">
      <c r="A205" s="191"/>
      <c r="B205" s="19" t="s">
        <v>13</v>
      </c>
      <c r="C205" s="121" t="s">
        <v>162</v>
      </c>
      <c r="D205" s="41">
        <v>1</v>
      </c>
      <c r="E205" s="41" t="s">
        <v>163</v>
      </c>
      <c r="F205" s="110">
        <v>1</v>
      </c>
      <c r="G205" s="110" t="s">
        <v>124</v>
      </c>
      <c r="H205" s="36">
        <v>1000</v>
      </c>
      <c r="I205" s="36">
        <f>D205*F205*H205</f>
        <v>1000</v>
      </c>
      <c r="J205" s="42"/>
      <c r="K205" s="41">
        <v>1</v>
      </c>
      <c r="L205" s="41" t="s">
        <v>163</v>
      </c>
      <c r="M205" s="110">
        <v>1</v>
      </c>
      <c r="N205" s="110" t="s">
        <v>124</v>
      </c>
      <c r="O205" s="36">
        <v>1000</v>
      </c>
      <c r="P205" s="36">
        <f>K205*M205*O205</f>
        <v>1000</v>
      </c>
      <c r="Q205" s="110"/>
      <c r="R205" s="42"/>
      <c r="S205" s="63"/>
      <c r="T205" s="42"/>
      <c r="U205" s="41">
        <v>1</v>
      </c>
      <c r="V205" s="41" t="s">
        <v>163</v>
      </c>
      <c r="W205" s="110">
        <v>1</v>
      </c>
      <c r="X205" s="110" t="s">
        <v>124</v>
      </c>
      <c r="Y205" s="36">
        <v>1000</v>
      </c>
      <c r="Z205" s="36">
        <f>U205*W205*Y205</f>
        <v>1000</v>
      </c>
      <c r="AA205" s="110"/>
      <c r="AB205" s="42"/>
      <c r="AC205" s="63"/>
      <c r="AE205" s="144">
        <f t="shared" ref="AE205:AE209" si="76">Z205</f>
        <v>1000</v>
      </c>
    </row>
    <row r="206" spans="1:36" x14ac:dyDescent="0.2">
      <c r="A206" s="191"/>
      <c r="B206" s="19" t="s">
        <v>14</v>
      </c>
      <c r="C206" s="55" t="s">
        <v>128</v>
      </c>
      <c r="D206" s="110">
        <v>6</v>
      </c>
      <c r="E206" s="41" t="s">
        <v>119</v>
      </c>
      <c r="F206" s="110">
        <v>1</v>
      </c>
      <c r="G206" s="110" t="s">
        <v>119</v>
      </c>
      <c r="H206" s="36">
        <v>50</v>
      </c>
      <c r="I206" s="36">
        <f t="shared" ref="I206:I210" si="77">D206*F206*H206</f>
        <v>300</v>
      </c>
      <c r="J206" s="42"/>
      <c r="K206" s="110">
        <v>6</v>
      </c>
      <c r="L206" s="41" t="s">
        <v>119</v>
      </c>
      <c r="M206" s="110">
        <v>1</v>
      </c>
      <c r="N206" s="110" t="s">
        <v>119</v>
      </c>
      <c r="O206" s="36">
        <v>50</v>
      </c>
      <c r="P206" s="36">
        <f t="shared" ref="P206:P210" si="78">K206*M206*O206</f>
        <v>300</v>
      </c>
      <c r="Q206" s="53" t="s">
        <v>238</v>
      </c>
      <c r="R206" s="42" t="s">
        <v>255</v>
      </c>
      <c r="S206" s="63"/>
      <c r="T206" s="42"/>
      <c r="U206" s="110">
        <v>6</v>
      </c>
      <c r="V206" s="41" t="s">
        <v>119</v>
      </c>
      <c r="W206" s="110">
        <v>1</v>
      </c>
      <c r="X206" s="110" t="s">
        <v>119</v>
      </c>
      <c r="Y206" s="36">
        <v>50</v>
      </c>
      <c r="Z206" s="36">
        <f t="shared" ref="Z206:Z210" si="79">U206*W206*Y206</f>
        <v>300</v>
      </c>
      <c r="AA206" s="53" t="s">
        <v>238</v>
      </c>
      <c r="AB206" s="42" t="s">
        <v>255</v>
      </c>
      <c r="AC206" s="63"/>
      <c r="AE206" s="144">
        <f t="shared" si="76"/>
        <v>300</v>
      </c>
    </row>
    <row r="207" spans="1:36" x14ac:dyDescent="0.2">
      <c r="A207" s="191"/>
      <c r="B207" s="19" t="s">
        <v>14</v>
      </c>
      <c r="C207" s="55" t="s">
        <v>129</v>
      </c>
      <c r="D207" s="110">
        <v>10</v>
      </c>
      <c r="E207" s="41" t="s">
        <v>119</v>
      </c>
      <c r="F207" s="110">
        <v>1</v>
      </c>
      <c r="G207" s="110" t="s">
        <v>119</v>
      </c>
      <c r="H207" s="36">
        <v>15</v>
      </c>
      <c r="I207" s="36">
        <f t="shared" si="77"/>
        <v>150</v>
      </c>
      <c r="J207" s="42"/>
      <c r="K207" s="110">
        <v>10</v>
      </c>
      <c r="L207" s="41" t="s">
        <v>119</v>
      </c>
      <c r="M207" s="110">
        <v>1</v>
      </c>
      <c r="N207" s="110" t="s">
        <v>119</v>
      </c>
      <c r="O207" s="36">
        <v>15</v>
      </c>
      <c r="P207" s="36">
        <f t="shared" si="78"/>
        <v>150</v>
      </c>
      <c r="Q207" s="53" t="s">
        <v>238</v>
      </c>
      <c r="R207" s="42" t="s">
        <v>256</v>
      </c>
      <c r="S207" s="63"/>
      <c r="T207" s="42"/>
      <c r="U207" s="110">
        <v>10</v>
      </c>
      <c r="V207" s="41" t="s">
        <v>119</v>
      </c>
      <c r="W207" s="110">
        <v>1</v>
      </c>
      <c r="X207" s="110" t="s">
        <v>119</v>
      </c>
      <c r="Y207" s="36">
        <v>15</v>
      </c>
      <c r="Z207" s="36">
        <f t="shared" si="79"/>
        <v>150</v>
      </c>
      <c r="AA207" s="53" t="s">
        <v>238</v>
      </c>
      <c r="AB207" s="42" t="s">
        <v>256</v>
      </c>
      <c r="AC207" s="63"/>
      <c r="AE207" s="144">
        <f t="shared" si="76"/>
        <v>150</v>
      </c>
    </row>
    <row r="208" spans="1:36" x14ac:dyDescent="0.2">
      <c r="A208" s="191"/>
      <c r="B208" s="19" t="s">
        <v>14</v>
      </c>
      <c r="C208" s="55" t="s">
        <v>130</v>
      </c>
      <c r="D208" s="110">
        <v>25</v>
      </c>
      <c r="E208" s="41" t="s">
        <v>119</v>
      </c>
      <c r="F208" s="110">
        <v>1</v>
      </c>
      <c r="G208" s="110" t="s">
        <v>119</v>
      </c>
      <c r="H208" s="36">
        <v>350</v>
      </c>
      <c r="I208" s="36">
        <f t="shared" si="77"/>
        <v>8750</v>
      </c>
      <c r="J208" s="42"/>
      <c r="K208" s="110">
        <v>25</v>
      </c>
      <c r="L208" s="41" t="s">
        <v>119</v>
      </c>
      <c r="M208" s="110">
        <v>1</v>
      </c>
      <c r="N208" s="110" t="s">
        <v>119</v>
      </c>
      <c r="O208" s="36">
        <v>350</v>
      </c>
      <c r="P208" s="36">
        <f t="shared" si="78"/>
        <v>8750</v>
      </c>
      <c r="Q208" s="53" t="s">
        <v>238</v>
      </c>
      <c r="R208" s="42" t="s">
        <v>257</v>
      </c>
      <c r="S208" s="63"/>
      <c r="T208" s="42"/>
      <c r="U208" s="110">
        <v>25</v>
      </c>
      <c r="V208" s="41" t="s">
        <v>119</v>
      </c>
      <c r="W208" s="110">
        <v>1</v>
      </c>
      <c r="X208" s="110" t="s">
        <v>119</v>
      </c>
      <c r="Y208" s="36">
        <v>350</v>
      </c>
      <c r="Z208" s="36">
        <f t="shared" si="79"/>
        <v>8750</v>
      </c>
      <c r="AA208" s="53" t="s">
        <v>238</v>
      </c>
      <c r="AB208" s="42" t="s">
        <v>257</v>
      </c>
      <c r="AC208" s="63"/>
      <c r="AE208" s="144">
        <f t="shared" si="76"/>
        <v>8750</v>
      </c>
    </row>
    <row r="209" spans="1:36" x14ac:dyDescent="0.2">
      <c r="A209" s="191"/>
      <c r="B209" s="19" t="s">
        <v>14</v>
      </c>
      <c r="C209" s="55" t="s">
        <v>131</v>
      </c>
      <c r="D209" s="110">
        <v>8</v>
      </c>
      <c r="E209" s="41" t="s">
        <v>119</v>
      </c>
      <c r="F209" s="110">
        <v>1</v>
      </c>
      <c r="G209" s="110" t="s">
        <v>119</v>
      </c>
      <c r="H209" s="36">
        <v>50</v>
      </c>
      <c r="I209" s="36">
        <f t="shared" si="77"/>
        <v>400</v>
      </c>
      <c r="J209" s="42"/>
      <c r="K209" s="110">
        <v>8</v>
      </c>
      <c r="L209" s="41" t="s">
        <v>119</v>
      </c>
      <c r="M209" s="110">
        <v>1</v>
      </c>
      <c r="N209" s="110" t="s">
        <v>119</v>
      </c>
      <c r="O209" s="36">
        <v>50</v>
      </c>
      <c r="P209" s="36">
        <f t="shared" si="78"/>
        <v>400</v>
      </c>
      <c r="Q209" s="53" t="s">
        <v>238</v>
      </c>
      <c r="R209" s="42" t="s">
        <v>255</v>
      </c>
      <c r="S209" s="63"/>
      <c r="T209" s="42"/>
      <c r="U209" s="110">
        <v>8</v>
      </c>
      <c r="V209" s="41" t="s">
        <v>119</v>
      </c>
      <c r="W209" s="110">
        <v>1</v>
      </c>
      <c r="X209" s="110" t="s">
        <v>119</v>
      </c>
      <c r="Y209" s="36">
        <v>50</v>
      </c>
      <c r="Z209" s="36">
        <f t="shared" si="79"/>
        <v>400</v>
      </c>
      <c r="AA209" s="53" t="s">
        <v>238</v>
      </c>
      <c r="AB209" s="42" t="s">
        <v>255</v>
      </c>
      <c r="AC209" s="63"/>
      <c r="AE209" s="144">
        <f t="shared" si="76"/>
        <v>400</v>
      </c>
    </row>
    <row r="210" spans="1:36" x14ac:dyDescent="0.2">
      <c r="A210" s="191"/>
      <c r="B210" s="19" t="s">
        <v>14</v>
      </c>
      <c r="C210" s="40" t="s">
        <v>453</v>
      </c>
      <c r="D210" s="110">
        <v>720</v>
      </c>
      <c r="E210" s="41" t="s">
        <v>119</v>
      </c>
      <c r="F210" s="110">
        <v>1</v>
      </c>
      <c r="G210" s="110" t="s">
        <v>119</v>
      </c>
      <c r="H210" s="36">
        <v>2</v>
      </c>
      <c r="I210" s="36">
        <f t="shared" si="77"/>
        <v>1440</v>
      </c>
      <c r="J210" s="42"/>
      <c r="K210" s="110">
        <v>720</v>
      </c>
      <c r="L210" s="41" t="s">
        <v>119</v>
      </c>
      <c r="M210" s="110">
        <v>1</v>
      </c>
      <c r="N210" s="110" t="s">
        <v>119</v>
      </c>
      <c r="O210" s="36">
        <v>2</v>
      </c>
      <c r="P210" s="36">
        <f t="shared" si="78"/>
        <v>1440</v>
      </c>
      <c r="Q210" s="53" t="s">
        <v>238</v>
      </c>
      <c r="R210" s="42" t="s">
        <v>258</v>
      </c>
      <c r="S210" s="63"/>
      <c r="T210" s="42"/>
      <c r="U210" s="110">
        <v>720</v>
      </c>
      <c r="V210" s="41" t="s">
        <v>119</v>
      </c>
      <c r="W210" s="110">
        <v>1</v>
      </c>
      <c r="X210" s="110" t="s">
        <v>119</v>
      </c>
      <c r="Y210" s="36">
        <v>2</v>
      </c>
      <c r="Z210" s="36">
        <f t="shared" si="79"/>
        <v>1440</v>
      </c>
      <c r="AA210" s="53" t="s">
        <v>238</v>
      </c>
      <c r="AB210" s="42" t="s">
        <v>258</v>
      </c>
      <c r="AC210" s="63"/>
      <c r="AE210" s="144"/>
      <c r="AJ210" s="144">
        <f>Z210</f>
        <v>1440</v>
      </c>
    </row>
    <row r="211" spans="1:36" x14ac:dyDescent="0.2">
      <c r="A211" s="191"/>
      <c r="B211" s="19" t="s">
        <v>14</v>
      </c>
      <c r="C211" s="40" t="s">
        <v>454</v>
      </c>
      <c r="D211" s="110">
        <v>260</v>
      </c>
      <c r="E211" s="41" t="s">
        <v>119</v>
      </c>
      <c r="F211" s="110">
        <v>1</v>
      </c>
      <c r="G211" s="110" t="s">
        <v>119</v>
      </c>
      <c r="H211" s="36">
        <v>9</v>
      </c>
      <c r="I211" s="36">
        <f>D211*F211*H211</f>
        <v>2340</v>
      </c>
      <c r="J211" s="42"/>
      <c r="K211" s="110">
        <v>240</v>
      </c>
      <c r="L211" s="41" t="s">
        <v>119</v>
      </c>
      <c r="M211" s="110">
        <v>1</v>
      </c>
      <c r="N211" s="110" t="s">
        <v>119</v>
      </c>
      <c r="O211" s="36">
        <v>9</v>
      </c>
      <c r="P211" s="36">
        <f>K211*M211*O211</f>
        <v>2160</v>
      </c>
      <c r="Q211" s="53" t="s">
        <v>238</v>
      </c>
      <c r="R211" s="42" t="s">
        <v>259</v>
      </c>
      <c r="S211" s="63"/>
      <c r="T211" s="42"/>
      <c r="U211" s="110">
        <v>240</v>
      </c>
      <c r="V211" s="41" t="s">
        <v>119</v>
      </c>
      <c r="W211" s="110">
        <v>1</v>
      </c>
      <c r="X211" s="110" t="s">
        <v>119</v>
      </c>
      <c r="Y211" s="36">
        <v>9</v>
      </c>
      <c r="Z211" s="36">
        <f>U211*W211*Y211</f>
        <v>2160</v>
      </c>
      <c r="AA211" s="53" t="s">
        <v>238</v>
      </c>
      <c r="AB211" s="42" t="s">
        <v>259</v>
      </c>
      <c r="AC211" s="63"/>
      <c r="AJ211" s="144">
        <f t="shared" ref="AJ211:AJ212" si="80">Z211</f>
        <v>2160</v>
      </c>
    </row>
    <row r="212" spans="1:36" x14ac:dyDescent="0.2">
      <c r="A212" s="191"/>
      <c r="B212" s="19" t="s">
        <v>14</v>
      </c>
      <c r="C212" s="40" t="s">
        <v>455</v>
      </c>
      <c r="D212" s="110">
        <v>220</v>
      </c>
      <c r="E212" s="41" t="s">
        <v>119</v>
      </c>
      <c r="F212" s="110">
        <v>1</v>
      </c>
      <c r="G212" s="110" t="s">
        <v>119</v>
      </c>
      <c r="H212" s="36">
        <v>10</v>
      </c>
      <c r="I212" s="36">
        <f t="shared" ref="I212:I222" si="81">D212*F212*H212</f>
        <v>2200</v>
      </c>
      <c r="J212" s="42"/>
      <c r="K212" s="110">
        <v>240</v>
      </c>
      <c r="L212" s="41" t="s">
        <v>119</v>
      </c>
      <c r="M212" s="110">
        <v>1</v>
      </c>
      <c r="N212" s="110" t="s">
        <v>119</v>
      </c>
      <c r="O212" s="36">
        <v>0</v>
      </c>
      <c r="P212" s="101">
        <f t="shared" ref="P212:P222" si="82">K212*M212*O212</f>
        <v>0</v>
      </c>
      <c r="Q212" s="53" t="s">
        <v>238</v>
      </c>
      <c r="R212" s="42" t="s">
        <v>260</v>
      </c>
      <c r="S212" s="63"/>
      <c r="T212" s="42"/>
      <c r="U212" s="110">
        <v>240</v>
      </c>
      <c r="V212" s="41" t="s">
        <v>119</v>
      </c>
      <c r="W212" s="110">
        <v>1</v>
      </c>
      <c r="X212" s="110" t="s">
        <v>119</v>
      </c>
      <c r="Y212" s="36">
        <v>10</v>
      </c>
      <c r="Z212" s="87">
        <f t="shared" ref="Z212:Z222" si="83">U212*W212*Y212</f>
        <v>2400</v>
      </c>
      <c r="AA212" s="53" t="s">
        <v>238</v>
      </c>
      <c r="AB212" s="42" t="s">
        <v>260</v>
      </c>
      <c r="AC212" s="63"/>
      <c r="AJ212" s="144">
        <f t="shared" si="80"/>
        <v>2400</v>
      </c>
    </row>
    <row r="213" spans="1:36" x14ac:dyDescent="0.2">
      <c r="A213" s="191"/>
      <c r="B213" s="19" t="s">
        <v>14</v>
      </c>
      <c r="C213" s="40" t="s">
        <v>456</v>
      </c>
      <c r="D213" s="110">
        <v>280</v>
      </c>
      <c r="E213" s="41" t="s">
        <v>119</v>
      </c>
      <c r="F213" s="110">
        <v>1</v>
      </c>
      <c r="G213" s="110" t="s">
        <v>119</v>
      </c>
      <c r="H213" s="36">
        <v>15</v>
      </c>
      <c r="I213" s="36">
        <f t="shared" si="81"/>
        <v>4200</v>
      </c>
      <c r="J213" s="42"/>
      <c r="K213" s="110">
        <v>240</v>
      </c>
      <c r="L213" s="41" t="s">
        <v>119</v>
      </c>
      <c r="M213" s="110">
        <v>1</v>
      </c>
      <c r="N213" s="110" t="s">
        <v>119</v>
      </c>
      <c r="O213" s="36">
        <v>0</v>
      </c>
      <c r="P213" s="101">
        <f t="shared" si="82"/>
        <v>0</v>
      </c>
      <c r="Q213" s="53" t="s">
        <v>238</v>
      </c>
      <c r="R213" s="42" t="s">
        <v>275</v>
      </c>
      <c r="S213" s="63"/>
      <c r="T213" s="42"/>
      <c r="U213" s="110">
        <v>240</v>
      </c>
      <c r="V213" s="41" t="s">
        <v>119</v>
      </c>
      <c r="W213" s="110">
        <v>1</v>
      </c>
      <c r="X213" s="110" t="s">
        <v>119</v>
      </c>
      <c r="Y213" s="36">
        <v>15</v>
      </c>
      <c r="Z213" s="87">
        <f t="shared" si="83"/>
        <v>3600</v>
      </c>
      <c r="AA213" s="53" t="s">
        <v>238</v>
      </c>
      <c r="AB213" s="42" t="s">
        <v>275</v>
      </c>
      <c r="AC213" s="63"/>
      <c r="AE213" s="144">
        <f>Z213</f>
        <v>3600</v>
      </c>
    </row>
    <row r="214" spans="1:36" x14ac:dyDescent="0.2">
      <c r="A214" s="191"/>
      <c r="B214" s="120" t="s">
        <v>365</v>
      </c>
      <c r="C214" s="40" t="s">
        <v>366</v>
      </c>
      <c r="D214" s="110"/>
      <c r="E214" s="41"/>
      <c r="F214" s="110"/>
      <c r="G214" s="110"/>
      <c r="H214" s="36"/>
      <c r="I214" s="36"/>
      <c r="J214" s="42"/>
      <c r="K214" s="110">
        <v>240</v>
      </c>
      <c r="L214" s="107" t="s">
        <v>332</v>
      </c>
      <c r="M214" s="110">
        <v>1</v>
      </c>
      <c r="N214" s="52" t="s">
        <v>332</v>
      </c>
      <c r="O214" s="36">
        <v>39</v>
      </c>
      <c r="P214" s="36">
        <f t="shared" si="82"/>
        <v>9360</v>
      </c>
      <c r="Q214" s="53"/>
      <c r="R214" s="42"/>
      <c r="S214" s="63"/>
      <c r="T214" s="42"/>
      <c r="U214" s="110">
        <v>240</v>
      </c>
      <c r="V214" s="107" t="s">
        <v>332</v>
      </c>
      <c r="W214" s="110">
        <v>1</v>
      </c>
      <c r="X214" s="52" t="s">
        <v>332</v>
      </c>
      <c r="Y214" s="36">
        <v>0</v>
      </c>
      <c r="Z214" s="36">
        <f t="shared" si="83"/>
        <v>0</v>
      </c>
      <c r="AA214" s="53"/>
      <c r="AB214" s="42"/>
      <c r="AC214" s="74" t="s">
        <v>396</v>
      </c>
    </row>
    <row r="215" spans="1:36" x14ac:dyDescent="0.2">
      <c r="A215" s="191"/>
      <c r="B215" s="120" t="s">
        <v>365</v>
      </c>
      <c r="C215" s="40" t="s">
        <v>367</v>
      </c>
      <c r="D215" s="110"/>
      <c r="E215" s="41"/>
      <c r="F215" s="110"/>
      <c r="G215" s="110"/>
      <c r="H215" s="36"/>
      <c r="I215" s="36"/>
      <c r="J215" s="42"/>
      <c r="K215" s="110">
        <v>240</v>
      </c>
      <c r="L215" s="107" t="s">
        <v>332</v>
      </c>
      <c r="M215" s="110">
        <v>1</v>
      </c>
      <c r="N215" s="52" t="s">
        <v>332</v>
      </c>
      <c r="O215" s="36">
        <v>2</v>
      </c>
      <c r="P215" s="36">
        <f t="shared" si="82"/>
        <v>480</v>
      </c>
      <c r="Q215" s="53"/>
      <c r="R215" s="42"/>
      <c r="S215" s="63"/>
      <c r="T215" s="42"/>
      <c r="U215" s="110">
        <v>240</v>
      </c>
      <c r="V215" s="107" t="s">
        <v>332</v>
      </c>
      <c r="W215" s="110">
        <v>1</v>
      </c>
      <c r="X215" s="52" t="s">
        <v>332</v>
      </c>
      <c r="Y215" s="36">
        <v>0</v>
      </c>
      <c r="Z215" s="36">
        <f t="shared" si="83"/>
        <v>0</v>
      </c>
      <c r="AA215" s="53"/>
      <c r="AB215" s="42"/>
      <c r="AC215" s="74" t="s">
        <v>396</v>
      </c>
    </row>
    <row r="216" spans="1:36" x14ac:dyDescent="0.2">
      <c r="A216" s="191"/>
      <c r="B216" s="19" t="s">
        <v>14</v>
      </c>
      <c r="C216" s="40" t="s">
        <v>457</v>
      </c>
      <c r="D216" s="110">
        <v>230</v>
      </c>
      <c r="E216" s="41" t="s">
        <v>119</v>
      </c>
      <c r="F216" s="110">
        <v>1</v>
      </c>
      <c r="G216" s="110" t="s">
        <v>119</v>
      </c>
      <c r="H216" s="36">
        <v>8</v>
      </c>
      <c r="I216" s="36">
        <f t="shared" si="81"/>
        <v>1840</v>
      </c>
      <c r="J216" s="42"/>
      <c r="K216" s="110">
        <v>240</v>
      </c>
      <c r="L216" s="41" t="s">
        <v>119</v>
      </c>
      <c r="M216" s="110">
        <v>1</v>
      </c>
      <c r="N216" s="110" t="s">
        <v>119</v>
      </c>
      <c r="O216" s="36">
        <v>8</v>
      </c>
      <c r="P216" s="36">
        <f t="shared" si="82"/>
        <v>1920</v>
      </c>
      <c r="Q216" s="53" t="s">
        <v>238</v>
      </c>
      <c r="R216" s="42" t="s">
        <v>261</v>
      </c>
      <c r="S216" s="63"/>
      <c r="T216" s="42"/>
      <c r="U216" s="110">
        <v>240</v>
      </c>
      <c r="V216" s="41" t="s">
        <v>119</v>
      </c>
      <c r="W216" s="110">
        <v>1</v>
      </c>
      <c r="X216" s="110" t="s">
        <v>119</v>
      </c>
      <c r="Y216" s="36">
        <v>8</v>
      </c>
      <c r="Z216" s="36">
        <f t="shared" si="83"/>
        <v>1920</v>
      </c>
      <c r="AA216" s="53" t="s">
        <v>238</v>
      </c>
      <c r="AB216" s="42" t="s">
        <v>261</v>
      </c>
      <c r="AC216" s="63"/>
      <c r="AJ216" s="144">
        <f t="shared" ref="AJ216:AJ218" si="84">Z216</f>
        <v>1920</v>
      </c>
    </row>
    <row r="217" spans="1:36" x14ac:dyDescent="0.2">
      <c r="A217" s="191"/>
      <c r="B217" s="19" t="s">
        <v>14</v>
      </c>
      <c r="C217" s="40" t="s">
        <v>458</v>
      </c>
      <c r="D217" s="84">
        <v>230</v>
      </c>
      <c r="E217" s="41" t="s">
        <v>119</v>
      </c>
      <c r="F217" s="84">
        <v>1</v>
      </c>
      <c r="G217" s="84" t="s">
        <v>119</v>
      </c>
      <c r="H217" s="36">
        <v>1</v>
      </c>
      <c r="I217" s="36">
        <f t="shared" si="81"/>
        <v>230</v>
      </c>
      <c r="J217" s="42"/>
      <c r="K217" s="104">
        <v>240</v>
      </c>
      <c r="L217" s="41" t="s">
        <v>119</v>
      </c>
      <c r="M217" s="96">
        <v>2</v>
      </c>
      <c r="N217" s="96" t="s">
        <v>119</v>
      </c>
      <c r="O217" s="36">
        <v>4</v>
      </c>
      <c r="P217" s="36">
        <f t="shared" si="82"/>
        <v>1920</v>
      </c>
      <c r="Q217" s="53" t="s">
        <v>238</v>
      </c>
      <c r="R217" s="42" t="s">
        <v>262</v>
      </c>
      <c r="S217" s="74" t="s">
        <v>357</v>
      </c>
      <c r="U217" s="110">
        <v>240</v>
      </c>
      <c r="V217" s="41" t="s">
        <v>119</v>
      </c>
      <c r="W217" s="110">
        <v>2</v>
      </c>
      <c r="X217" s="110" t="s">
        <v>119</v>
      </c>
      <c r="Y217" s="36">
        <v>4</v>
      </c>
      <c r="Z217" s="36">
        <f t="shared" si="83"/>
        <v>1920</v>
      </c>
      <c r="AA217" s="53" t="s">
        <v>238</v>
      </c>
      <c r="AB217" s="42" t="s">
        <v>262</v>
      </c>
      <c r="AC217" s="74"/>
      <c r="AJ217" s="144">
        <f t="shared" si="84"/>
        <v>1920</v>
      </c>
    </row>
    <row r="218" spans="1:36" x14ac:dyDescent="0.2">
      <c r="A218" s="191"/>
      <c r="B218" s="19" t="s">
        <v>14</v>
      </c>
      <c r="C218" s="40" t="s">
        <v>459</v>
      </c>
      <c r="D218" s="84">
        <v>230</v>
      </c>
      <c r="E218" s="41" t="s">
        <v>119</v>
      </c>
      <c r="F218" s="84">
        <v>1</v>
      </c>
      <c r="G218" s="84" t="s">
        <v>119</v>
      </c>
      <c r="H218" s="36">
        <v>35</v>
      </c>
      <c r="I218" s="36">
        <f t="shared" si="81"/>
        <v>8050</v>
      </c>
      <c r="J218" s="42"/>
      <c r="K218" s="104">
        <v>240</v>
      </c>
      <c r="L218" s="41" t="s">
        <v>119</v>
      </c>
      <c r="M218" s="96">
        <v>1</v>
      </c>
      <c r="N218" s="96" t="s">
        <v>119</v>
      </c>
      <c r="O218" s="36">
        <v>35</v>
      </c>
      <c r="P218" s="36">
        <f t="shared" si="82"/>
        <v>8400</v>
      </c>
      <c r="Q218" s="53" t="s">
        <v>238</v>
      </c>
      <c r="R218" s="42" t="s">
        <v>263</v>
      </c>
      <c r="S218" s="74" t="s">
        <v>356</v>
      </c>
      <c r="U218" s="110">
        <v>240</v>
      </c>
      <c r="V218" s="41" t="s">
        <v>119</v>
      </c>
      <c r="W218" s="110">
        <v>1</v>
      </c>
      <c r="X218" s="110" t="s">
        <v>119</v>
      </c>
      <c r="Y218" s="36">
        <v>35</v>
      </c>
      <c r="Z218" s="36">
        <f t="shared" si="83"/>
        <v>8400</v>
      </c>
      <c r="AA218" s="53" t="s">
        <v>238</v>
      </c>
      <c r="AB218" s="42" t="s">
        <v>263</v>
      </c>
      <c r="AC218" s="74"/>
      <c r="AJ218" s="144">
        <f t="shared" si="84"/>
        <v>8400</v>
      </c>
    </row>
    <row r="219" spans="1:36" x14ac:dyDescent="0.2">
      <c r="A219" s="191"/>
      <c r="B219" s="19" t="s">
        <v>14</v>
      </c>
      <c r="C219" s="40" t="s">
        <v>460</v>
      </c>
      <c r="D219" s="84">
        <v>230</v>
      </c>
      <c r="E219" s="41" t="s">
        <v>119</v>
      </c>
      <c r="F219" s="84">
        <v>1</v>
      </c>
      <c r="G219" s="84" t="s">
        <v>119</v>
      </c>
      <c r="H219" s="36">
        <v>150</v>
      </c>
      <c r="I219" s="36">
        <f t="shared" si="81"/>
        <v>34500</v>
      </c>
      <c r="J219" s="42"/>
      <c r="K219" s="104">
        <v>240</v>
      </c>
      <c r="L219" s="41" t="s">
        <v>119</v>
      </c>
      <c r="M219" s="96">
        <v>1</v>
      </c>
      <c r="N219" s="96" t="s">
        <v>119</v>
      </c>
      <c r="O219" s="36">
        <v>150</v>
      </c>
      <c r="P219" s="36">
        <f t="shared" si="82"/>
        <v>36000</v>
      </c>
      <c r="Q219" s="53" t="s">
        <v>238</v>
      </c>
      <c r="R219" s="42" t="s">
        <v>264</v>
      </c>
      <c r="S219" s="63"/>
      <c r="U219" s="110">
        <v>225</v>
      </c>
      <c r="V219" s="41" t="s">
        <v>119</v>
      </c>
      <c r="W219" s="110">
        <v>1</v>
      </c>
      <c r="X219" s="110" t="s">
        <v>119</v>
      </c>
      <c r="Y219" s="36">
        <v>150</v>
      </c>
      <c r="Z219" s="36">
        <f t="shared" si="83"/>
        <v>33750</v>
      </c>
      <c r="AA219" s="53" t="s">
        <v>238</v>
      </c>
      <c r="AB219" s="42" t="s">
        <v>264</v>
      </c>
      <c r="AC219" s="63"/>
      <c r="AJ219" s="144">
        <f>Z219</f>
        <v>33750</v>
      </c>
    </row>
    <row r="220" spans="1:36" x14ac:dyDescent="0.2">
      <c r="A220" s="191"/>
      <c r="B220" s="19" t="s">
        <v>15</v>
      </c>
      <c r="C220" s="40" t="s">
        <v>461</v>
      </c>
      <c r="D220" s="84">
        <v>1</v>
      </c>
      <c r="E220" s="41" t="s">
        <v>117</v>
      </c>
      <c r="F220" s="84">
        <v>1</v>
      </c>
      <c r="G220" s="85" t="s">
        <v>119</v>
      </c>
      <c r="H220" s="36">
        <v>1000</v>
      </c>
      <c r="I220" s="36">
        <f t="shared" si="81"/>
        <v>1000</v>
      </c>
      <c r="J220" s="42"/>
      <c r="K220" s="96">
        <v>1</v>
      </c>
      <c r="L220" s="41" t="s">
        <v>117</v>
      </c>
      <c r="M220" s="96">
        <v>1</v>
      </c>
      <c r="N220" s="97" t="s">
        <v>119</v>
      </c>
      <c r="O220" s="36">
        <v>1000</v>
      </c>
      <c r="P220" s="36">
        <f t="shared" si="82"/>
        <v>1000</v>
      </c>
      <c r="Q220" s="84"/>
      <c r="R220" s="42"/>
      <c r="S220" s="63"/>
      <c r="U220" s="110">
        <v>1</v>
      </c>
      <c r="V220" s="41" t="s">
        <v>117</v>
      </c>
      <c r="W220" s="110">
        <v>1</v>
      </c>
      <c r="X220" s="111" t="s">
        <v>119</v>
      </c>
      <c r="Y220" s="36">
        <v>1000</v>
      </c>
      <c r="Z220" s="36">
        <f t="shared" si="83"/>
        <v>1000</v>
      </c>
      <c r="AA220" s="110"/>
      <c r="AB220" s="42"/>
      <c r="AC220" s="63"/>
      <c r="AE220" s="144">
        <f t="shared" ref="AE220:AE227" si="85">Z220</f>
        <v>1000</v>
      </c>
    </row>
    <row r="221" spans="1:36" x14ac:dyDescent="0.2">
      <c r="A221" s="191"/>
      <c r="B221" s="19" t="s">
        <v>15</v>
      </c>
      <c r="C221" s="40" t="s">
        <v>443</v>
      </c>
      <c r="D221" s="84">
        <v>15</v>
      </c>
      <c r="E221" s="41" t="s">
        <v>119</v>
      </c>
      <c r="F221" s="84">
        <v>1</v>
      </c>
      <c r="G221" s="84" t="s">
        <v>127</v>
      </c>
      <c r="H221" s="36">
        <v>50</v>
      </c>
      <c r="I221" s="36">
        <f t="shared" si="81"/>
        <v>750</v>
      </c>
      <c r="J221" s="42"/>
      <c r="K221" s="96">
        <v>15</v>
      </c>
      <c r="L221" s="41" t="s">
        <v>119</v>
      </c>
      <c r="M221" s="96">
        <v>1</v>
      </c>
      <c r="N221" s="96" t="s">
        <v>127</v>
      </c>
      <c r="O221" s="36">
        <v>50</v>
      </c>
      <c r="P221" s="36">
        <f t="shared" si="82"/>
        <v>750</v>
      </c>
      <c r="Q221" s="84"/>
      <c r="R221" s="42"/>
      <c r="S221" s="63"/>
      <c r="U221" s="110">
        <v>15</v>
      </c>
      <c r="V221" s="41" t="s">
        <v>119</v>
      </c>
      <c r="W221" s="110">
        <v>1</v>
      </c>
      <c r="X221" s="110" t="s">
        <v>127</v>
      </c>
      <c r="Y221" s="36">
        <v>50</v>
      </c>
      <c r="Z221" s="36">
        <f t="shared" si="83"/>
        <v>750</v>
      </c>
      <c r="AA221" s="110"/>
      <c r="AB221" s="42"/>
      <c r="AC221" s="63"/>
      <c r="AE221" s="144">
        <f t="shared" si="85"/>
        <v>750</v>
      </c>
    </row>
    <row r="222" spans="1:36" x14ac:dyDescent="0.2">
      <c r="A222" s="191"/>
      <c r="B222" s="19" t="s">
        <v>13</v>
      </c>
      <c r="C222" s="40" t="s">
        <v>12</v>
      </c>
      <c r="D222" s="84">
        <v>10</v>
      </c>
      <c r="E222" s="41" t="s">
        <v>117</v>
      </c>
      <c r="F222" s="84">
        <v>1</v>
      </c>
      <c r="G222" s="84" t="s">
        <v>127</v>
      </c>
      <c r="H222" s="36">
        <v>400</v>
      </c>
      <c r="I222" s="36">
        <f t="shared" si="81"/>
        <v>4000</v>
      </c>
      <c r="J222" s="42"/>
      <c r="K222" s="96">
        <v>10</v>
      </c>
      <c r="L222" s="41" t="s">
        <v>117</v>
      </c>
      <c r="M222" s="96">
        <v>1</v>
      </c>
      <c r="N222" s="96" t="s">
        <v>127</v>
      </c>
      <c r="O222" s="36">
        <v>400</v>
      </c>
      <c r="P222" s="36">
        <f t="shared" si="82"/>
        <v>4000</v>
      </c>
      <c r="Q222" s="53" t="s">
        <v>230</v>
      </c>
      <c r="R222" s="42" t="s">
        <v>279</v>
      </c>
      <c r="S222" s="63"/>
      <c r="U222" s="110">
        <v>6</v>
      </c>
      <c r="V222" s="41" t="s">
        <v>117</v>
      </c>
      <c r="W222" s="110">
        <v>1</v>
      </c>
      <c r="X222" s="110" t="s">
        <v>127</v>
      </c>
      <c r="Y222" s="36">
        <v>400</v>
      </c>
      <c r="Z222" s="36">
        <f t="shared" si="83"/>
        <v>2400</v>
      </c>
      <c r="AA222" s="53" t="s">
        <v>230</v>
      </c>
      <c r="AB222" s="42" t="s">
        <v>279</v>
      </c>
      <c r="AC222" s="63"/>
      <c r="AE222" s="144">
        <f t="shared" si="85"/>
        <v>2400</v>
      </c>
    </row>
    <row r="223" spans="1:36" x14ac:dyDescent="0.2">
      <c r="A223" s="191"/>
      <c r="B223" s="19" t="s">
        <v>156</v>
      </c>
      <c r="C223" s="40"/>
      <c r="D223" s="41">
        <v>5</v>
      </c>
      <c r="E223" s="41" t="s">
        <v>101</v>
      </c>
      <c r="F223" s="84">
        <v>2</v>
      </c>
      <c r="G223" s="84" t="s">
        <v>124</v>
      </c>
      <c r="H223" s="36">
        <v>600</v>
      </c>
      <c r="I223" s="36">
        <f>H223*F223*D223</f>
        <v>6000</v>
      </c>
      <c r="J223" s="42"/>
      <c r="K223" s="41">
        <v>5</v>
      </c>
      <c r="L223" s="41" t="s">
        <v>101</v>
      </c>
      <c r="M223" s="96">
        <v>2</v>
      </c>
      <c r="N223" s="96" t="s">
        <v>124</v>
      </c>
      <c r="O223" s="36">
        <v>600</v>
      </c>
      <c r="P223" s="36">
        <f>O223*M223*K223</f>
        <v>6000</v>
      </c>
      <c r="Q223" s="84"/>
      <c r="R223" s="42"/>
      <c r="S223" s="63"/>
      <c r="U223" s="41">
        <v>6</v>
      </c>
      <c r="V223" s="41" t="s">
        <v>101</v>
      </c>
      <c r="W223" s="110">
        <v>2</v>
      </c>
      <c r="X223" s="110" t="s">
        <v>124</v>
      </c>
      <c r="Y223" s="36">
        <v>600</v>
      </c>
      <c r="Z223" s="36">
        <f>Y223*W223*U223</f>
        <v>7200</v>
      </c>
      <c r="AA223" s="110"/>
      <c r="AB223" s="42"/>
      <c r="AC223" s="63"/>
      <c r="AE223" s="144">
        <f t="shared" si="85"/>
        <v>7200</v>
      </c>
    </row>
    <row r="224" spans="1:36" x14ac:dyDescent="0.2">
      <c r="A224" s="191"/>
      <c r="B224" s="19" t="s">
        <v>137</v>
      </c>
      <c r="C224" s="40"/>
      <c r="D224" s="41">
        <v>8</v>
      </c>
      <c r="E224" s="41" t="s">
        <v>101</v>
      </c>
      <c r="F224" s="84">
        <v>2</v>
      </c>
      <c r="G224" s="84" t="s">
        <v>124</v>
      </c>
      <c r="H224" s="36">
        <v>450</v>
      </c>
      <c r="I224" s="36">
        <f>H224*F224*D224</f>
        <v>7200</v>
      </c>
      <c r="J224" s="42"/>
      <c r="K224" s="41">
        <v>8</v>
      </c>
      <c r="L224" s="41" t="s">
        <v>101</v>
      </c>
      <c r="M224" s="96">
        <v>2</v>
      </c>
      <c r="N224" s="96" t="s">
        <v>124</v>
      </c>
      <c r="O224" s="36">
        <v>450</v>
      </c>
      <c r="P224" s="36">
        <f>O224*M224*K224</f>
        <v>7200</v>
      </c>
      <c r="Q224" s="84"/>
      <c r="R224" s="42"/>
      <c r="S224" s="63"/>
      <c r="U224" s="41">
        <v>8</v>
      </c>
      <c r="V224" s="41" t="s">
        <v>101</v>
      </c>
      <c r="W224" s="110">
        <v>2</v>
      </c>
      <c r="X224" s="110" t="s">
        <v>124</v>
      </c>
      <c r="Y224" s="36">
        <v>450</v>
      </c>
      <c r="Z224" s="36">
        <f t="shared" ref="Z224:Z228" si="86">Y224*W224*U224</f>
        <v>7200</v>
      </c>
      <c r="AA224" s="110"/>
      <c r="AB224" s="42"/>
      <c r="AC224" s="63"/>
      <c r="AE224" s="144">
        <f t="shared" si="85"/>
        <v>7200</v>
      </c>
    </row>
    <row r="225" spans="1:33" x14ac:dyDescent="0.2">
      <c r="A225" s="191"/>
      <c r="B225" s="151" t="s">
        <v>365</v>
      </c>
      <c r="C225" s="70" t="s">
        <v>425</v>
      </c>
      <c r="D225" s="72"/>
      <c r="E225" s="72"/>
      <c r="F225" s="71"/>
      <c r="G225" s="71"/>
      <c r="H225" s="73"/>
      <c r="I225" s="73"/>
      <c r="J225" s="48"/>
      <c r="K225" s="72"/>
      <c r="L225" s="72"/>
      <c r="M225" s="71"/>
      <c r="N225" s="71"/>
      <c r="O225" s="73"/>
      <c r="P225" s="73"/>
      <c r="Q225" s="71"/>
      <c r="R225" s="48"/>
      <c r="S225" s="150"/>
      <c r="T225" s="48"/>
      <c r="U225" s="72">
        <v>225</v>
      </c>
      <c r="V225" s="72" t="s">
        <v>332</v>
      </c>
      <c r="W225" s="71">
        <v>1</v>
      </c>
      <c r="X225" s="71" t="s">
        <v>332</v>
      </c>
      <c r="Y225" s="73">
        <v>45</v>
      </c>
      <c r="Z225" s="73">
        <f t="shared" si="86"/>
        <v>10125</v>
      </c>
      <c r="AA225" s="71"/>
      <c r="AB225" s="48"/>
      <c r="AC225" s="150" t="s">
        <v>354</v>
      </c>
      <c r="AE225" s="144">
        <f t="shared" si="85"/>
        <v>10125</v>
      </c>
    </row>
    <row r="226" spans="1:33" x14ac:dyDescent="0.2">
      <c r="A226" s="191"/>
      <c r="B226" s="151" t="s">
        <v>365</v>
      </c>
      <c r="C226" s="149" t="s">
        <v>434</v>
      </c>
      <c r="D226" s="72"/>
      <c r="E226" s="72"/>
      <c r="F226" s="71"/>
      <c r="G226" s="71"/>
      <c r="H226" s="73"/>
      <c r="I226" s="73"/>
      <c r="J226" s="48"/>
      <c r="K226" s="72"/>
      <c r="L226" s="72"/>
      <c r="M226" s="71"/>
      <c r="N226" s="71"/>
      <c r="O226" s="73"/>
      <c r="P226" s="73"/>
      <c r="Q226" s="71"/>
      <c r="R226" s="48"/>
      <c r="S226" s="150"/>
      <c r="T226" s="48"/>
      <c r="U226" s="72">
        <v>4</v>
      </c>
      <c r="V226" s="72" t="s">
        <v>332</v>
      </c>
      <c r="W226" s="71">
        <v>1</v>
      </c>
      <c r="X226" s="71" t="s">
        <v>332</v>
      </c>
      <c r="Y226" s="73">
        <v>25</v>
      </c>
      <c r="Z226" s="73">
        <f t="shared" si="86"/>
        <v>100</v>
      </c>
      <c r="AA226" s="71"/>
      <c r="AB226" s="48"/>
      <c r="AC226" s="150" t="s">
        <v>354</v>
      </c>
      <c r="AE226" s="144">
        <f t="shared" si="85"/>
        <v>100</v>
      </c>
    </row>
    <row r="227" spans="1:33" x14ac:dyDescent="0.2">
      <c r="A227" s="191"/>
      <c r="B227" s="148" t="s">
        <v>365</v>
      </c>
      <c r="C227" s="70" t="s">
        <v>426</v>
      </c>
      <c r="D227" s="72"/>
      <c r="E227" s="72"/>
      <c r="F227" s="71"/>
      <c r="G227" s="71"/>
      <c r="H227" s="73"/>
      <c r="I227" s="73"/>
      <c r="J227" s="48"/>
      <c r="K227" s="72"/>
      <c r="L227" s="72"/>
      <c r="M227" s="71"/>
      <c r="N227" s="71"/>
      <c r="O227" s="73"/>
      <c r="P227" s="73"/>
      <c r="Q227" s="71"/>
      <c r="R227" s="48"/>
      <c r="S227" s="150"/>
      <c r="T227" s="48"/>
      <c r="U227" s="72">
        <v>80</v>
      </c>
      <c r="V227" s="72" t="s">
        <v>427</v>
      </c>
      <c r="W227" s="71">
        <v>1</v>
      </c>
      <c r="X227" s="71" t="s">
        <v>332</v>
      </c>
      <c r="Y227" s="73">
        <v>40</v>
      </c>
      <c r="Z227" s="73">
        <f t="shared" si="86"/>
        <v>3200</v>
      </c>
      <c r="AA227" s="71"/>
      <c r="AB227" s="48"/>
      <c r="AC227" s="150" t="s">
        <v>354</v>
      </c>
      <c r="AE227" s="144">
        <f t="shared" si="85"/>
        <v>3200</v>
      </c>
    </row>
    <row r="228" spans="1:33" x14ac:dyDescent="0.2">
      <c r="A228" s="191"/>
      <c r="B228" s="148" t="s">
        <v>551</v>
      </c>
      <c r="C228" s="70" t="s">
        <v>440</v>
      </c>
      <c r="D228" s="72"/>
      <c r="E228" s="72"/>
      <c r="F228" s="71"/>
      <c r="G228" s="71"/>
      <c r="H228" s="73"/>
      <c r="I228" s="73"/>
      <c r="J228" s="48"/>
      <c r="K228" s="72"/>
      <c r="L228" s="72"/>
      <c r="M228" s="71"/>
      <c r="N228" s="71"/>
      <c r="O228" s="73"/>
      <c r="P228" s="73"/>
      <c r="Q228" s="71"/>
      <c r="R228" s="48"/>
      <c r="S228" s="150"/>
      <c r="T228" s="48"/>
      <c r="U228" s="72">
        <v>1</v>
      </c>
      <c r="V228" s="72" t="s">
        <v>441</v>
      </c>
      <c r="W228" s="71">
        <v>1</v>
      </c>
      <c r="X228" s="71" t="s">
        <v>442</v>
      </c>
      <c r="Y228" s="73">
        <v>350</v>
      </c>
      <c r="Z228" s="73">
        <f t="shared" si="86"/>
        <v>350</v>
      </c>
      <c r="AA228" s="71"/>
      <c r="AB228" s="48"/>
      <c r="AC228" s="150" t="s">
        <v>354</v>
      </c>
      <c r="AE228" s="144">
        <f>Z228</f>
        <v>350</v>
      </c>
    </row>
    <row r="229" spans="1:33" ht="30" x14ac:dyDescent="0.2">
      <c r="A229" s="191"/>
      <c r="B229" s="148" t="s">
        <v>365</v>
      </c>
      <c r="C229" s="149" t="s">
        <v>553</v>
      </c>
      <c r="D229" s="72"/>
      <c r="E229" s="72"/>
      <c r="F229" s="71"/>
      <c r="G229" s="71"/>
      <c r="H229" s="73"/>
      <c r="I229" s="73"/>
      <c r="J229" s="48"/>
      <c r="K229" s="72"/>
      <c r="L229" s="72"/>
      <c r="M229" s="71"/>
      <c r="N229" s="71"/>
      <c r="O229" s="73"/>
      <c r="P229" s="73"/>
      <c r="Q229" s="71"/>
      <c r="R229" s="48"/>
      <c r="S229" s="150"/>
      <c r="T229" s="48"/>
      <c r="U229" s="72">
        <v>2</v>
      </c>
      <c r="V229" s="72" t="s">
        <v>119</v>
      </c>
      <c r="W229" s="71">
        <v>1</v>
      </c>
      <c r="X229" s="153" t="s">
        <v>345</v>
      </c>
      <c r="Y229" s="73">
        <v>120</v>
      </c>
      <c r="Z229" s="73">
        <v>0</v>
      </c>
      <c r="AA229" s="71"/>
      <c r="AB229" s="48"/>
      <c r="AC229" s="98" t="s">
        <v>550</v>
      </c>
      <c r="AE229" s="144"/>
    </row>
    <row r="230" spans="1:33" ht="30" x14ac:dyDescent="0.2">
      <c r="A230" s="192"/>
      <c r="B230" s="148" t="s">
        <v>365</v>
      </c>
      <c r="C230" s="149" t="s">
        <v>552</v>
      </c>
      <c r="D230" s="72"/>
      <c r="E230" s="72"/>
      <c r="F230" s="71"/>
      <c r="G230" s="71"/>
      <c r="H230" s="73"/>
      <c r="I230" s="73"/>
      <c r="J230" s="48"/>
      <c r="K230" s="72"/>
      <c r="L230" s="72"/>
      <c r="M230" s="71"/>
      <c r="N230" s="71"/>
      <c r="O230" s="73"/>
      <c r="P230" s="73"/>
      <c r="Q230" s="71"/>
      <c r="R230" s="48"/>
      <c r="S230" s="150"/>
      <c r="T230" s="48"/>
      <c r="U230" s="72">
        <v>6</v>
      </c>
      <c r="V230" s="92" t="s">
        <v>554</v>
      </c>
      <c r="W230" s="71">
        <v>3</v>
      </c>
      <c r="X230" s="153" t="s">
        <v>345</v>
      </c>
      <c r="Y230" s="73">
        <v>40</v>
      </c>
      <c r="Z230" s="73">
        <v>0</v>
      </c>
      <c r="AA230" s="71"/>
      <c r="AB230" s="48"/>
      <c r="AC230" s="98" t="s">
        <v>550</v>
      </c>
      <c r="AE230" s="144"/>
    </row>
    <row r="231" spans="1:33" x14ac:dyDescent="0.2">
      <c r="A231" s="193" t="s">
        <v>151</v>
      </c>
      <c r="B231" s="193"/>
      <c r="C231" s="193"/>
      <c r="D231" s="193"/>
      <c r="E231" s="193"/>
      <c r="F231" s="193"/>
      <c r="G231" s="193"/>
      <c r="H231" s="193"/>
      <c r="I231" s="38">
        <f>SUM(I191:I224)</f>
        <v>211450</v>
      </c>
      <c r="J231" s="42"/>
      <c r="K231" s="38"/>
      <c r="L231" s="38"/>
      <c r="M231" s="38"/>
      <c r="N231" s="38"/>
      <c r="O231" s="38"/>
      <c r="P231" s="38">
        <f>SUM(P191:P224)</f>
        <v>380780</v>
      </c>
      <c r="Q231" s="81"/>
      <c r="S231" s="67"/>
      <c r="U231" s="38"/>
      <c r="V231" s="38"/>
      <c r="W231" s="38"/>
      <c r="X231" s="38"/>
      <c r="Y231" s="38"/>
      <c r="Z231" s="38">
        <f>SUM(Z191:Z230)</f>
        <v>410961</v>
      </c>
      <c r="AA231" s="109"/>
      <c r="AC231" s="67"/>
    </row>
    <row r="232" spans="1:33" x14ac:dyDescent="0.2">
      <c r="A232" s="194" t="s">
        <v>144</v>
      </c>
      <c r="B232" s="187" t="s">
        <v>4</v>
      </c>
      <c r="C232" s="51" t="s">
        <v>391</v>
      </c>
      <c r="D232" s="41">
        <v>3</v>
      </c>
      <c r="E232" s="41" t="s">
        <v>101</v>
      </c>
      <c r="F232" s="84">
        <v>3</v>
      </c>
      <c r="G232" s="84" t="s">
        <v>124</v>
      </c>
      <c r="H232" s="36">
        <v>4500</v>
      </c>
      <c r="I232" s="36">
        <f>D232*F232*H232</f>
        <v>40500</v>
      </c>
      <c r="J232"/>
      <c r="K232" s="41">
        <v>2</v>
      </c>
      <c r="L232" s="41" t="s">
        <v>101</v>
      </c>
      <c r="M232" s="84">
        <v>1</v>
      </c>
      <c r="N232" s="84" t="s">
        <v>124</v>
      </c>
      <c r="O232" s="36">
        <v>4500</v>
      </c>
      <c r="P232" s="36">
        <f>K232*M232*O232</f>
        <v>9000</v>
      </c>
      <c r="Q232" s="84"/>
      <c r="R232" s="42"/>
      <c r="S232" s="74" t="s">
        <v>394</v>
      </c>
      <c r="U232" s="41">
        <v>2</v>
      </c>
      <c r="V232" s="41" t="s">
        <v>101</v>
      </c>
      <c r="W232" s="110">
        <v>1</v>
      </c>
      <c r="X232" s="110" t="s">
        <v>124</v>
      </c>
      <c r="Y232" s="36">
        <v>4500</v>
      </c>
      <c r="Z232" s="36">
        <f>U232*W232*Y232</f>
        <v>9000</v>
      </c>
      <c r="AA232" s="110"/>
      <c r="AB232" s="42"/>
      <c r="AC232" s="74" t="s">
        <v>394</v>
      </c>
      <c r="AG232" s="144">
        <f>Z232</f>
        <v>9000</v>
      </c>
    </row>
    <row r="233" spans="1:33" x14ac:dyDescent="0.2">
      <c r="A233" s="194"/>
      <c r="B233" s="188"/>
      <c r="C233" s="51" t="s">
        <v>361</v>
      </c>
      <c r="D233" s="41"/>
      <c r="E233" s="41"/>
      <c r="F233" s="106"/>
      <c r="G233" s="106"/>
      <c r="H233" s="36"/>
      <c r="I233" s="36"/>
      <c r="J233"/>
      <c r="K233" s="41">
        <v>3</v>
      </c>
      <c r="L233" s="107" t="s">
        <v>377</v>
      </c>
      <c r="M233" s="106">
        <v>1</v>
      </c>
      <c r="N233" s="52" t="s">
        <v>379</v>
      </c>
      <c r="O233" s="36">
        <v>6000</v>
      </c>
      <c r="P233" s="36">
        <f t="shared" ref="P233:P234" si="87">K233*M233*O233</f>
        <v>18000</v>
      </c>
      <c r="Q233" s="106"/>
      <c r="R233" s="42"/>
      <c r="S233" s="74" t="s">
        <v>393</v>
      </c>
      <c r="U233" s="41">
        <v>3</v>
      </c>
      <c r="V233" s="107" t="s">
        <v>377</v>
      </c>
      <c r="W233" s="110">
        <v>1</v>
      </c>
      <c r="X233" s="52" t="s">
        <v>379</v>
      </c>
      <c r="Y233" s="36">
        <v>6000</v>
      </c>
      <c r="Z233" s="36">
        <f t="shared" ref="Z233:Z235" si="88">U233*W233*Y233</f>
        <v>18000</v>
      </c>
      <c r="AA233" s="110"/>
      <c r="AB233" s="42"/>
      <c r="AC233" s="74" t="s">
        <v>393</v>
      </c>
      <c r="AG233" s="144">
        <f t="shared" ref="AG233:AG240" si="89">Z233</f>
        <v>18000</v>
      </c>
    </row>
    <row r="234" spans="1:33" x14ac:dyDescent="0.2">
      <c r="A234" s="194"/>
      <c r="B234" s="189"/>
      <c r="C234" s="51" t="s">
        <v>390</v>
      </c>
      <c r="D234" s="41"/>
      <c r="E234" s="41"/>
      <c r="F234" s="99"/>
      <c r="G234" s="99"/>
      <c r="H234" s="36"/>
      <c r="I234" s="36"/>
      <c r="J234"/>
      <c r="K234" s="41">
        <v>2</v>
      </c>
      <c r="L234" s="41" t="s">
        <v>101</v>
      </c>
      <c r="M234" s="99">
        <v>1</v>
      </c>
      <c r="N234" s="99" t="s">
        <v>124</v>
      </c>
      <c r="O234" s="36">
        <v>4500</v>
      </c>
      <c r="P234" s="36">
        <f t="shared" si="87"/>
        <v>9000</v>
      </c>
      <c r="Q234" s="99"/>
      <c r="R234" s="42"/>
      <c r="S234" s="74" t="s">
        <v>394</v>
      </c>
      <c r="U234" s="41">
        <v>2</v>
      </c>
      <c r="V234" s="41" t="s">
        <v>101</v>
      </c>
      <c r="W234" s="110">
        <v>1</v>
      </c>
      <c r="X234" s="110" t="s">
        <v>124</v>
      </c>
      <c r="Y234" s="36">
        <v>4500</v>
      </c>
      <c r="Z234" s="36">
        <f t="shared" si="88"/>
        <v>9000</v>
      </c>
      <c r="AA234" s="110"/>
      <c r="AB234" s="42"/>
      <c r="AC234" s="74" t="s">
        <v>394</v>
      </c>
      <c r="AG234" s="144">
        <f t="shared" si="89"/>
        <v>9000</v>
      </c>
    </row>
    <row r="235" spans="1:33" x14ac:dyDescent="0.2">
      <c r="A235" s="194"/>
      <c r="B235" s="19" t="s">
        <v>5</v>
      </c>
      <c r="C235" s="40" t="s">
        <v>6</v>
      </c>
      <c r="D235" s="41">
        <v>1</v>
      </c>
      <c r="E235" s="41" t="s">
        <v>117</v>
      </c>
      <c r="F235" s="84">
        <v>1</v>
      </c>
      <c r="G235" s="52" t="s">
        <v>379</v>
      </c>
      <c r="H235" s="36">
        <v>4000</v>
      </c>
      <c r="I235" s="36">
        <f t="shared" ref="I235:I240" si="90">D235*F235*H235</f>
        <v>4000</v>
      </c>
      <c r="J235"/>
      <c r="K235" s="41">
        <v>1</v>
      </c>
      <c r="L235" s="41" t="s">
        <v>117</v>
      </c>
      <c r="M235" s="84">
        <v>3</v>
      </c>
      <c r="N235" s="52" t="s">
        <v>379</v>
      </c>
      <c r="O235" s="36">
        <v>4000</v>
      </c>
      <c r="P235" s="36">
        <f t="shared" ref="P235:P240" si="91">K235*M235*O235</f>
        <v>12000</v>
      </c>
      <c r="Q235" s="84" t="s">
        <v>7</v>
      </c>
      <c r="R235" s="42"/>
      <c r="S235" s="63"/>
      <c r="U235" s="41">
        <v>1</v>
      </c>
      <c r="V235" s="41" t="s">
        <v>117</v>
      </c>
      <c r="W235" s="110">
        <v>3</v>
      </c>
      <c r="X235" s="52" t="s">
        <v>379</v>
      </c>
      <c r="Y235" s="36">
        <v>4000</v>
      </c>
      <c r="Z235" s="36">
        <f t="shared" si="88"/>
        <v>12000</v>
      </c>
      <c r="AA235" s="110" t="s">
        <v>7</v>
      </c>
      <c r="AB235" s="42"/>
      <c r="AC235" s="63"/>
      <c r="AG235" s="144">
        <f t="shared" si="89"/>
        <v>12000</v>
      </c>
    </row>
    <row r="236" spans="1:33" x14ac:dyDescent="0.2">
      <c r="A236" s="194"/>
      <c r="B236" s="210" t="s">
        <v>392</v>
      </c>
      <c r="C236" s="51" t="s">
        <v>391</v>
      </c>
      <c r="D236" s="41">
        <v>3</v>
      </c>
      <c r="E236" s="41" t="s">
        <v>101</v>
      </c>
      <c r="F236" s="84">
        <v>3</v>
      </c>
      <c r="G236" s="84" t="s">
        <v>124</v>
      </c>
      <c r="H236" s="36">
        <v>4500</v>
      </c>
      <c r="I236" s="36">
        <f t="shared" si="90"/>
        <v>40500</v>
      </c>
      <c r="J236"/>
      <c r="K236" s="41">
        <v>2</v>
      </c>
      <c r="L236" s="41" t="s">
        <v>101</v>
      </c>
      <c r="M236" s="99">
        <v>1</v>
      </c>
      <c r="N236" s="99" t="s">
        <v>124</v>
      </c>
      <c r="O236" s="36">
        <v>4500</v>
      </c>
      <c r="P236" s="36">
        <f>K236*M236*O236</f>
        <v>9000</v>
      </c>
      <c r="Q236" s="84"/>
      <c r="R236" s="42"/>
      <c r="S236" s="74" t="s">
        <v>394</v>
      </c>
      <c r="U236" s="41">
        <v>2</v>
      </c>
      <c r="V236" s="41" t="s">
        <v>101</v>
      </c>
      <c r="W236" s="110">
        <v>1</v>
      </c>
      <c r="X236" s="110" t="s">
        <v>124</v>
      </c>
      <c r="Y236" s="36">
        <v>4500</v>
      </c>
      <c r="Z236" s="36">
        <f>U236*W236*Y236</f>
        <v>9000</v>
      </c>
      <c r="AA236" s="110"/>
      <c r="AB236" s="42"/>
      <c r="AC236" s="74" t="s">
        <v>394</v>
      </c>
      <c r="AG236" s="144">
        <f t="shared" si="89"/>
        <v>9000</v>
      </c>
    </row>
    <row r="237" spans="1:33" x14ac:dyDescent="0.2">
      <c r="A237" s="194"/>
      <c r="B237" s="188"/>
      <c r="C237" s="51" t="s">
        <v>361</v>
      </c>
      <c r="D237" s="41"/>
      <c r="E237" s="41"/>
      <c r="F237" s="106"/>
      <c r="G237" s="106"/>
      <c r="H237" s="36"/>
      <c r="I237" s="36"/>
      <c r="J237"/>
      <c r="K237" s="41">
        <v>3</v>
      </c>
      <c r="L237" s="107" t="s">
        <v>377</v>
      </c>
      <c r="M237" s="106">
        <v>1</v>
      </c>
      <c r="N237" s="52" t="s">
        <v>379</v>
      </c>
      <c r="O237" s="36">
        <v>6000</v>
      </c>
      <c r="P237" s="36">
        <f t="shared" ref="P237" si="92">K237*M237*O237</f>
        <v>18000</v>
      </c>
      <c r="Q237" s="106"/>
      <c r="R237" s="42"/>
      <c r="S237" s="74" t="s">
        <v>393</v>
      </c>
      <c r="U237" s="41">
        <v>3</v>
      </c>
      <c r="V237" s="107" t="s">
        <v>377</v>
      </c>
      <c r="W237" s="110">
        <v>1</v>
      </c>
      <c r="X237" s="52" t="s">
        <v>379</v>
      </c>
      <c r="Y237" s="36">
        <v>6000</v>
      </c>
      <c r="Z237" s="36">
        <f t="shared" ref="Z237:Z240" si="93">U237*W237*Y237</f>
        <v>18000</v>
      </c>
      <c r="AA237" s="110"/>
      <c r="AB237" s="42"/>
      <c r="AC237" s="74" t="s">
        <v>393</v>
      </c>
      <c r="AG237" s="144">
        <f t="shared" si="89"/>
        <v>18000</v>
      </c>
    </row>
    <row r="238" spans="1:33" x14ac:dyDescent="0.2">
      <c r="A238" s="194"/>
      <c r="B238" s="189"/>
      <c r="C238" s="51" t="s">
        <v>390</v>
      </c>
      <c r="D238" s="41"/>
      <c r="E238" s="41"/>
      <c r="F238" s="99"/>
      <c r="G238" s="99"/>
      <c r="H238" s="36"/>
      <c r="I238" s="36"/>
      <c r="J238"/>
      <c r="K238" s="41">
        <v>2</v>
      </c>
      <c r="L238" s="41" t="s">
        <v>101</v>
      </c>
      <c r="M238" s="99">
        <v>1</v>
      </c>
      <c r="N238" s="99" t="s">
        <v>124</v>
      </c>
      <c r="O238" s="36">
        <v>4500</v>
      </c>
      <c r="P238" s="36">
        <f t="shared" ref="P238" si="94">K238*M238*O238</f>
        <v>9000</v>
      </c>
      <c r="Q238" s="99"/>
      <c r="R238" s="42"/>
      <c r="S238" s="74" t="s">
        <v>394</v>
      </c>
      <c r="U238" s="41">
        <v>2</v>
      </c>
      <c r="V238" s="41" t="s">
        <v>101</v>
      </c>
      <c r="W238" s="110">
        <v>1</v>
      </c>
      <c r="X238" s="110" t="s">
        <v>124</v>
      </c>
      <c r="Y238" s="36">
        <v>4500</v>
      </c>
      <c r="Z238" s="36">
        <f t="shared" si="93"/>
        <v>9000</v>
      </c>
      <c r="AA238" s="110"/>
      <c r="AB238" s="42"/>
      <c r="AC238" s="74" t="s">
        <v>394</v>
      </c>
      <c r="AG238" s="144">
        <f>Z238</f>
        <v>9000</v>
      </c>
    </row>
    <row r="239" spans="1:33" x14ac:dyDescent="0.2">
      <c r="A239" s="194"/>
      <c r="B239" s="19" t="s">
        <v>8</v>
      </c>
      <c r="C239" s="40" t="s">
        <v>9</v>
      </c>
      <c r="D239" s="41">
        <v>1</v>
      </c>
      <c r="E239" s="41" t="s">
        <v>101</v>
      </c>
      <c r="F239" s="84">
        <v>2</v>
      </c>
      <c r="G239" s="84" t="s">
        <v>124</v>
      </c>
      <c r="H239" s="36">
        <v>12000</v>
      </c>
      <c r="I239" s="36">
        <f t="shared" si="90"/>
        <v>24000</v>
      </c>
      <c r="J239"/>
      <c r="K239" s="41">
        <v>1</v>
      </c>
      <c r="L239" s="41" t="s">
        <v>101</v>
      </c>
      <c r="M239" s="84">
        <v>2</v>
      </c>
      <c r="N239" s="84" t="s">
        <v>124</v>
      </c>
      <c r="O239" s="36">
        <v>12000</v>
      </c>
      <c r="P239" s="36">
        <f t="shared" si="91"/>
        <v>24000</v>
      </c>
      <c r="Q239" s="84"/>
      <c r="R239" s="42"/>
      <c r="S239" s="63"/>
      <c r="U239" s="41">
        <v>1</v>
      </c>
      <c r="V239" s="41" t="s">
        <v>101</v>
      </c>
      <c r="W239" s="110">
        <v>2</v>
      </c>
      <c r="X239" s="110" t="s">
        <v>124</v>
      </c>
      <c r="Y239" s="36">
        <v>12000</v>
      </c>
      <c r="Z239" s="36">
        <f t="shared" si="93"/>
        <v>24000</v>
      </c>
      <c r="AA239" s="110"/>
      <c r="AB239" s="42"/>
      <c r="AC239" s="63"/>
      <c r="AE239" s="144">
        <f>Z239</f>
        <v>24000</v>
      </c>
    </row>
    <row r="240" spans="1:33" hidden="1" x14ac:dyDescent="0.2">
      <c r="A240" s="194"/>
      <c r="B240" s="19" t="s">
        <v>185</v>
      </c>
      <c r="C240" s="40" t="s">
        <v>186</v>
      </c>
      <c r="D240" s="41">
        <v>1</v>
      </c>
      <c r="E240" s="41" t="s">
        <v>101</v>
      </c>
      <c r="F240" s="84">
        <v>1</v>
      </c>
      <c r="G240" s="84" t="s">
        <v>124</v>
      </c>
      <c r="H240" s="36">
        <v>10000</v>
      </c>
      <c r="I240" s="36">
        <f t="shared" si="90"/>
        <v>10000</v>
      </c>
      <c r="J240"/>
      <c r="K240" s="41"/>
      <c r="L240" s="41"/>
      <c r="M240" s="84"/>
      <c r="N240" s="84"/>
      <c r="O240" s="36"/>
      <c r="P240" s="101">
        <f t="shared" si="91"/>
        <v>0</v>
      </c>
      <c r="Q240" s="84"/>
      <c r="R240" s="42"/>
      <c r="S240" s="63"/>
      <c r="U240" s="41"/>
      <c r="V240" s="41"/>
      <c r="W240" s="110"/>
      <c r="X240" s="110"/>
      <c r="Y240" s="36"/>
      <c r="Z240" s="101">
        <f t="shared" si="93"/>
        <v>0</v>
      </c>
      <c r="AA240" s="110"/>
      <c r="AB240" s="42"/>
      <c r="AC240" s="63"/>
      <c r="AG240" s="144">
        <f t="shared" si="89"/>
        <v>0</v>
      </c>
    </row>
    <row r="241" spans="1:34" x14ac:dyDescent="0.2">
      <c r="A241" s="194"/>
      <c r="B241" s="19" t="s">
        <v>10</v>
      </c>
      <c r="C241" s="40" t="s">
        <v>11</v>
      </c>
      <c r="D241" s="41">
        <v>1</v>
      </c>
      <c r="E241" s="41" t="s">
        <v>117</v>
      </c>
      <c r="F241" s="84">
        <v>1</v>
      </c>
      <c r="G241" s="84" t="s">
        <v>117</v>
      </c>
      <c r="H241" s="36">
        <v>8000</v>
      </c>
      <c r="I241" s="36">
        <f>D241*F241*H241</f>
        <v>8000</v>
      </c>
      <c r="J241"/>
      <c r="K241" s="41">
        <v>1</v>
      </c>
      <c r="L241" s="41" t="s">
        <v>117</v>
      </c>
      <c r="M241" s="84">
        <v>1</v>
      </c>
      <c r="N241" s="84" t="s">
        <v>117</v>
      </c>
      <c r="O241" s="36">
        <v>8000</v>
      </c>
      <c r="P241" s="36">
        <f>K241*M241*O241</f>
        <v>8000</v>
      </c>
      <c r="Q241" s="84"/>
      <c r="R241" s="42"/>
      <c r="S241" s="63"/>
      <c r="U241" s="41">
        <v>1</v>
      </c>
      <c r="V241" s="41" t="s">
        <v>117</v>
      </c>
      <c r="W241" s="110">
        <v>1</v>
      </c>
      <c r="X241" s="110" t="s">
        <v>117</v>
      </c>
      <c r="Y241" s="36">
        <v>8000</v>
      </c>
      <c r="Z241" s="36">
        <f>U241*W241*Y241</f>
        <v>8000</v>
      </c>
      <c r="AA241" s="110"/>
      <c r="AB241" s="42"/>
      <c r="AC241" s="63"/>
      <c r="AH241" s="144">
        <f>Z241</f>
        <v>8000</v>
      </c>
    </row>
    <row r="242" spans="1:34" x14ac:dyDescent="0.2">
      <c r="A242" s="193" t="s">
        <v>17</v>
      </c>
      <c r="B242" s="193"/>
      <c r="C242" s="193"/>
      <c r="D242" s="193"/>
      <c r="E242" s="193"/>
      <c r="F242" s="193"/>
      <c r="G242" s="193"/>
      <c r="H242" s="193"/>
      <c r="I242" s="38">
        <f>SUM(I232:I241)</f>
        <v>127000</v>
      </c>
      <c r="J242"/>
      <c r="K242" s="38"/>
      <c r="L242" s="38"/>
      <c r="M242" s="38"/>
      <c r="N242" s="38"/>
      <c r="O242" s="38"/>
      <c r="P242" s="38">
        <f>SUM(P232:P241)</f>
        <v>116000</v>
      </c>
      <c r="Q242" s="81"/>
      <c r="S242" s="67"/>
      <c r="U242" s="38"/>
      <c r="V242" s="38"/>
      <c r="W242" s="38"/>
      <c r="X242" s="38"/>
      <c r="Y242" s="38"/>
      <c r="Z242" s="38">
        <f>SUM(Z232:Z241)</f>
        <v>116000</v>
      </c>
      <c r="AA242" s="109"/>
      <c r="AC242" s="67"/>
    </row>
    <row r="243" spans="1:34" x14ac:dyDescent="0.2">
      <c r="A243" s="186" t="s">
        <v>303</v>
      </c>
      <c r="B243" s="186"/>
      <c r="C243" s="186"/>
      <c r="D243" s="186"/>
      <c r="E243" s="186"/>
      <c r="F243" s="186"/>
      <c r="G243" s="186"/>
      <c r="H243" s="186"/>
      <c r="I243" s="37">
        <f>I242+I231+I190+I174+I157+I78+I46</f>
        <v>1587220.15</v>
      </c>
      <c r="J243"/>
      <c r="K243" s="37"/>
      <c r="L243" s="37"/>
      <c r="M243" s="37"/>
      <c r="N243" s="37"/>
      <c r="O243" s="37"/>
      <c r="P243" s="37">
        <f>P242+P231+P190+P174+P157+P78+P46</f>
        <v>1712910.15</v>
      </c>
      <c r="Q243" s="82"/>
      <c r="S243" s="58"/>
      <c r="U243" s="37"/>
      <c r="V243" s="37"/>
      <c r="W243" s="37"/>
      <c r="X243" s="37"/>
      <c r="Y243" s="37"/>
      <c r="Z243" s="37">
        <f>Z242+Z231+Z190+Z174+Z157+Z78+Z46</f>
        <v>1713390.15</v>
      </c>
      <c r="AA243" s="108"/>
      <c r="AC243" s="58"/>
    </row>
    <row r="244" spans="1:34" x14ac:dyDescent="0.2">
      <c r="A244" s="186" t="s">
        <v>304</v>
      </c>
      <c r="B244" s="186"/>
      <c r="C244" s="186"/>
      <c r="D244" s="186"/>
      <c r="E244" s="186"/>
      <c r="F244" s="186"/>
      <c r="G244" s="186"/>
      <c r="H244" s="186"/>
      <c r="I244" s="37">
        <f>I243*0.1</f>
        <v>158722.01500000001</v>
      </c>
      <c r="J244"/>
      <c r="K244" s="37"/>
      <c r="L244" s="37"/>
      <c r="M244" s="37"/>
      <c r="N244" s="37"/>
      <c r="O244" s="37"/>
      <c r="P244" s="37">
        <f>P243*0.1</f>
        <v>171291.01500000001</v>
      </c>
      <c r="Q244" s="82"/>
      <c r="S244" s="58"/>
      <c r="U244" s="37"/>
      <c r="V244" s="37"/>
      <c r="W244" s="37"/>
      <c r="X244" s="37"/>
      <c r="Y244" s="37"/>
      <c r="Z244" s="37">
        <f>Z243*0.1</f>
        <v>171339.01500000001</v>
      </c>
      <c r="AA244" s="108"/>
      <c r="AC244" s="58"/>
    </row>
    <row r="245" spans="1:34" x14ac:dyDescent="0.2">
      <c r="A245" s="195" t="s">
        <v>307</v>
      </c>
      <c r="B245" s="196"/>
      <c r="C245" s="196"/>
      <c r="D245" s="196"/>
      <c r="E245" s="196"/>
      <c r="F245" s="196"/>
      <c r="G245" s="196"/>
      <c r="H245" s="197"/>
      <c r="I245" s="37">
        <f>I244+I243+I43</f>
        <v>3566211.665</v>
      </c>
      <c r="J245"/>
      <c r="K245" s="37"/>
      <c r="L245" s="37"/>
      <c r="M245" s="37"/>
      <c r="N245" s="37"/>
      <c r="O245" s="37"/>
      <c r="P245" s="37">
        <f>P244+P243+P43</f>
        <v>3521739.165</v>
      </c>
      <c r="Q245" s="82"/>
      <c r="S245" s="58"/>
      <c r="U245" s="37"/>
      <c r="V245" s="37"/>
      <c r="W245" s="37"/>
      <c r="X245" s="37"/>
      <c r="Y245" s="37"/>
      <c r="Z245" s="37">
        <f>Z244+Z243+Z43</f>
        <v>3419785.2540000002</v>
      </c>
      <c r="AA245" s="108"/>
      <c r="AC245" s="58"/>
    </row>
    <row r="246" spans="1:34" x14ac:dyDescent="0.2">
      <c r="A246" s="186" t="s">
        <v>19</v>
      </c>
      <c r="B246" s="186"/>
      <c r="C246" s="186"/>
      <c r="D246" s="186"/>
      <c r="E246" s="186"/>
      <c r="F246" s="186"/>
      <c r="G246" s="186"/>
      <c r="H246" s="186"/>
      <c r="I246" s="37">
        <f>I245*0.06</f>
        <v>213972.69990000001</v>
      </c>
      <c r="J246"/>
      <c r="K246" s="37"/>
      <c r="L246" s="37"/>
      <c r="M246" s="37"/>
      <c r="N246" s="37"/>
      <c r="O246" s="37"/>
      <c r="P246" s="37">
        <f>P245*0.06</f>
        <v>211304.3499</v>
      </c>
      <c r="Q246" s="82"/>
      <c r="S246" s="58"/>
      <c r="U246" s="37"/>
      <c r="V246" s="37"/>
      <c r="W246" s="37"/>
      <c r="X246" s="37"/>
      <c r="Y246" s="37"/>
      <c r="Z246" s="37">
        <f>Z245*0.06</f>
        <v>205187.11524000001</v>
      </c>
      <c r="AA246" s="108"/>
      <c r="AC246" s="58"/>
    </row>
    <row r="247" spans="1:34" x14ac:dyDescent="0.2">
      <c r="A247" s="186" t="s">
        <v>2</v>
      </c>
      <c r="B247" s="186"/>
      <c r="C247" s="186"/>
      <c r="D247" s="186"/>
      <c r="E247" s="186"/>
      <c r="F247" s="186"/>
      <c r="G247" s="186"/>
      <c r="H247" s="186"/>
      <c r="I247" s="37">
        <f>I245+I246</f>
        <v>3780184.3648999999</v>
      </c>
      <c r="J247"/>
      <c r="K247" s="37"/>
      <c r="L247" s="37"/>
      <c r="M247" s="37"/>
      <c r="N247" s="37"/>
      <c r="O247" s="37"/>
      <c r="P247" s="37">
        <f>P245+P246</f>
        <v>3733043.5148999998</v>
      </c>
      <c r="Q247" s="82"/>
      <c r="S247" s="58"/>
      <c r="U247" s="37"/>
      <c r="V247" s="37"/>
      <c r="W247" s="37"/>
      <c r="X247" s="37"/>
      <c r="Y247" s="37"/>
      <c r="Z247" s="37">
        <f>Z245+Z246</f>
        <v>3624972.3692400004</v>
      </c>
      <c r="AA247" s="108"/>
      <c r="AC247" s="58"/>
    </row>
  </sheetData>
  <mergeCells count="41">
    <mergeCell ref="B6:C6"/>
    <mergeCell ref="A8:H8"/>
    <mergeCell ref="B9:B10"/>
    <mergeCell ref="B20:B21"/>
    <mergeCell ref="A40:H40"/>
    <mergeCell ref="A11:A23"/>
    <mergeCell ref="B7:C7"/>
    <mergeCell ref="B11:B16"/>
    <mergeCell ref="A24:H24"/>
    <mergeCell ref="A25:A32"/>
    <mergeCell ref="B25:B32"/>
    <mergeCell ref="A33:H33"/>
    <mergeCell ref="A34:A39"/>
    <mergeCell ref="B38:B39"/>
    <mergeCell ref="A41:H41"/>
    <mergeCell ref="A42:H42"/>
    <mergeCell ref="A43:H43"/>
    <mergeCell ref="A44:Q44"/>
    <mergeCell ref="B236:B238"/>
    <mergeCell ref="A47:A77"/>
    <mergeCell ref="A78:H78"/>
    <mergeCell ref="A157:H157"/>
    <mergeCell ref="A79:A156"/>
    <mergeCell ref="B73:B74"/>
    <mergeCell ref="A46:H46"/>
    <mergeCell ref="A246:H246"/>
    <mergeCell ref="A247:H247"/>
    <mergeCell ref="B175:B179"/>
    <mergeCell ref="A158:A173"/>
    <mergeCell ref="A231:H231"/>
    <mergeCell ref="A232:A241"/>
    <mergeCell ref="A242:H242"/>
    <mergeCell ref="A243:H243"/>
    <mergeCell ref="A244:H244"/>
    <mergeCell ref="A245:H245"/>
    <mergeCell ref="A174:H174"/>
    <mergeCell ref="A175:A189"/>
    <mergeCell ref="A190:H190"/>
    <mergeCell ref="B191:B195"/>
    <mergeCell ref="B232:B234"/>
    <mergeCell ref="A191:A23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N23" sqref="N23"/>
    </sheetView>
  </sheetViews>
  <sheetFormatPr baseColWidth="10" defaultColWidth="8.83203125" defaultRowHeight="15" x14ac:dyDescent="0.2"/>
  <cols>
    <col min="1" max="1" width="27.6640625" style="164" bestFit="1" customWidth="1"/>
    <col min="2" max="2" width="7.1640625" style="164" bestFit="1" customWidth="1"/>
    <col min="3" max="3" width="12.6640625" style="164" bestFit="1" customWidth="1"/>
    <col min="4" max="5" width="9.6640625" style="164" bestFit="1" customWidth="1"/>
    <col min="6" max="6" width="14.6640625" style="164" bestFit="1" customWidth="1"/>
    <col min="7" max="10" width="8.83203125" style="164"/>
    <col min="11" max="11" width="14.6640625" style="164" bestFit="1" customWidth="1"/>
    <col min="12" max="16384" width="8.83203125" style="164"/>
  </cols>
  <sheetData>
    <row r="1" spans="1:14" s="163" customFormat="1" x14ac:dyDescent="0.2">
      <c r="A1" s="160" t="s">
        <v>474</v>
      </c>
      <c r="B1" s="160" t="s">
        <v>475</v>
      </c>
      <c r="C1" s="160" t="s">
        <v>476</v>
      </c>
      <c r="D1" s="160" t="s">
        <v>477</v>
      </c>
      <c r="E1" s="160" t="s">
        <v>478</v>
      </c>
      <c r="F1" s="161" t="s">
        <v>479</v>
      </c>
      <c r="G1" s="160" t="s">
        <v>480</v>
      </c>
      <c r="H1" s="162" t="s">
        <v>481</v>
      </c>
      <c r="I1" s="162"/>
      <c r="J1" s="162"/>
      <c r="K1" s="162" t="s">
        <v>479</v>
      </c>
      <c r="L1" s="161" t="s">
        <v>482</v>
      </c>
      <c r="M1" s="162" t="s">
        <v>481</v>
      </c>
    </row>
    <row r="2" spans="1:14" x14ac:dyDescent="0.2">
      <c r="A2" s="165" t="s">
        <v>483</v>
      </c>
      <c r="B2" s="166" t="s">
        <v>484</v>
      </c>
      <c r="C2" s="166" t="s">
        <v>485</v>
      </c>
      <c r="D2" s="165" t="s">
        <v>486</v>
      </c>
      <c r="E2" s="165" t="s">
        <v>487</v>
      </c>
      <c r="F2" s="167">
        <v>43123</v>
      </c>
      <c r="G2" s="165" t="s">
        <v>488</v>
      </c>
      <c r="H2" s="168">
        <v>314</v>
      </c>
      <c r="I2" s="41" t="s">
        <v>487</v>
      </c>
      <c r="J2" s="168" t="s">
        <v>486</v>
      </c>
      <c r="K2" s="167">
        <v>43126</v>
      </c>
      <c r="L2" s="165" t="s">
        <v>489</v>
      </c>
      <c r="M2" s="168">
        <v>314</v>
      </c>
    </row>
    <row r="3" spans="1:14" x14ac:dyDescent="0.2">
      <c r="A3" s="165" t="s">
        <v>483</v>
      </c>
      <c r="B3" s="166" t="s">
        <v>490</v>
      </c>
      <c r="C3" s="166" t="s">
        <v>491</v>
      </c>
      <c r="D3" s="165" t="s">
        <v>486</v>
      </c>
      <c r="E3" s="165" t="s">
        <v>487</v>
      </c>
      <c r="F3" s="167">
        <v>43123</v>
      </c>
      <c r="G3" s="165" t="s">
        <v>488</v>
      </c>
      <c r="H3" s="168">
        <v>314</v>
      </c>
      <c r="I3" s="168"/>
      <c r="J3" s="168"/>
      <c r="K3" s="169">
        <v>43126</v>
      </c>
      <c r="L3" s="168" t="s">
        <v>492</v>
      </c>
      <c r="M3" s="168">
        <v>600</v>
      </c>
    </row>
    <row r="4" spans="1:14" x14ac:dyDescent="0.2">
      <c r="A4" s="165" t="s">
        <v>483</v>
      </c>
      <c r="B4" s="166" t="s">
        <v>493</v>
      </c>
      <c r="C4" s="166" t="s">
        <v>494</v>
      </c>
      <c r="D4" s="168" t="s">
        <v>495</v>
      </c>
      <c r="E4" s="168" t="s">
        <v>486</v>
      </c>
      <c r="F4" s="167">
        <v>43123</v>
      </c>
      <c r="G4" s="168" t="s">
        <v>496</v>
      </c>
      <c r="H4" s="168">
        <v>24.5</v>
      </c>
      <c r="I4" s="168" t="s">
        <v>487</v>
      </c>
      <c r="J4" s="168" t="s">
        <v>486</v>
      </c>
      <c r="K4" s="170">
        <v>43126</v>
      </c>
      <c r="L4" s="168" t="s">
        <v>497</v>
      </c>
      <c r="M4" s="168">
        <v>314</v>
      </c>
    </row>
    <row r="5" spans="1:14" x14ac:dyDescent="0.2">
      <c r="A5" s="168"/>
      <c r="B5" s="168"/>
      <c r="C5" s="168"/>
      <c r="D5" s="168" t="s">
        <v>486</v>
      </c>
      <c r="E5" s="168" t="s">
        <v>487</v>
      </c>
      <c r="F5" s="170">
        <v>43123</v>
      </c>
      <c r="G5" s="168" t="s">
        <v>488</v>
      </c>
      <c r="H5" s="168">
        <v>314</v>
      </c>
      <c r="I5" s="168" t="s">
        <v>486</v>
      </c>
      <c r="J5" s="168" t="s">
        <v>495</v>
      </c>
      <c r="K5" s="170">
        <v>43126</v>
      </c>
      <c r="L5" s="168" t="s">
        <v>497</v>
      </c>
      <c r="M5" s="168">
        <v>24.5</v>
      </c>
    </row>
    <row r="6" spans="1:14" customFormat="1" x14ac:dyDescent="0.2">
      <c r="A6" s="164"/>
      <c r="B6" s="164"/>
      <c r="C6" s="164"/>
      <c r="D6" s="164"/>
      <c r="E6" s="164"/>
      <c r="F6" s="171"/>
      <c r="G6" s="164"/>
      <c r="H6" s="164"/>
      <c r="I6" s="164"/>
      <c r="J6" s="164"/>
      <c r="K6" s="171"/>
      <c r="L6" s="164"/>
      <c r="M6" s="164"/>
      <c r="N6" s="164"/>
    </row>
    <row r="7" spans="1:14" x14ac:dyDescent="0.2">
      <c r="A7" s="172" t="s">
        <v>498</v>
      </c>
      <c r="B7" s="173" t="s">
        <v>499</v>
      </c>
      <c r="C7" s="173" t="s">
        <v>500</v>
      </c>
      <c r="D7" s="168" t="s">
        <v>486</v>
      </c>
      <c r="E7" s="168" t="s">
        <v>487</v>
      </c>
      <c r="F7" s="170">
        <v>43123</v>
      </c>
      <c r="G7" s="168" t="s">
        <v>488</v>
      </c>
      <c r="H7" s="168">
        <v>314</v>
      </c>
      <c r="I7" s="168" t="s">
        <v>486</v>
      </c>
      <c r="J7" s="168" t="s">
        <v>501</v>
      </c>
      <c r="K7" s="170">
        <v>43128</v>
      </c>
      <c r="L7" s="168" t="s">
        <v>502</v>
      </c>
      <c r="M7" s="168">
        <v>649</v>
      </c>
    </row>
    <row r="8" spans="1:14" x14ac:dyDescent="0.2">
      <c r="A8" s="172" t="s">
        <v>498</v>
      </c>
      <c r="B8" s="155" t="s">
        <v>503</v>
      </c>
      <c r="C8" s="168"/>
      <c r="D8" s="168" t="s">
        <v>487</v>
      </c>
      <c r="E8" s="168" t="s">
        <v>486</v>
      </c>
      <c r="F8" s="170">
        <v>43123</v>
      </c>
      <c r="G8" s="168" t="s">
        <v>504</v>
      </c>
      <c r="H8" s="168">
        <v>314</v>
      </c>
      <c r="I8" s="168" t="s">
        <v>486</v>
      </c>
      <c r="J8" s="168" t="s">
        <v>501</v>
      </c>
      <c r="K8" s="170">
        <v>43128</v>
      </c>
      <c r="L8" s="168" t="s">
        <v>502</v>
      </c>
      <c r="M8" s="168">
        <v>649</v>
      </c>
    </row>
    <row r="10" spans="1:14" x14ac:dyDescent="0.2">
      <c r="A10" s="165" t="s">
        <v>505</v>
      </c>
      <c r="B10" s="166" t="s">
        <v>506</v>
      </c>
      <c r="C10" s="166" t="s">
        <v>507</v>
      </c>
      <c r="D10" s="168" t="s">
        <v>486</v>
      </c>
      <c r="E10" s="168" t="s">
        <v>487</v>
      </c>
      <c r="F10" s="170">
        <v>43123</v>
      </c>
      <c r="G10" s="168" t="s">
        <v>508</v>
      </c>
      <c r="H10" s="168">
        <v>314</v>
      </c>
      <c r="I10" s="168" t="s">
        <v>487</v>
      </c>
      <c r="J10" s="168" t="s">
        <v>486</v>
      </c>
      <c r="K10" s="170">
        <v>43126</v>
      </c>
      <c r="L10" s="168" t="s">
        <v>509</v>
      </c>
      <c r="M10" s="168">
        <v>995</v>
      </c>
    </row>
    <row r="11" spans="1:14" x14ac:dyDescent="0.2">
      <c r="A11" s="165" t="s">
        <v>505</v>
      </c>
      <c r="B11" s="166" t="s">
        <v>510</v>
      </c>
      <c r="C11" s="166" t="s">
        <v>511</v>
      </c>
      <c r="D11" s="168" t="s">
        <v>486</v>
      </c>
      <c r="E11" s="168" t="s">
        <v>487</v>
      </c>
      <c r="F11" s="170">
        <v>43123</v>
      </c>
      <c r="G11" s="168" t="s">
        <v>508</v>
      </c>
      <c r="H11" s="168">
        <v>314</v>
      </c>
      <c r="I11" s="168" t="s">
        <v>487</v>
      </c>
      <c r="J11" s="168" t="s">
        <v>486</v>
      </c>
      <c r="K11" s="170">
        <v>43126</v>
      </c>
      <c r="L11" s="168" t="s">
        <v>512</v>
      </c>
      <c r="M11" s="168">
        <v>504</v>
      </c>
    </row>
    <row r="12" spans="1:14" x14ac:dyDescent="0.2">
      <c r="A12" s="165" t="s">
        <v>505</v>
      </c>
      <c r="B12" s="166" t="s">
        <v>513</v>
      </c>
      <c r="C12" s="166" t="s">
        <v>514</v>
      </c>
      <c r="D12" s="168" t="s">
        <v>486</v>
      </c>
      <c r="E12" s="168" t="s">
        <v>487</v>
      </c>
      <c r="F12" s="170">
        <v>43123</v>
      </c>
      <c r="G12" s="168" t="s">
        <v>508</v>
      </c>
      <c r="H12" s="168">
        <v>314</v>
      </c>
      <c r="I12" s="168" t="s">
        <v>487</v>
      </c>
      <c r="J12" s="168" t="s">
        <v>486</v>
      </c>
      <c r="K12" s="170">
        <v>43126</v>
      </c>
      <c r="L12" s="168" t="s">
        <v>515</v>
      </c>
      <c r="M12" s="168">
        <v>504</v>
      </c>
    </row>
    <row r="14" spans="1:14" x14ac:dyDescent="0.2">
      <c r="A14" s="172" t="s">
        <v>516</v>
      </c>
      <c r="B14" s="166" t="s">
        <v>517</v>
      </c>
      <c r="C14" s="166" t="s">
        <v>518</v>
      </c>
      <c r="D14" s="168" t="s">
        <v>165</v>
      </c>
      <c r="E14" s="168" t="s">
        <v>519</v>
      </c>
      <c r="F14" s="170">
        <v>43123</v>
      </c>
      <c r="G14" s="168" t="s">
        <v>520</v>
      </c>
      <c r="H14" s="168">
        <v>463.5</v>
      </c>
      <c r="I14" s="168"/>
      <c r="J14" s="168"/>
      <c r="K14" s="168"/>
      <c r="L14" s="168"/>
      <c r="M14" s="168"/>
    </row>
    <row r="15" spans="1:14" x14ac:dyDescent="0.2">
      <c r="A15" s="172" t="s">
        <v>516</v>
      </c>
      <c r="B15" s="166" t="s">
        <v>521</v>
      </c>
      <c r="C15" s="166" t="s">
        <v>522</v>
      </c>
      <c r="D15" s="168" t="s">
        <v>165</v>
      </c>
      <c r="E15" s="168" t="s">
        <v>487</v>
      </c>
      <c r="F15" s="170">
        <v>43123</v>
      </c>
      <c r="G15" s="168" t="s">
        <v>520</v>
      </c>
      <c r="H15" s="174">
        <v>463.5</v>
      </c>
      <c r="I15" s="168"/>
      <c r="J15" s="168"/>
      <c r="K15" s="168"/>
      <c r="L15" s="168"/>
      <c r="M15" s="168"/>
    </row>
    <row r="16" spans="1:14" x14ac:dyDescent="0.2">
      <c r="A16" s="172" t="s">
        <v>516</v>
      </c>
      <c r="B16" s="166" t="s">
        <v>523</v>
      </c>
      <c r="C16" s="166" t="s">
        <v>524</v>
      </c>
      <c r="D16" s="168" t="s">
        <v>165</v>
      </c>
      <c r="E16" s="168" t="s">
        <v>487</v>
      </c>
      <c r="F16" s="170">
        <v>43123</v>
      </c>
      <c r="G16" s="168" t="s">
        <v>525</v>
      </c>
      <c r="H16" s="174">
        <v>463.5</v>
      </c>
      <c r="I16" s="168" t="s">
        <v>487</v>
      </c>
      <c r="J16" s="168" t="s">
        <v>165</v>
      </c>
      <c r="K16" s="170">
        <v>43126</v>
      </c>
      <c r="L16" s="168" t="s">
        <v>526</v>
      </c>
      <c r="M16" s="168">
        <v>463.5</v>
      </c>
    </row>
    <row r="18" spans="1:15" x14ac:dyDescent="0.2">
      <c r="A18" s="165" t="s">
        <v>527</v>
      </c>
      <c r="B18" s="166" t="s">
        <v>528</v>
      </c>
      <c r="C18" s="166" t="s">
        <v>529</v>
      </c>
      <c r="D18" s="168" t="s">
        <v>530</v>
      </c>
      <c r="E18" s="168" t="s">
        <v>165</v>
      </c>
      <c r="F18" s="170">
        <v>43123</v>
      </c>
      <c r="G18" s="168" t="s">
        <v>531</v>
      </c>
      <c r="H18" s="168">
        <v>226</v>
      </c>
      <c r="I18" s="168" t="s">
        <v>487</v>
      </c>
      <c r="J18" s="168" t="s">
        <v>165</v>
      </c>
      <c r="K18" s="170">
        <v>43126</v>
      </c>
      <c r="L18" s="168" t="s">
        <v>532</v>
      </c>
      <c r="M18" s="168">
        <v>738.5</v>
      </c>
    </row>
    <row r="19" spans="1:15" x14ac:dyDescent="0.2">
      <c r="A19" s="168"/>
      <c r="B19" s="168"/>
      <c r="C19" s="168"/>
      <c r="D19" s="168" t="s">
        <v>165</v>
      </c>
      <c r="E19" s="168" t="s">
        <v>533</v>
      </c>
      <c r="F19" s="170">
        <v>43123</v>
      </c>
      <c r="G19" s="168" t="s">
        <v>534</v>
      </c>
      <c r="H19" s="168">
        <v>443.5</v>
      </c>
      <c r="I19" s="168" t="s">
        <v>165</v>
      </c>
      <c r="J19" s="168" t="s">
        <v>535</v>
      </c>
      <c r="K19" s="170">
        <v>43126</v>
      </c>
      <c r="L19" s="168" t="s">
        <v>536</v>
      </c>
      <c r="M19" s="168">
        <v>254.5</v>
      </c>
    </row>
    <row r="20" spans="1:15" x14ac:dyDescent="0.2">
      <c r="F20" s="171"/>
      <c r="K20" s="171"/>
    </row>
    <row r="21" spans="1:15" x14ac:dyDescent="0.2">
      <c r="A21" s="165" t="s">
        <v>537</v>
      </c>
      <c r="B21" s="172" t="s">
        <v>538</v>
      </c>
      <c r="C21" s="165" t="s">
        <v>539</v>
      </c>
      <c r="D21" s="168"/>
      <c r="E21" s="168"/>
      <c r="F21" s="168"/>
      <c r="G21" s="168"/>
      <c r="H21" s="168"/>
      <c r="I21" s="168" t="s">
        <v>540</v>
      </c>
      <c r="J21" s="168" t="s">
        <v>541</v>
      </c>
      <c r="K21" s="170">
        <v>43129</v>
      </c>
      <c r="L21" s="168" t="s">
        <v>542</v>
      </c>
      <c r="M21" s="175">
        <v>243.5</v>
      </c>
    </row>
    <row r="22" spans="1:15" x14ac:dyDescent="0.2">
      <c r="A22" s="176"/>
      <c r="B22" s="177"/>
      <c r="C22" s="176"/>
      <c r="D22" s="178"/>
      <c r="E22" s="178"/>
      <c r="F22" s="178"/>
      <c r="G22" s="178"/>
      <c r="H22" s="178"/>
      <c r="I22" s="178"/>
      <c r="J22" s="178"/>
      <c r="K22" s="179"/>
      <c r="L22" s="178"/>
      <c r="M22" s="178"/>
      <c r="N22" s="178"/>
    </row>
    <row r="23" spans="1:15" x14ac:dyDescent="0.2">
      <c r="A23" s="165"/>
      <c r="B23" s="172" t="s">
        <v>543</v>
      </c>
      <c r="C23" s="165"/>
      <c r="D23" s="168" t="s">
        <v>544</v>
      </c>
      <c r="E23" s="168" t="s">
        <v>164</v>
      </c>
      <c r="F23" s="170">
        <v>43130</v>
      </c>
      <c r="G23" s="168"/>
      <c r="H23" s="168">
        <v>200.1</v>
      </c>
      <c r="I23" s="168"/>
      <c r="J23" s="168"/>
      <c r="K23" s="170"/>
      <c r="L23" s="168"/>
      <c r="M23" s="168"/>
      <c r="N23" s="180"/>
      <c r="O23" s="180"/>
    </row>
    <row r="25" spans="1:15" ht="18" x14ac:dyDescent="0.2">
      <c r="H25" s="164">
        <f>SUM(H2:H24)</f>
        <v>4796.6000000000004</v>
      </c>
      <c r="M25" s="164">
        <f>SUM(M2:M23)</f>
        <v>6253.5</v>
      </c>
      <c r="N25" s="181">
        <f>H25+M25</f>
        <v>11050.1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索菲特</vt:lpstr>
      <vt:lpstr>火车票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Microsoft Office 用户</cp:lastModifiedBy>
  <dcterms:created xsi:type="dcterms:W3CDTF">2017-11-13T07:43:07Z</dcterms:created>
  <dcterms:modified xsi:type="dcterms:W3CDTF">2018-02-26T08:17:59Z</dcterms:modified>
</cp:coreProperties>
</file>