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772A5FE4A1D94C8F8DE1AB32CDF4B08B" descr="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0075" y="2711450"/>
          <a:ext cx="640715" cy="440690"/>
        </a:xfrm>
        <a:prstGeom prst="rect">
          <a:avLst/>
        </a:prstGeom>
      </xdr:spPr>
    </xdr:pic>
  </etc:cellImage>
  <etc:cellImage>
    <xdr:pic>
      <xdr:nvPicPr>
        <xdr:cNvPr id="4" name="ID_14655E775BD44B4A8D7FE8A868FA0462" descr="微信图片_20251011135620_4_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24350" y="2238375"/>
          <a:ext cx="667385" cy="422910"/>
        </a:xfrm>
        <a:prstGeom prst="rect">
          <a:avLst/>
        </a:prstGeom>
      </xdr:spPr>
    </xdr:pic>
  </etc:cellImage>
  <etc:cellImage>
    <xdr:pic>
      <xdr:nvPicPr>
        <xdr:cNvPr id="5" name="ID_DBD1A0E0AF314850BC4E3A033161D6A7" descr="3号"/>
        <xdr:cNvPicPr>
          <a:picLocks noChangeAspect="1"/>
        </xdr:cNvPicPr>
      </xdr:nvPicPr>
      <xdr:blipFill>
        <a:blip r:embed="rId3"/>
        <a:srcRect t="8749" b="44915"/>
        <a:stretch>
          <a:fillRect/>
        </a:stretch>
      </xdr:blipFill>
      <xdr:spPr>
        <a:xfrm>
          <a:off x="5962650" y="2232025"/>
          <a:ext cx="619125" cy="424180"/>
        </a:xfrm>
        <a:prstGeom prst="rect">
          <a:avLst/>
        </a:prstGeom>
      </xdr:spPr>
    </xdr:pic>
  </etc:cellImage>
  <etc:cellImage>
    <xdr:pic>
      <xdr:nvPicPr>
        <xdr:cNvPr id="6" name="ID_783766FD59CD4C37BFDB659C252EA45F" descr="4"/>
        <xdr:cNvPicPr>
          <a:picLocks noChangeAspect="1"/>
        </xdr:cNvPicPr>
      </xdr:nvPicPr>
      <xdr:blipFill>
        <a:blip r:embed="rId4"/>
        <a:srcRect b="36860"/>
        <a:stretch>
          <a:fillRect/>
        </a:stretch>
      </xdr:blipFill>
      <xdr:spPr>
        <a:xfrm>
          <a:off x="7448550" y="2222500"/>
          <a:ext cx="706120" cy="454660"/>
        </a:xfrm>
        <a:prstGeom prst="rect">
          <a:avLst/>
        </a:prstGeom>
      </xdr:spPr>
    </xdr:pic>
  </etc:cellImage>
  <etc:cellImage>
    <xdr:pic>
      <xdr:nvPicPr>
        <xdr:cNvPr id="10" name="ID_0905D1279D994A75849422E25C3583BE" descr="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857875" y="2667000"/>
          <a:ext cx="680085" cy="456565"/>
        </a:xfrm>
        <a:prstGeom prst="rect">
          <a:avLst/>
        </a:prstGeom>
      </xdr:spPr>
    </xdr:pic>
  </etc:cellImage>
  <etc:cellImage>
    <xdr:pic>
      <xdr:nvPicPr>
        <xdr:cNvPr id="11" name="ID_5DE8A2D8DF9A4A94AED06AA61C1E1282" descr="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419975" y="2714625"/>
          <a:ext cx="802005" cy="394335"/>
        </a:xfrm>
        <a:prstGeom prst="rect">
          <a:avLst/>
        </a:prstGeom>
      </xdr:spPr>
    </xdr:pic>
  </etc:cellImage>
  <etc:cellImage>
    <xdr:pic>
      <xdr:nvPicPr>
        <xdr:cNvPr id="13" name="ID_C612366BF95944D1AB42910943D22D40" descr="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91025" y="3146425"/>
          <a:ext cx="595630" cy="398780"/>
        </a:xfrm>
        <a:prstGeom prst="rect">
          <a:avLst/>
        </a:prstGeom>
      </xdr:spPr>
    </xdr:pic>
  </etc:cellImage>
  <etc:cellImage>
    <xdr:pic>
      <xdr:nvPicPr>
        <xdr:cNvPr id="14" name="ID_92111EC69C8D411CBB29B98D46A29B42" descr="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400550" y="3613150"/>
          <a:ext cx="554355" cy="360045"/>
        </a:xfrm>
        <a:prstGeom prst="rect">
          <a:avLst/>
        </a:prstGeom>
      </xdr:spPr>
    </xdr:pic>
  </etc:cellImage>
  <etc:cellImage>
    <xdr:pic>
      <xdr:nvPicPr>
        <xdr:cNvPr id="15" name="ID_DD8977CEF8BC43E9A4142409026D36DA" descr="1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924550" y="3140075"/>
          <a:ext cx="594995" cy="417195"/>
        </a:xfrm>
        <a:prstGeom prst="rect">
          <a:avLst/>
        </a:prstGeom>
      </xdr:spPr>
    </xdr:pic>
  </etc:cellImage>
  <etc:cellImage>
    <xdr:pic>
      <xdr:nvPicPr>
        <xdr:cNvPr id="17" name="ID_271F416D97734D3298B7E847DB1FBA0B" descr="1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926455" y="3575685"/>
          <a:ext cx="657860" cy="370205"/>
        </a:xfrm>
        <a:prstGeom prst="rect">
          <a:avLst/>
        </a:prstGeom>
      </xdr:spPr>
    </xdr:pic>
  </etc:cellImage>
  <etc:cellImage>
    <xdr:pic>
      <xdr:nvPicPr>
        <xdr:cNvPr id="18" name="ID_0F26C34993454B128D2A6A30B5905810" descr="1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505700" y="3149600"/>
          <a:ext cx="663575" cy="381000"/>
        </a:xfrm>
        <a:prstGeom prst="rect">
          <a:avLst/>
        </a:prstGeom>
      </xdr:spPr>
    </xdr:pic>
  </etc:cellImage>
  <etc:cellImage>
    <xdr:pic>
      <xdr:nvPicPr>
        <xdr:cNvPr id="19" name="ID_B969896D97974E49A306A2A90D413634" descr="1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477125" y="3584575"/>
          <a:ext cx="698500" cy="397510"/>
        </a:xfrm>
        <a:prstGeom prst="rect">
          <a:avLst/>
        </a:prstGeom>
      </xdr:spPr>
    </xdr:pic>
  </etc:cellImage>
  <etc:cellImage>
    <xdr:pic>
      <xdr:nvPicPr>
        <xdr:cNvPr id="2" name="ID_ED4B9FD489D343FCBF7E60790C56EA69" descr="2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81500" y="889000"/>
          <a:ext cx="556895" cy="360680"/>
        </a:xfrm>
        <a:prstGeom prst="rect">
          <a:avLst/>
        </a:prstGeom>
      </xdr:spPr>
    </xdr:pic>
  </etc:cellImage>
  <etc:cellImage>
    <xdr:pic>
      <xdr:nvPicPr>
        <xdr:cNvPr id="7" name="ID_773E279F040D4AA49BB9E7E25A0384BE" descr="2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572375" y="918845"/>
          <a:ext cx="565150" cy="394970"/>
        </a:xfrm>
        <a:prstGeom prst="rect">
          <a:avLst/>
        </a:prstGeom>
      </xdr:spPr>
    </xdr:pic>
  </etc:cellImage>
  <etc:cellImage>
    <xdr:pic>
      <xdr:nvPicPr>
        <xdr:cNvPr id="8" name="ID_994F5219B57E46F596E943313654D914" descr="2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71975" y="9398000"/>
          <a:ext cx="529590" cy="362585"/>
        </a:xfrm>
        <a:prstGeom prst="rect">
          <a:avLst/>
        </a:prstGeom>
      </xdr:spPr>
    </xdr:pic>
  </etc:cellImage>
  <etc:cellImage>
    <xdr:pic>
      <xdr:nvPicPr>
        <xdr:cNvPr id="9" name="ID_99C3E828C7964F8189C92213360A3510" descr="2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972175" y="9350375"/>
          <a:ext cx="530860" cy="441960"/>
        </a:xfrm>
        <a:prstGeom prst="rect">
          <a:avLst/>
        </a:prstGeom>
      </xdr:spPr>
    </xdr:pic>
  </etc:cellImage>
  <etc:cellImage>
    <xdr:pic>
      <xdr:nvPicPr>
        <xdr:cNvPr id="12" name="ID_50133774022F4BEDA1864F7722CEBF1C" descr="3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33875" y="15138400"/>
          <a:ext cx="650240" cy="449580"/>
        </a:xfrm>
        <a:prstGeom prst="rect">
          <a:avLst/>
        </a:prstGeom>
      </xdr:spPr>
    </xdr:pic>
  </etc:cellImage>
  <etc:cellImage>
    <xdr:pic>
      <xdr:nvPicPr>
        <xdr:cNvPr id="20" name="ID_3AC1AA637E5740ADBBBE1D2B98C77185" descr="3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895975" y="15157450"/>
          <a:ext cx="560705" cy="377825"/>
        </a:xfrm>
        <a:prstGeom prst="rect">
          <a:avLst/>
        </a:prstGeom>
      </xdr:spPr>
    </xdr:pic>
  </etc:cellImage>
  <etc:cellImage>
    <xdr:pic>
      <xdr:nvPicPr>
        <xdr:cNvPr id="21" name="ID_4B4A920CF612439AA8F50A8847137078" descr="3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410075" y="16925925"/>
          <a:ext cx="602615" cy="411480"/>
        </a:xfrm>
        <a:prstGeom prst="rect">
          <a:avLst/>
        </a:prstGeom>
      </xdr:spPr>
    </xdr:pic>
  </etc:cellImage>
  <etc:cellImage>
    <xdr:pic>
      <xdr:nvPicPr>
        <xdr:cNvPr id="22" name="ID_04D81957113A4F7DB6AADA86C3AA1E28" descr="34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981700" y="16906875"/>
          <a:ext cx="578485" cy="398780"/>
        </a:xfrm>
        <a:prstGeom prst="rect">
          <a:avLst/>
        </a:prstGeom>
      </xdr:spPr>
    </xdr:pic>
  </etc:cellImage>
  <etc:cellImage>
    <xdr:pic>
      <xdr:nvPicPr>
        <xdr:cNvPr id="23" name="ID_2C32B4E502D24DE08E16B2E791C4036D" descr="3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43400" y="18694400"/>
          <a:ext cx="545465" cy="380365"/>
        </a:xfrm>
        <a:prstGeom prst="rect">
          <a:avLst/>
        </a:prstGeom>
      </xdr:spPr>
    </xdr:pic>
  </etc:cellImage>
  <etc:cellImage>
    <xdr:pic>
      <xdr:nvPicPr>
        <xdr:cNvPr id="24" name="ID_47F82C09D4C24C17B1D7193B3DC3FAAF" descr="36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905500" y="18669000"/>
          <a:ext cx="621030" cy="384810"/>
        </a:xfrm>
        <a:prstGeom prst="rect">
          <a:avLst/>
        </a:prstGeom>
      </xdr:spPr>
    </xdr:pic>
  </etc:cellImage>
  <etc:cellImage>
    <xdr:pic>
      <xdr:nvPicPr>
        <xdr:cNvPr id="31" name="ID_4D828FE914DC4D1597491AE7CC1C00EC" descr="4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362450" y="22694900"/>
          <a:ext cx="555625" cy="389890"/>
        </a:xfrm>
        <a:prstGeom prst="rect">
          <a:avLst/>
        </a:prstGeom>
      </xdr:spPr>
    </xdr:pic>
  </etc:cellImage>
  <etc:cellImage>
    <xdr:pic>
      <xdr:nvPicPr>
        <xdr:cNvPr id="32" name="ID_B023C0F1FE3548B1A3DFC57246F5CFC6" descr="4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895975" y="22685375"/>
          <a:ext cx="597535" cy="367030"/>
        </a:xfrm>
        <a:prstGeom prst="rect">
          <a:avLst/>
        </a:prstGeom>
      </xdr:spPr>
    </xdr:pic>
  </etc:cellImage>
  <etc:cellImage>
    <xdr:pic>
      <xdr:nvPicPr>
        <xdr:cNvPr id="16" name="ID_C294356AB9BE4EF7A45818C5757EB156" descr="4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314825" y="28028900"/>
          <a:ext cx="593090" cy="403860"/>
        </a:xfrm>
        <a:prstGeom prst="rect">
          <a:avLst/>
        </a:prstGeom>
      </xdr:spPr>
    </xdr:pic>
  </etc:cellImage>
  <etc:cellImage>
    <xdr:pic>
      <xdr:nvPicPr>
        <xdr:cNvPr id="25" name="ID_FCA9BA858A934112BFFC674234116D85" descr="4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972175" y="28028900"/>
          <a:ext cx="563880" cy="393700"/>
        </a:xfrm>
        <a:prstGeom prst="rect">
          <a:avLst/>
        </a:prstGeom>
      </xdr:spPr>
    </xdr:pic>
  </etc:cellImage>
  <etc:cellImage>
    <xdr:pic>
      <xdr:nvPicPr>
        <xdr:cNvPr id="26" name="ID_1D6A96EFD296449FADE77106A3F0148A" descr="49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400550" y="28492450"/>
          <a:ext cx="558165" cy="382270"/>
        </a:xfrm>
        <a:prstGeom prst="rect">
          <a:avLst/>
        </a:prstGeom>
      </xdr:spPr>
    </xdr:pic>
  </etc:cellImage>
  <etc:cellImage>
    <xdr:pic>
      <xdr:nvPicPr>
        <xdr:cNvPr id="27" name="ID_E424D0BE19A648FB9FDE2E5DD471C33E" descr="50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477125" y="28482925"/>
          <a:ext cx="640080" cy="420370"/>
        </a:xfrm>
        <a:prstGeom prst="rect">
          <a:avLst/>
        </a:prstGeom>
      </xdr:spPr>
    </xdr:pic>
  </etc:cellImage>
  <etc:cellImage>
    <xdr:pic>
      <xdr:nvPicPr>
        <xdr:cNvPr id="28" name="ID_CBC85E745F254CD6AC17B7580D90928C" descr="51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381500" y="28936950"/>
          <a:ext cx="584200" cy="382905"/>
        </a:xfrm>
        <a:prstGeom prst="rect">
          <a:avLst/>
        </a:prstGeom>
      </xdr:spPr>
    </xdr:pic>
  </etc:cellImage>
  <etc:cellImage>
    <xdr:pic>
      <xdr:nvPicPr>
        <xdr:cNvPr id="29" name="ID_6A40A4114A3D446FAC9A73981D12F1A7" descr="5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7486650" y="28936950"/>
          <a:ext cx="655320" cy="384810"/>
        </a:xfrm>
        <a:prstGeom prst="rect">
          <a:avLst/>
        </a:prstGeom>
      </xdr:spPr>
    </xdr:pic>
  </etc:cellImage>
  <etc:cellImage>
    <xdr:pic>
      <xdr:nvPicPr>
        <xdr:cNvPr id="30" name="ID_9B826641195148F3B494FFAD56DF17B8" descr="53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371975" y="29352875"/>
          <a:ext cx="599440" cy="405130"/>
        </a:xfrm>
        <a:prstGeom prst="rect">
          <a:avLst/>
        </a:prstGeom>
      </xdr:spPr>
    </xdr:pic>
  </etc:cellImage>
  <etc:cellImage>
    <xdr:pic>
      <xdr:nvPicPr>
        <xdr:cNvPr id="33" name="ID_25DB782DA5CE48AF84C79E312DFD9B20" descr="54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5905500" y="29352875"/>
          <a:ext cx="642620" cy="401955"/>
        </a:xfrm>
        <a:prstGeom prst="rect">
          <a:avLst/>
        </a:prstGeom>
      </xdr:spPr>
    </xdr:pic>
  </etc:cellImage>
  <etc:cellImage>
    <xdr:pic>
      <xdr:nvPicPr>
        <xdr:cNvPr id="34" name="ID_C1072D822B7F49ACB5791F00528D4629" descr="55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7458075" y="29352875"/>
          <a:ext cx="701675" cy="434975"/>
        </a:xfrm>
        <a:prstGeom prst="rect">
          <a:avLst/>
        </a:prstGeom>
      </xdr:spPr>
    </xdr:pic>
  </etc:cellImage>
  <etc:cellImage>
    <xdr:pic>
      <xdr:nvPicPr>
        <xdr:cNvPr id="35" name="ID_8B29B225280442D7B424CBCB5350DAD3" descr="58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286250" y="32908875"/>
          <a:ext cx="631825" cy="427990"/>
        </a:xfrm>
        <a:prstGeom prst="rect">
          <a:avLst/>
        </a:prstGeom>
      </xdr:spPr>
    </xdr:pic>
  </etc:cellImage>
  <etc:cellImage>
    <xdr:pic>
      <xdr:nvPicPr>
        <xdr:cNvPr id="36" name="ID_9E01E46C18E9469880A24F55CD84968E" descr="59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5924550" y="32908875"/>
          <a:ext cx="658495" cy="422275"/>
        </a:xfrm>
        <a:prstGeom prst="rect">
          <a:avLst/>
        </a:prstGeom>
      </xdr:spPr>
    </xdr:pic>
  </etc:cellImage>
  <etc:cellImage>
    <xdr:pic>
      <xdr:nvPicPr>
        <xdr:cNvPr id="37" name="ID_28F6C7D413FC494DADE37D71975DF7AE" descr="57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5934075" y="32492950"/>
          <a:ext cx="695325" cy="381635"/>
        </a:xfrm>
        <a:prstGeom prst="rect">
          <a:avLst/>
        </a:prstGeom>
      </xdr:spPr>
    </xdr:pic>
  </etc:cellImage>
  <etc:cellImage>
    <xdr:pic>
      <xdr:nvPicPr>
        <xdr:cNvPr id="38" name="ID_C43BC7B9505440BFAC0092AEE0019F60" descr="60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5953125" y="28473400"/>
          <a:ext cx="603250" cy="373380"/>
        </a:xfrm>
        <a:prstGeom prst="rect">
          <a:avLst/>
        </a:prstGeom>
      </xdr:spPr>
    </xdr:pic>
  </etc:cellImage>
  <etc:cellImage>
    <xdr:pic>
      <xdr:nvPicPr>
        <xdr:cNvPr id="39" name="ID_6607115FDC784431B58ABFDA6CBD0119" descr="61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5934075" y="28917900"/>
          <a:ext cx="588645" cy="427990"/>
        </a:xfrm>
        <a:prstGeom prst="rect">
          <a:avLst/>
        </a:prstGeom>
      </xdr:spPr>
    </xdr:pic>
  </etc:cellImage>
  <etc:cellImage>
    <xdr:pic>
      <xdr:nvPicPr>
        <xdr:cNvPr id="40" name="ID_CDA161E989404E6D9993DB4A2AB0BABC" descr="62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5981700" y="32048450"/>
          <a:ext cx="553085" cy="397510"/>
        </a:xfrm>
        <a:prstGeom prst="rect">
          <a:avLst/>
        </a:prstGeom>
      </xdr:spPr>
    </xdr:pic>
  </etc:cellImage>
  <etc:cellImage>
    <xdr:pic>
      <xdr:nvPicPr>
        <xdr:cNvPr id="42" name="ID_8851A58012784FC68F6D990BDB1C642A" descr="64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5848350" y="33797875"/>
          <a:ext cx="639445" cy="397510"/>
        </a:xfrm>
        <a:prstGeom prst="rect">
          <a:avLst/>
        </a:prstGeom>
      </xdr:spPr>
    </xdr:pic>
  </etc:cellImage>
  <etc:cellImage>
    <xdr:pic>
      <xdr:nvPicPr>
        <xdr:cNvPr id="43" name="ID_DE3603954782491E916E6A773CE11AF9" descr="65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5953125" y="33353375"/>
          <a:ext cx="630555" cy="388620"/>
        </a:xfrm>
        <a:prstGeom prst="rect">
          <a:avLst/>
        </a:prstGeom>
      </xdr:spPr>
    </xdr:pic>
  </etc:cellImage>
  <etc:cellImage>
    <xdr:pic>
      <xdr:nvPicPr>
        <xdr:cNvPr id="45" name="ID_2BDA3C9B74F34A8E8FC84F4997B22CE2" descr="66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4371975" y="33807400"/>
          <a:ext cx="615950" cy="409575"/>
        </a:xfrm>
        <a:prstGeom prst="rect">
          <a:avLst/>
        </a:prstGeom>
      </xdr:spPr>
    </xdr:pic>
  </etc:cellImage>
  <etc:cellImage>
    <xdr:pic>
      <xdr:nvPicPr>
        <xdr:cNvPr id="46" name="ID_C5423BB75D4E4356B82E0DADE0D6963C" descr="67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4381500" y="33391475"/>
          <a:ext cx="575310" cy="379095"/>
        </a:xfrm>
        <a:prstGeom prst="rect">
          <a:avLst/>
        </a:prstGeom>
      </xdr:spPr>
    </xdr:pic>
  </etc:cellImage>
  <etc:cellImage>
    <xdr:pic>
      <xdr:nvPicPr>
        <xdr:cNvPr id="47" name="ID_8355F4BC401F4456AA30161D6F5B0CB5" descr="68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4352925" y="32448500"/>
          <a:ext cx="652145" cy="408305"/>
        </a:xfrm>
        <a:prstGeom prst="rect">
          <a:avLst/>
        </a:prstGeom>
      </xdr:spPr>
    </xdr:pic>
  </etc:cellImage>
  <etc:cellImage>
    <xdr:pic>
      <xdr:nvPicPr>
        <xdr:cNvPr id="48" name="ID_048D39AEDE314486BBA4FB7BA2647B46" descr="69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5915025" y="29816425"/>
          <a:ext cx="689610" cy="391160"/>
        </a:xfrm>
        <a:prstGeom prst="rect">
          <a:avLst/>
        </a:prstGeom>
      </xdr:spPr>
    </xdr:pic>
  </etc:cellImage>
  <etc:cellImage>
    <xdr:pic>
      <xdr:nvPicPr>
        <xdr:cNvPr id="49" name="ID_9CAD18082FB64DD898501C5DA4C02881" descr="7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4400550" y="29816425"/>
          <a:ext cx="594360" cy="379095"/>
        </a:xfrm>
        <a:prstGeom prst="rect">
          <a:avLst/>
        </a:prstGeom>
      </xdr:spPr>
    </xdr:pic>
  </etc:cellImage>
  <etc:cellImage>
    <xdr:pic>
      <xdr:nvPicPr>
        <xdr:cNvPr id="51" name="ID_FEB955A5FD2F40258F070BC1962B873C" descr="71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4371975" y="32019875"/>
          <a:ext cx="630555" cy="403860"/>
        </a:xfrm>
        <a:prstGeom prst="rect">
          <a:avLst/>
        </a:prstGeom>
      </xdr:spPr>
    </xdr:pic>
  </etc:cellImage>
  <etc:cellImage>
    <xdr:pic>
      <xdr:nvPicPr>
        <xdr:cNvPr id="52" name="ID_9252AE55DD554EED893F44A3116A738F" descr="72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5915025" y="30695900"/>
          <a:ext cx="617220" cy="394970"/>
        </a:xfrm>
        <a:prstGeom prst="rect">
          <a:avLst/>
        </a:prstGeom>
      </xdr:spPr>
    </xdr:pic>
  </etc:cellImage>
  <etc:cellImage>
    <xdr:pic>
      <xdr:nvPicPr>
        <xdr:cNvPr id="53" name="ID_16EFBD28749744D7A20057B5AFA85B05" descr="73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391025" y="30695900"/>
          <a:ext cx="596900" cy="393700"/>
        </a:xfrm>
        <a:prstGeom prst="rect">
          <a:avLst/>
        </a:prstGeom>
      </xdr:spPr>
    </xdr:pic>
  </etc:cellImage>
  <etc:cellImage>
    <xdr:pic>
      <xdr:nvPicPr>
        <xdr:cNvPr id="54" name="ID_F46E3573289645508D4A764FD26AE233" descr="74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7467600" y="29825950"/>
          <a:ext cx="694055" cy="367665"/>
        </a:xfrm>
        <a:prstGeom prst="rect">
          <a:avLst/>
        </a:prstGeom>
      </xdr:spPr>
    </xdr:pic>
  </etc:cellImage>
  <etc:cellImage>
    <xdr:pic>
      <xdr:nvPicPr>
        <xdr:cNvPr id="57" name="ID_B37628FD067548349E58DAAED0B8A16C" descr="75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7581900" y="32004000"/>
          <a:ext cx="583565" cy="441960"/>
        </a:xfrm>
        <a:prstGeom prst="rect">
          <a:avLst/>
        </a:prstGeom>
      </xdr:spPr>
    </xdr:pic>
  </etc:cellImage>
  <etc:cellImage>
    <xdr:pic>
      <xdr:nvPicPr>
        <xdr:cNvPr id="58" name="ID_701B39E0F21B4E7FBB26B363D6B5DD3C" descr="77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7486650" y="30705425"/>
          <a:ext cx="636270" cy="373380"/>
        </a:xfrm>
        <a:prstGeom prst="rect">
          <a:avLst/>
        </a:prstGeom>
      </xdr:spPr>
    </xdr:pic>
  </etc:cellImage>
  <etc:cellImage>
    <xdr:pic>
      <xdr:nvPicPr>
        <xdr:cNvPr id="59" name="ID_60D697B9BD2646B99177C44C436FB86A" descr="79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7496175" y="32473900"/>
          <a:ext cx="684530" cy="407035"/>
        </a:xfrm>
        <a:prstGeom prst="rect">
          <a:avLst/>
        </a:prstGeom>
      </xdr:spPr>
    </xdr:pic>
  </etc:cellImage>
  <etc:cellImage>
    <xdr:pic>
      <xdr:nvPicPr>
        <xdr:cNvPr id="60" name="ID_C99E49FB9CC44E238C917E52BF11FB69" descr="80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7467600" y="32937450"/>
          <a:ext cx="721360" cy="408305"/>
        </a:xfrm>
        <a:prstGeom prst="rect">
          <a:avLst/>
        </a:prstGeom>
      </xdr:spPr>
    </xdr:pic>
  </etc:cellImage>
  <etc:cellImage>
    <xdr:pic>
      <xdr:nvPicPr>
        <xdr:cNvPr id="61" name="ID_59D9E7E7AD274A15803CE8A1A1892FA2" descr="81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7458075" y="33372425"/>
          <a:ext cx="778510" cy="390525"/>
        </a:xfrm>
        <a:prstGeom prst="rect">
          <a:avLst/>
        </a:prstGeom>
      </xdr:spPr>
    </xdr:pic>
  </etc:cellImage>
  <etc:cellImage>
    <xdr:pic>
      <xdr:nvPicPr>
        <xdr:cNvPr id="62" name="ID_76361B887BB243A4A1419DA39A625B3D" descr="82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7448550" y="33836610"/>
          <a:ext cx="721995" cy="378460"/>
        </a:xfrm>
        <a:prstGeom prst="rect">
          <a:avLst/>
        </a:prstGeom>
      </xdr:spPr>
    </xdr:pic>
  </etc:cellImage>
  <etc:cellImage>
    <xdr:pic>
      <xdr:nvPicPr>
        <xdr:cNvPr id="44" name="ID_3EA408FD8E3E42BD9C266E4E82509AC2" descr="83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4298950" y="4025900"/>
          <a:ext cx="612775" cy="407670"/>
        </a:xfrm>
        <a:prstGeom prst="rect">
          <a:avLst/>
        </a:prstGeom>
      </xdr:spPr>
    </xdr:pic>
  </etc:cellImage>
  <etc:cellImage>
    <xdr:pic>
      <xdr:nvPicPr>
        <xdr:cNvPr id="50" name="ID_A649D49EDA69471F9D49333E60661A95" descr="85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4400550" y="5797550"/>
          <a:ext cx="506095" cy="335280"/>
        </a:xfrm>
        <a:prstGeom prst="rect">
          <a:avLst/>
        </a:prstGeom>
      </xdr:spPr>
    </xdr:pic>
  </etc:cellImage>
  <etc:cellImage>
    <xdr:pic>
      <xdr:nvPicPr>
        <xdr:cNvPr id="56" name="ID_E05594D6785947909BC96091FDE6546A" descr="86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4406900" y="6242050"/>
          <a:ext cx="539750" cy="353695"/>
        </a:xfrm>
        <a:prstGeom prst="rect">
          <a:avLst/>
        </a:prstGeom>
      </xdr:spPr>
    </xdr:pic>
  </etc:cellImage>
  <etc:cellImage>
    <xdr:pic>
      <xdr:nvPicPr>
        <xdr:cNvPr id="63" name="ID_8D8BA632CFD346AEB1E0A3AAE370A9B6" descr="84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4381500" y="5340350"/>
          <a:ext cx="621030" cy="410210"/>
        </a:xfrm>
        <a:prstGeom prst="rect">
          <a:avLst/>
        </a:prstGeom>
      </xdr:spPr>
    </xdr:pic>
  </etc:cellImage>
  <etc:cellImage>
    <xdr:pic>
      <xdr:nvPicPr>
        <xdr:cNvPr id="64" name="ID_3961713F75F8491F8719A3D6D7FD141D" descr="91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7483475" y="4032250"/>
          <a:ext cx="696595" cy="391160"/>
        </a:xfrm>
        <a:prstGeom prst="rect">
          <a:avLst/>
        </a:prstGeom>
      </xdr:spPr>
    </xdr:pic>
  </etc:cellImage>
  <etc:cellImage>
    <xdr:pic>
      <xdr:nvPicPr>
        <xdr:cNvPr id="65" name="ID_5BF5C37BB43542988E15A32EC182B5AE" descr="89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7508875" y="5378450"/>
          <a:ext cx="595630" cy="381000"/>
        </a:xfrm>
        <a:prstGeom prst="rect">
          <a:avLst/>
        </a:prstGeom>
      </xdr:spPr>
    </xdr:pic>
  </etc:cellImage>
  <etc:cellImage>
    <xdr:pic>
      <xdr:nvPicPr>
        <xdr:cNvPr id="66" name="ID_19A9AACB1E6D471BACC87779C74371C6" descr="90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7508875" y="6706235"/>
          <a:ext cx="607060" cy="374650"/>
        </a:xfrm>
        <a:prstGeom prst="rect">
          <a:avLst/>
        </a:prstGeom>
      </xdr:spPr>
    </xdr:pic>
  </etc:cellImage>
  <etc:cellImage>
    <xdr:pic>
      <xdr:nvPicPr>
        <xdr:cNvPr id="67" name="ID_31A086589E83411D9D5A911E51CE0A16" descr="94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 rot="16200000">
          <a:off x="5998210" y="5294630"/>
          <a:ext cx="378460" cy="505460"/>
        </a:xfrm>
        <a:prstGeom prst="rect">
          <a:avLst/>
        </a:prstGeom>
      </xdr:spPr>
    </xdr:pic>
  </etc:cellImage>
  <etc:cellImage>
    <xdr:pic>
      <xdr:nvPicPr>
        <xdr:cNvPr id="68" name="ID_53EA447380B04707B317CFAE22AA104E" descr="95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 rot="16200000">
          <a:off x="6038215" y="6162040"/>
          <a:ext cx="422275" cy="563245"/>
        </a:xfrm>
        <a:prstGeom prst="rect">
          <a:avLst/>
        </a:prstGeom>
      </xdr:spPr>
    </xdr:pic>
  </etc:cellImage>
  <etc:cellImage>
    <xdr:pic>
      <xdr:nvPicPr>
        <xdr:cNvPr id="69" name="ID_4E3845C13EB14E1CBD78EEF24FBE9CD7" descr="96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 rot="16200000">
          <a:off x="6027420" y="3949700"/>
          <a:ext cx="398780" cy="532130"/>
        </a:xfrm>
        <a:prstGeom prst="rect">
          <a:avLst/>
        </a:prstGeom>
      </xdr:spPr>
    </xdr:pic>
  </etc:cellImage>
  <etc:cellImage>
    <xdr:pic>
      <xdr:nvPicPr>
        <xdr:cNvPr id="70" name="ID_A858287036384DB282ACE1FC82FB80BA" descr="98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5962650" y="6699250"/>
          <a:ext cx="525780" cy="395605"/>
        </a:xfrm>
        <a:prstGeom prst="rect">
          <a:avLst/>
        </a:prstGeom>
      </xdr:spPr>
    </xdr:pic>
  </etc:cellImage>
  <etc:cellImage>
    <xdr:pic>
      <xdr:nvPicPr>
        <xdr:cNvPr id="71" name="ID_4B94292640D6441CB444639A701AE756" descr="99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5969000" y="5797550"/>
          <a:ext cx="509270" cy="383540"/>
        </a:xfrm>
        <a:prstGeom prst="rect">
          <a:avLst/>
        </a:prstGeom>
      </xdr:spPr>
    </xdr:pic>
  </etc:cellImage>
  <etc:cellImage>
    <xdr:pic>
      <xdr:nvPicPr>
        <xdr:cNvPr id="72" name="ID_CE36C92C42A040DFBD92F559CC4E8ADC" descr="100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4387850" y="6673850"/>
          <a:ext cx="552450" cy="363220"/>
        </a:xfrm>
        <a:prstGeom prst="rect">
          <a:avLst/>
        </a:prstGeom>
      </xdr:spPr>
    </xdr:pic>
  </etc:cellImage>
  <etc:cellImage>
    <xdr:pic>
      <xdr:nvPicPr>
        <xdr:cNvPr id="73" name="ID_3E3103424CF24C3496A4B5C41789DB41" descr="101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10537825" y="6680200"/>
          <a:ext cx="770255" cy="424180"/>
        </a:xfrm>
        <a:prstGeom prst="rect">
          <a:avLst/>
        </a:prstGeom>
      </xdr:spPr>
    </xdr:pic>
  </etc:cellImage>
  <etc:cellImage>
    <xdr:pic>
      <xdr:nvPicPr>
        <xdr:cNvPr id="74" name="ID_85E6BD7981174D2B9A5CD1CBA01DA192" descr="102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0591800" y="6254750"/>
          <a:ext cx="699770" cy="397510"/>
        </a:xfrm>
        <a:prstGeom prst="rect">
          <a:avLst/>
        </a:prstGeom>
      </xdr:spPr>
    </xdr:pic>
  </etc:cellImage>
  <etc:cellImage>
    <xdr:pic>
      <xdr:nvPicPr>
        <xdr:cNvPr id="75" name="ID_4FEDE12CA8F44B1FAE0E4811C656FE19" descr="103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10607675" y="5810250"/>
          <a:ext cx="659765" cy="343535"/>
        </a:xfrm>
        <a:prstGeom prst="rect">
          <a:avLst/>
        </a:prstGeom>
      </xdr:spPr>
    </xdr:pic>
  </etc:cellImage>
  <etc:cellImage>
    <xdr:pic>
      <xdr:nvPicPr>
        <xdr:cNvPr id="76" name="ID_63699D8F4C0C4EF280DC0B56E453774F" descr="105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10617200" y="5346700"/>
          <a:ext cx="697230" cy="413385"/>
        </a:xfrm>
        <a:prstGeom prst="rect">
          <a:avLst/>
        </a:prstGeom>
      </xdr:spPr>
    </xdr:pic>
  </etc:cellImage>
  <etc:cellImage>
    <xdr:pic>
      <xdr:nvPicPr>
        <xdr:cNvPr id="77" name="ID_CF1BAAE1134344E0B9F0094B9B9AB462" descr="106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10626725" y="7143750"/>
          <a:ext cx="693420" cy="369570"/>
        </a:xfrm>
        <a:prstGeom prst="rect">
          <a:avLst/>
        </a:prstGeom>
      </xdr:spPr>
    </xdr:pic>
  </etc:cellImage>
  <etc:cellImage>
    <xdr:pic>
      <xdr:nvPicPr>
        <xdr:cNvPr id="78" name="ID_99CB5FF8C8FC4259B097D507319FCCFD" descr="8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10591800" y="2715260"/>
          <a:ext cx="526415" cy="335280"/>
        </a:xfrm>
        <a:prstGeom prst="rect">
          <a:avLst/>
        </a:prstGeom>
      </xdr:spPr>
    </xdr:pic>
  </etc:cellImage>
  <etc:cellImage>
    <xdr:pic>
      <xdr:nvPicPr>
        <xdr:cNvPr id="79" name="ID_91E159EA67EC4990A38734E2B1AFC6F8" descr="16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10572750" y="3150235"/>
          <a:ext cx="664845" cy="370205"/>
        </a:xfrm>
        <a:prstGeom prst="rect">
          <a:avLst/>
        </a:prstGeom>
      </xdr:spPr>
    </xdr:pic>
  </etc:cellImage>
  <etc:cellImage>
    <xdr:pic>
      <xdr:nvPicPr>
        <xdr:cNvPr id="80" name="ID_386AEB2D4134462BA2E3901907434681" descr="92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7489825" y="5803900"/>
          <a:ext cx="746760" cy="388620"/>
        </a:xfrm>
        <a:prstGeom prst="rect">
          <a:avLst/>
        </a:prstGeom>
      </xdr:spPr>
    </xdr:pic>
  </etc:cellImage>
  <etc:cellImage>
    <xdr:pic>
      <xdr:nvPicPr>
        <xdr:cNvPr id="81" name="ID_303C9E0119574D4C960FE631D9708CA7" descr="93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7540625" y="6248400"/>
          <a:ext cx="664210" cy="412115"/>
        </a:xfrm>
        <a:prstGeom prst="rect">
          <a:avLst/>
        </a:prstGeom>
      </xdr:spPr>
    </xdr:pic>
  </etc:cellImage>
  <etc:cellImage>
    <xdr:pic>
      <xdr:nvPicPr>
        <xdr:cNvPr id="82" name="ID_79CF1D1D86D2481D89450149AEC3681D" descr="1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4381500" y="7165975"/>
          <a:ext cx="567055" cy="382270"/>
        </a:xfrm>
        <a:prstGeom prst="rect">
          <a:avLst/>
        </a:prstGeom>
      </xdr:spPr>
    </xdr:pic>
  </etc:cellImage>
  <etc:cellImage>
    <xdr:pic>
      <xdr:nvPicPr>
        <xdr:cNvPr id="83" name="ID_1C697E36C949458B85A570634D04769E" descr="2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4410075" y="7620000"/>
          <a:ext cx="523240" cy="358775"/>
        </a:xfrm>
        <a:prstGeom prst="rect">
          <a:avLst/>
        </a:prstGeom>
      </xdr:spPr>
    </xdr:pic>
  </etc:cellImage>
  <etc:cellImage>
    <xdr:pic>
      <xdr:nvPicPr>
        <xdr:cNvPr id="84" name="ID_84DBD8E3A52249DC82CDD9861AA3958A" descr="3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 rot="16200000">
          <a:off x="6007735" y="7526020"/>
          <a:ext cx="386715" cy="509270"/>
        </a:xfrm>
        <a:prstGeom prst="rect">
          <a:avLst/>
        </a:prstGeom>
      </xdr:spPr>
    </xdr:pic>
  </etc:cellImage>
  <etc:cellImage>
    <xdr:pic>
      <xdr:nvPicPr>
        <xdr:cNvPr id="85" name="ID_3AB9BBDDE0AE4640838769E394B91279" descr="4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 rot="16200000">
          <a:off x="6064250" y="7078345"/>
          <a:ext cx="391795" cy="507365"/>
        </a:xfrm>
        <a:prstGeom prst="rect">
          <a:avLst/>
        </a:prstGeom>
      </xdr:spPr>
    </xdr:pic>
  </etc:cellImage>
  <etc:cellImage>
    <xdr:pic>
      <xdr:nvPicPr>
        <xdr:cNvPr id="86" name="ID_851FE58912484F5E843CC42C77F9F5A6" descr="5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7553325" y="7178675"/>
          <a:ext cx="560705" cy="335915"/>
        </a:xfrm>
        <a:prstGeom prst="rect">
          <a:avLst/>
        </a:prstGeom>
      </xdr:spPr>
    </xdr:pic>
  </etc:cellImage>
  <etc:cellImage>
    <xdr:pic>
      <xdr:nvPicPr>
        <xdr:cNvPr id="87" name="ID_D9A460C06C614C8BBC6355C3E4153720" descr="6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7524750" y="7623175"/>
          <a:ext cx="607695" cy="368300"/>
        </a:xfrm>
        <a:prstGeom prst="rect">
          <a:avLst/>
        </a:prstGeom>
      </xdr:spPr>
    </xdr:pic>
  </etc:cellImage>
  <etc:cellImage>
    <xdr:pic>
      <xdr:nvPicPr>
        <xdr:cNvPr id="88" name="ID_3928DAE948D7407E8B39A4A00F3D17D1" descr="8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10639425" y="7629525"/>
          <a:ext cx="609600" cy="356870"/>
        </a:xfrm>
        <a:prstGeom prst="rect">
          <a:avLst/>
        </a:prstGeom>
      </xdr:spPr>
    </xdr:pic>
  </etc:cellImage>
  <etc:cellImage>
    <xdr:pic>
      <xdr:nvPicPr>
        <xdr:cNvPr id="89" name="ID_383AC5048DA148F995672FA11B3AA1DE" descr="12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4467225" y="24066500"/>
          <a:ext cx="555625" cy="390525"/>
        </a:xfrm>
        <a:prstGeom prst="rect">
          <a:avLst/>
        </a:prstGeom>
      </xdr:spPr>
    </xdr:pic>
  </etc:cellImage>
  <etc:cellImage>
    <xdr:pic>
      <xdr:nvPicPr>
        <xdr:cNvPr id="90" name="ID_9CFF32674CCE4ACFA83DB65F4761FE6D" descr="11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5981700" y="24018875"/>
          <a:ext cx="694055" cy="381000"/>
        </a:xfrm>
        <a:prstGeom prst="rect">
          <a:avLst/>
        </a:prstGeom>
      </xdr:spPr>
    </xdr:pic>
  </etc:cellImage>
  <etc:cellImage>
    <xdr:pic>
      <xdr:nvPicPr>
        <xdr:cNvPr id="91" name="ID_9002FB62CDA44BB5BD6EB5418038B433" descr="16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4419600" y="25361900"/>
          <a:ext cx="506095" cy="349885"/>
        </a:xfrm>
        <a:prstGeom prst="rect">
          <a:avLst/>
        </a:prstGeom>
      </xdr:spPr>
    </xdr:pic>
  </etc:cellImage>
  <etc:cellImage>
    <xdr:pic>
      <xdr:nvPicPr>
        <xdr:cNvPr id="92" name="ID_26186E860A1D42A2B42ABCA37C695E42" descr="15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6000750" y="25361900"/>
          <a:ext cx="570865" cy="395605"/>
        </a:xfrm>
        <a:prstGeom prst="rect">
          <a:avLst/>
        </a:prstGeom>
      </xdr:spPr>
    </xdr:pic>
  </etc:cellImage>
  <etc:cellImage>
    <xdr:pic>
      <xdr:nvPicPr>
        <xdr:cNvPr id="93" name="ID_D909ABA79DFF4AC48093F5536337C1BF" descr="30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5943600" y="12036425"/>
          <a:ext cx="601980" cy="386715"/>
        </a:xfrm>
        <a:prstGeom prst="rect">
          <a:avLst/>
        </a:prstGeom>
      </xdr:spPr>
    </xdr:pic>
  </etc:cellImage>
  <etc:cellImage>
    <xdr:pic>
      <xdr:nvPicPr>
        <xdr:cNvPr id="94" name="ID_941B8BC43547474AB3D47BA9E8C452E8" descr="38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5905500" y="20926425"/>
          <a:ext cx="532130" cy="405765"/>
        </a:xfrm>
        <a:prstGeom prst="rect">
          <a:avLst/>
        </a:prstGeom>
      </xdr:spPr>
    </xdr:pic>
  </etc:cellImage>
  <etc:cellImage>
    <xdr:pic>
      <xdr:nvPicPr>
        <xdr:cNvPr id="95" name="ID_35018F0C528A4FFC8E873CA431AAAA90" descr="40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5905500" y="22278975"/>
          <a:ext cx="569595" cy="317500"/>
        </a:xfrm>
        <a:prstGeom prst="rect">
          <a:avLst/>
        </a:prstGeom>
      </xdr:spPr>
    </xdr:pic>
  </etc:cellImage>
  <etc:cellImage>
    <xdr:pic>
      <xdr:nvPicPr>
        <xdr:cNvPr id="96" name="ID_7BB51926A814437698AE568CB67E2ED4" descr="21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4333875" y="8001000"/>
          <a:ext cx="633730" cy="434975"/>
        </a:xfrm>
        <a:prstGeom prst="rect">
          <a:avLst/>
        </a:prstGeom>
      </xdr:spPr>
    </xdr:pic>
  </etc:cellImage>
  <etc:cellImage>
    <xdr:pic>
      <xdr:nvPicPr>
        <xdr:cNvPr id="97" name="ID_C7F42AA5DE60486893B09929306A85C3" descr="22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7524750" y="8048625"/>
          <a:ext cx="572770" cy="360680"/>
        </a:xfrm>
        <a:prstGeom prst="rect">
          <a:avLst/>
        </a:prstGeom>
      </xdr:spPr>
    </xdr:pic>
  </etc:cellImage>
  <etc:cellImage>
    <xdr:pic>
      <xdr:nvPicPr>
        <xdr:cNvPr id="98" name="ID_9FE4416E721F478E9F169AAAB6F9401A" descr="23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10687050" y="8045450"/>
          <a:ext cx="617220" cy="379730"/>
        </a:xfrm>
        <a:prstGeom prst="rect">
          <a:avLst/>
        </a:prstGeom>
      </xdr:spPr>
    </xdr:pic>
  </etc:cellImage>
  <etc:cellImage>
    <xdr:pic>
      <xdr:nvPicPr>
        <xdr:cNvPr id="99" name="ID_862A0FF5D71B437E9E18ED2F1AAB422F" descr="25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5962650" y="8054975"/>
          <a:ext cx="546100" cy="333375"/>
        </a:xfrm>
        <a:prstGeom prst="rect">
          <a:avLst/>
        </a:prstGeom>
      </xdr:spPr>
    </xdr:pic>
  </etc:cellImage>
  <etc:cellImage>
    <xdr:pic>
      <xdr:nvPicPr>
        <xdr:cNvPr id="100" name="ID_F05F906670784F7BB08D1F6A43D96C37" descr="1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5915025" y="34239200"/>
          <a:ext cx="636270" cy="436245"/>
        </a:xfrm>
        <a:prstGeom prst="rect">
          <a:avLst/>
        </a:prstGeom>
      </xdr:spPr>
    </xdr:pic>
  </etc:cellImage>
  <etc:cellImage>
    <xdr:pic>
      <xdr:nvPicPr>
        <xdr:cNvPr id="101" name="ID_DE438366639D4A288DF65446A214957F" descr="2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5937250" y="33807400"/>
          <a:ext cx="608965" cy="350520"/>
        </a:xfrm>
        <a:prstGeom prst="rect">
          <a:avLst/>
        </a:prstGeom>
      </xdr:spPr>
    </xdr:pic>
  </etc:cellImage>
  <etc:cellImage>
    <xdr:pic>
      <xdr:nvPicPr>
        <xdr:cNvPr id="102" name="ID_9EC5512366DD457CB60C1A197BEA6F5D" descr="3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4365625" y="35579050"/>
          <a:ext cx="617855" cy="412115"/>
        </a:xfrm>
        <a:prstGeom prst="rect">
          <a:avLst/>
        </a:prstGeom>
      </xdr:spPr>
    </xdr:pic>
  </etc:cellImage>
  <etc:cellImage>
    <xdr:pic>
      <xdr:nvPicPr>
        <xdr:cNvPr id="103" name="ID_6F105C6F448E4CF6B613CAFA74E18C54" descr="4"/>
        <xdr:cNvPicPr>
          <a:picLocks noChangeAspect="1"/>
        </xdr:cNvPicPr>
      </xdr:nvPicPr>
      <xdr:blipFill>
        <a:blip r:embed="rId100"/>
        <a:srcRect l="2813" t="21288" r="-2813" b="-3537"/>
        <a:stretch>
          <a:fillRect/>
        </a:stretch>
      </xdr:blipFill>
      <xdr:spPr>
        <a:xfrm>
          <a:off x="6048375" y="35572700"/>
          <a:ext cx="550545" cy="449580"/>
        </a:xfrm>
        <a:prstGeom prst="rect">
          <a:avLst/>
        </a:prstGeom>
      </xdr:spPr>
    </xdr:pic>
  </etc:cellImage>
  <etc:cellImage>
    <xdr:pic>
      <xdr:nvPicPr>
        <xdr:cNvPr id="104" name="ID_D5D8F89B2E554EF1B99DD83972FB49F8" descr="6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4343400" y="32931100"/>
          <a:ext cx="692785" cy="438785"/>
        </a:xfrm>
        <a:prstGeom prst="rect">
          <a:avLst/>
        </a:prstGeom>
      </xdr:spPr>
    </xdr:pic>
  </etc:cellImage>
  <etc:cellImage>
    <xdr:pic>
      <xdr:nvPicPr>
        <xdr:cNvPr id="105" name="ID_7C19A827CAAC4B759C8B04E551AFC8D4" descr="7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 rot="5400000" flipV="1">
          <a:off x="6054090" y="32789495"/>
          <a:ext cx="414655" cy="628650"/>
        </a:xfrm>
        <a:prstGeom prst="rect">
          <a:avLst/>
        </a:prstGeom>
      </xdr:spPr>
    </xdr:pic>
  </etc:cellImage>
  <etc:cellImage>
    <xdr:pic>
      <xdr:nvPicPr>
        <xdr:cNvPr id="106" name="ID_76E9E110476149F0951AE7C09F62DEA8" descr="8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4362450" y="24047450"/>
          <a:ext cx="654685" cy="449580"/>
        </a:xfrm>
        <a:prstGeom prst="rect">
          <a:avLst/>
        </a:prstGeom>
      </xdr:spPr>
    </xdr:pic>
  </etc:cellImage>
  <etc:cellImage>
    <xdr:pic>
      <xdr:nvPicPr>
        <xdr:cNvPr id="107" name="ID_9AAE796C2E5349819198AE7D60019F68" descr="9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5956300" y="25393650"/>
          <a:ext cx="628650" cy="363855"/>
        </a:xfrm>
        <a:prstGeom prst="rect">
          <a:avLst/>
        </a:prstGeom>
      </xdr:spPr>
    </xdr:pic>
  </etc:cellImage>
  <etc:cellImage>
    <xdr:pic>
      <xdr:nvPicPr>
        <xdr:cNvPr id="108" name="ID_9B83D0121BBA4ADABDEAE3FECA242DD0" descr="10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5889625" y="24072850"/>
          <a:ext cx="647065" cy="333375"/>
        </a:xfrm>
        <a:prstGeom prst="rect">
          <a:avLst/>
        </a:prstGeom>
      </xdr:spPr>
    </xdr:pic>
  </etc:cellImage>
  <etc:cellImage>
    <xdr:pic>
      <xdr:nvPicPr>
        <xdr:cNvPr id="109" name="ID_6F027C367EA14AD5A03955FECF0D6652" descr="11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4305300" y="25412700"/>
          <a:ext cx="581660" cy="393700"/>
        </a:xfrm>
        <a:prstGeom prst="rect">
          <a:avLst/>
        </a:prstGeom>
      </xdr:spPr>
    </xdr:pic>
  </etc:cellImage>
  <etc:cellImage>
    <xdr:pic>
      <xdr:nvPicPr>
        <xdr:cNvPr id="110" name="ID_26CC2BCCC433458D8E4A9C73FB92F274" descr="12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7521575" y="35153600"/>
          <a:ext cx="649605" cy="424180"/>
        </a:xfrm>
        <a:prstGeom prst="rect">
          <a:avLst/>
        </a:prstGeom>
      </xdr:spPr>
    </xdr:pic>
  </etc:cellImage>
  <etc:cellImage>
    <xdr:pic>
      <xdr:nvPicPr>
        <xdr:cNvPr id="111" name="ID_BDC47EAE7F344332BD276A65D78766ED" descr="13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7527925" y="36468050"/>
          <a:ext cx="604520" cy="414655"/>
        </a:xfrm>
        <a:prstGeom prst="rect">
          <a:avLst/>
        </a:prstGeom>
      </xdr:spPr>
    </xdr:pic>
  </etc:cellImage>
  <etc:cellImage>
    <xdr:pic>
      <xdr:nvPicPr>
        <xdr:cNvPr id="112" name="ID_E0F3476FA83A483CB5AF28F2BE3EA25C" descr="14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7508875" y="36074350"/>
          <a:ext cx="634365" cy="354965"/>
        </a:xfrm>
        <a:prstGeom prst="rect">
          <a:avLst/>
        </a:prstGeom>
      </xdr:spPr>
    </xdr:pic>
  </etc:cellImage>
  <etc:cellImage>
    <xdr:pic>
      <xdr:nvPicPr>
        <xdr:cNvPr id="113" name="ID_8C9D18D622F343378B46206F15FD9203" descr="15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4337050" y="36017200"/>
          <a:ext cx="688340" cy="473710"/>
        </a:xfrm>
        <a:prstGeom prst="rect">
          <a:avLst/>
        </a:prstGeom>
      </xdr:spPr>
    </xdr:pic>
  </etc:cellImage>
  <etc:cellImage>
    <xdr:pic>
      <xdr:nvPicPr>
        <xdr:cNvPr id="114" name="ID_0081083C6A1947BCAFF70034956016DB" descr="19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7489825" y="37807900"/>
          <a:ext cx="632460" cy="387350"/>
        </a:xfrm>
        <a:prstGeom prst="rect">
          <a:avLst/>
        </a:prstGeom>
      </xdr:spPr>
    </xdr:pic>
  </etc:cellImage>
  <etc:cellImage>
    <xdr:pic>
      <xdr:nvPicPr>
        <xdr:cNvPr id="115" name="ID_7C65CBDE5D4740FCACBEB19D159AAF76" descr="20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5845175" y="38252400"/>
          <a:ext cx="847725" cy="411480"/>
        </a:xfrm>
        <a:prstGeom prst="rect">
          <a:avLst/>
        </a:prstGeom>
      </xdr:spPr>
    </xdr:pic>
  </etc:cellImage>
  <etc:cellImage>
    <xdr:pic>
      <xdr:nvPicPr>
        <xdr:cNvPr id="116" name="ID_2E7806BEC161405BB4B30CFF73C97B84" descr="21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7483475" y="38246050"/>
          <a:ext cx="741680" cy="433070"/>
        </a:xfrm>
        <a:prstGeom prst="rect">
          <a:avLst/>
        </a:prstGeom>
      </xdr:spPr>
    </xdr:pic>
  </etc:cellImage>
  <etc:cellImage>
    <xdr:pic>
      <xdr:nvPicPr>
        <xdr:cNvPr id="41" name="ID_EC8EF93324E44840B6942152CD873FF0" descr="22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4356100" y="36055300"/>
          <a:ext cx="592455" cy="382905"/>
        </a:xfrm>
        <a:prstGeom prst="rect">
          <a:avLst/>
        </a:prstGeom>
      </xdr:spPr>
    </xdr:pic>
  </etc:cellImage>
  <etc:cellImage>
    <xdr:pic>
      <xdr:nvPicPr>
        <xdr:cNvPr id="55" name="ID_4C0D1A1AF93F4461990FF4FAB6921E7D" descr="23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4394200" y="8477250"/>
          <a:ext cx="540385" cy="365125"/>
        </a:xfrm>
        <a:prstGeom prst="rect">
          <a:avLst/>
        </a:prstGeom>
      </xdr:spPr>
    </xdr:pic>
  </etc:cellImage>
  <etc:cellImage>
    <xdr:pic>
      <xdr:nvPicPr>
        <xdr:cNvPr id="117" name="ID_61D7E9358F5342B8B41726C416E0C7E0" descr="25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5930900" y="8489950"/>
          <a:ext cx="584200" cy="324485"/>
        </a:xfrm>
        <a:prstGeom prst="rect">
          <a:avLst/>
        </a:prstGeom>
      </xdr:spPr>
    </xdr:pic>
  </etc:cellImage>
  <etc:cellImage>
    <xdr:pic>
      <xdr:nvPicPr>
        <xdr:cNvPr id="118" name="ID_90EBD51D4182497E9A5CFC0979D8EF17" descr="26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10620375" y="8502650"/>
          <a:ext cx="602615" cy="364490"/>
        </a:xfrm>
        <a:prstGeom prst="rect">
          <a:avLst/>
        </a:prstGeom>
      </xdr:spPr>
    </xdr:pic>
  </etc:cellImage>
  <etc:cellImage>
    <xdr:pic>
      <xdr:nvPicPr>
        <xdr:cNvPr id="119" name="ID_B1B5D1E460D8498C8B99B552F24A789A" descr="27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7515225" y="8470900"/>
          <a:ext cx="616585" cy="374650"/>
        </a:xfrm>
        <a:prstGeom prst="rect">
          <a:avLst/>
        </a:prstGeom>
      </xdr:spPr>
    </xdr:pic>
  </etc:cellImage>
  <etc:cellImage>
    <xdr:pic>
      <xdr:nvPicPr>
        <xdr:cNvPr id="120" name="ID_98543C34B57E4D8EA10CB3AF28759C85" descr="24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4403725" y="37807900"/>
          <a:ext cx="578485" cy="37592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<sst xmlns="http://schemas.openxmlformats.org/spreadsheetml/2006/main" count="670" uniqueCount="184">
  <si>
    <r>
      <t>10.2-10.20消费统计表</t>
    </r>
    <r>
      <rPr>
        <b/>
        <sz val="16"/>
        <color theme="6" tint="-0.25"/>
        <rFont val="微软雅黑"/>
        <charset val="134"/>
      </rPr>
      <t>（下述“-”代表上图的省略）</t>
    </r>
  </si>
  <si>
    <t>消费类型</t>
  </si>
  <si>
    <t>费用</t>
  </si>
  <si>
    <t>电子发票</t>
  </si>
  <si>
    <t>行程单</t>
  </si>
  <si>
    <t>消费截图</t>
  </si>
  <si>
    <t>附加</t>
  </si>
  <si>
    <t>自驾加油费（吉首-张家界)</t>
  </si>
  <si>
    <t>541元</t>
  </si>
  <si>
    <t>家人自驾接送</t>
  </si>
  <si>
    <t>飞机（张家界荷花-北京大兴）</t>
  </si>
  <si>
    <t>1314元</t>
  </si>
  <si>
    <t>共1855元</t>
  </si>
  <si>
    <t>住宿10.2（3号美宿）</t>
  </si>
  <si>
    <t>179.1元</t>
  </si>
  <si>
    <t>住宿10.3（潮漫）</t>
  </si>
  <si>
    <t>365元</t>
  </si>
  <si>
    <t>住宿10.4（自然风情）</t>
  </si>
  <si>
    <t>330.75元</t>
  </si>
  <si>
    <t>住宿10.5（自然风情）</t>
  </si>
  <si>
    <t>338.95元</t>
  </si>
  <si>
    <t>（前台订）</t>
  </si>
  <si>
    <t>住宿10.6（喆啡）</t>
  </si>
  <si>
    <t>227.33元</t>
  </si>
  <si>
    <t>该订单最先是预定7日1692.95元，3日后临时取消，改成每日现定</t>
  </si>
  <si>
    <t>住宿10.7（喆啡）</t>
  </si>
  <si>
    <t>-</t>
  </si>
  <si>
    <t>住宿10.8（喆啡）</t>
  </si>
  <si>
    <t>住宿10.9（喆啡）</t>
  </si>
  <si>
    <t>188.05元</t>
  </si>
  <si>
    <t>住宿10.10（喆啡）</t>
  </si>
  <si>
    <t>232.40元</t>
  </si>
  <si>
    <t>住宿10.11（喆啡）</t>
  </si>
  <si>
    <t>217.6元</t>
  </si>
  <si>
    <t>住宿10.12（喆啡）</t>
  </si>
  <si>
    <t>226元</t>
  </si>
  <si>
    <t>住宿10.13（喆啡）</t>
  </si>
  <si>
    <t>262.13元</t>
  </si>
  <si>
    <t>住宿10.14（喆啡）</t>
  </si>
  <si>
    <t>237.6元</t>
  </si>
  <si>
    <t>住宿10.15（青季）</t>
  </si>
  <si>
    <t>257.64元</t>
  </si>
  <si>
    <t>住宿10.19（如家）</t>
  </si>
  <si>
    <t>324.9元</t>
  </si>
  <si>
    <t>共3842.11元</t>
  </si>
  <si>
    <t>滴滴打车（10.3）</t>
  </si>
  <si>
    <t>123.53元</t>
  </si>
  <si>
    <t>滴滴打车（-）</t>
  </si>
  <si>
    <t>13元</t>
  </si>
  <si>
    <t>51.4元</t>
  </si>
  <si>
    <t>48.9元</t>
  </si>
  <si>
    <t>13.98元</t>
  </si>
  <si>
    <t>18.9元</t>
  </si>
  <si>
    <t>滴滴打车（10.4）</t>
  </si>
  <si>
    <t>14.9元</t>
  </si>
  <si>
    <t>13.5元</t>
  </si>
  <si>
    <t>19.09元</t>
  </si>
  <si>
    <t>99.8元</t>
  </si>
  <si>
    <t>52.9元</t>
  </si>
  <si>
    <t>100.86元</t>
  </si>
  <si>
    <t>17.23元</t>
  </si>
  <si>
    <t>滴滴打车（10.5）</t>
  </si>
  <si>
    <t>10.5元</t>
  </si>
  <si>
    <t>滴滴打车(-)</t>
  </si>
  <si>
    <t>14.26元</t>
  </si>
  <si>
    <t>33.48元</t>
  </si>
  <si>
    <t>14.7元</t>
  </si>
  <si>
    <t>滴滴打车(10.6)</t>
  </si>
  <si>
    <t>滴滴打车(10.7)</t>
  </si>
  <si>
    <t>15.9元</t>
  </si>
  <si>
    <t>19.12元</t>
  </si>
  <si>
    <t>14.94元</t>
  </si>
  <si>
    <t>19.8元</t>
  </si>
  <si>
    <t>滴滴打车(10.8)</t>
  </si>
  <si>
    <t>21.5元</t>
  </si>
  <si>
    <t>27.42元</t>
  </si>
  <si>
    <t>滴滴打车(10.9)</t>
  </si>
  <si>
    <t>37.3元</t>
  </si>
  <si>
    <t>滴滴打车(10.10)</t>
  </si>
  <si>
    <t>134.3元</t>
  </si>
  <si>
    <t>113.5元</t>
  </si>
  <si>
    <t>19.9元</t>
  </si>
  <si>
    <t>滴滴打车（10.11）</t>
  </si>
  <si>
    <t>滴滴打车（10.13）</t>
  </si>
  <si>
    <t>16.84元</t>
  </si>
  <si>
    <t>29.24元</t>
  </si>
  <si>
    <t>滴滴打车（10.14）</t>
  </si>
  <si>
    <t>22.6元</t>
  </si>
  <si>
    <t>25.79元</t>
  </si>
  <si>
    <t>滴滴打车（-)</t>
  </si>
  <si>
    <t>36.4元</t>
  </si>
  <si>
    <t>滴滴打车（10.15）</t>
  </si>
  <si>
    <t>14.6元</t>
  </si>
  <si>
    <t>9元</t>
  </si>
  <si>
    <t>共1366.48元</t>
  </si>
  <si>
    <t>7063.59元</t>
  </si>
  <si>
    <t>餐饮</t>
  </si>
  <si>
    <t>94元</t>
  </si>
  <si>
    <t>397.7元</t>
  </si>
  <si>
    <t>385.7元</t>
  </si>
  <si>
    <t>167.33元</t>
  </si>
  <si>
    <t>83.94元</t>
  </si>
  <si>
    <t>177.99元</t>
  </si>
  <si>
    <t>27.49元</t>
  </si>
  <si>
    <t>97.94元</t>
  </si>
  <si>
    <t>270.95元</t>
  </si>
  <si>
    <t>217.49元</t>
  </si>
  <si>
    <t>491.96元</t>
  </si>
  <si>
    <t>190元</t>
  </si>
  <si>
    <t>90元</t>
  </si>
  <si>
    <t>219元</t>
  </si>
  <si>
    <t>39元</t>
  </si>
  <si>
    <t>117.2元</t>
  </si>
  <si>
    <t>共3067.69元</t>
  </si>
  <si>
    <t>总计10131.28元</t>
  </si>
  <si>
    <t>返款：中国工商银行娄底涟源城建支行</t>
  </si>
  <si>
    <t>账户：6222031913000066234</t>
  </si>
  <si>
    <t>收款人：谭丽娇</t>
  </si>
  <si>
    <t>序号</t>
  </si>
  <si>
    <t>IMEI号码</t>
  </si>
  <si>
    <r>
      <rPr>
        <sz val="12"/>
        <rFont val="宋体"/>
        <charset val="134"/>
      </rPr>
      <t>P</t>
    </r>
    <r>
      <rPr>
        <sz val="12"/>
        <rFont val="宋体"/>
        <charset val="134"/>
      </rPr>
      <t>SAM</t>
    </r>
  </si>
  <si>
    <t>IMEI1</t>
  </si>
  <si>
    <r>
      <rPr>
        <sz val="12"/>
        <rFont val="宋体"/>
        <charset val="134"/>
      </rPr>
      <t>8</t>
    </r>
    <r>
      <rPr>
        <sz val="12"/>
        <rFont val="宋体"/>
        <charset val="134"/>
      </rPr>
      <t>66553010042281</t>
    </r>
  </si>
  <si>
    <t>PSAM</t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</si>
  <si>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01000080570</t>
    </r>
  </si>
  <si>
    <t>IMEI2</t>
  </si>
  <si>
    <t>866553010042282</t>
  </si>
  <si>
    <t>866553010042051</t>
  </si>
  <si>
    <t>501000080630</t>
  </si>
  <si>
    <t>866553010042052</t>
  </si>
  <si>
    <r>
      <rPr>
        <sz val="12"/>
        <rFont val="宋体"/>
        <charset val="134"/>
      </rPr>
      <t>8</t>
    </r>
    <r>
      <rPr>
        <sz val="12"/>
        <rFont val="宋体"/>
        <charset val="134"/>
      </rPr>
      <t>66553010037831</t>
    </r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</si>
  <si>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01000080480</t>
    </r>
  </si>
  <si>
    <r>
      <rPr>
        <sz val="12"/>
        <rFont val="宋体"/>
        <charset val="134"/>
      </rPr>
      <t>8</t>
    </r>
    <r>
      <rPr>
        <sz val="12"/>
        <rFont val="宋体"/>
        <charset val="134"/>
      </rPr>
      <t>66553010067832</t>
    </r>
  </si>
  <si>
    <t>866553010037621</t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</si>
  <si>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01000080797</t>
    </r>
  </si>
  <si>
    <t>866553010037622</t>
  </si>
  <si>
    <t>866553010039021</t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</si>
  <si>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01000080090</t>
    </r>
  </si>
  <si>
    <t>866553010039022</t>
  </si>
  <si>
    <t>866553010037301</t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</si>
  <si>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01000080168</t>
    </r>
  </si>
  <si>
    <t>866553010037302</t>
  </si>
  <si>
    <t>866553010041121</t>
  </si>
  <si>
    <t>501000080522</t>
  </si>
  <si>
    <t>866553010041122</t>
  </si>
  <si>
    <t>866553010041911</t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</si>
  <si>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01000080812</t>
    </r>
  </si>
  <si>
    <t>866553010041912</t>
  </si>
  <si>
    <r>
      <rPr>
        <sz val="12"/>
        <rFont val="宋体"/>
        <charset val="134"/>
      </rPr>
      <t>8665530100</t>
    </r>
    <r>
      <rPr>
        <sz val="12"/>
        <rFont val="宋体"/>
        <charset val="134"/>
      </rPr>
      <t>38231</t>
    </r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</si>
  <si>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01000076442</t>
    </r>
  </si>
  <si>
    <t>866553010038232</t>
  </si>
  <si>
    <t>866553010039111</t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</si>
  <si>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01000080977</t>
    </r>
  </si>
  <si>
    <t>866553010039112</t>
  </si>
  <si>
    <t>866553010040341</t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</si>
  <si>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01000080496</t>
    </r>
  </si>
  <si>
    <t>866553010040342</t>
  </si>
  <si>
    <t>866553010041731</t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</si>
  <si>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01000080792</t>
    </r>
  </si>
  <si>
    <t>866553010041732</t>
  </si>
  <si>
    <t>866553010037111</t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</si>
  <si>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01000080370</t>
    </r>
  </si>
  <si>
    <t>866553010037112</t>
  </si>
  <si>
    <t>866553010037151</t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</si>
  <si>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01000080545</t>
    </r>
  </si>
  <si>
    <t>866553010037152</t>
  </si>
  <si>
    <t>866553010037631</t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</si>
  <si>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01000080080</t>
    </r>
  </si>
  <si>
    <t>866553010037632</t>
  </si>
  <si>
    <t>866553010040481</t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</si>
  <si>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01000080497</t>
    </r>
  </si>
  <si>
    <t>866553010040482</t>
  </si>
  <si>
    <r>
      <rPr>
        <sz val="12"/>
        <rFont val="宋体"/>
        <charset val="134"/>
      </rPr>
      <t>8</t>
    </r>
    <r>
      <rPr>
        <sz val="12"/>
        <rFont val="宋体"/>
        <charset val="134"/>
      </rPr>
      <t>66553010038631</t>
    </r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</si>
  <si>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01000080931</t>
    </r>
  </si>
  <si>
    <t>866553010038632</t>
  </si>
  <si>
    <t>866553010038081</t>
  </si>
  <si>
    <t>501000080512</t>
  </si>
  <si>
    <t>866553010038082</t>
  </si>
  <si>
    <r>
      <rPr>
        <sz val="12"/>
        <rFont val="宋体"/>
        <charset val="134"/>
      </rPr>
      <t>8665530100</t>
    </r>
    <r>
      <rPr>
        <sz val="12"/>
        <rFont val="宋体"/>
        <charset val="134"/>
      </rPr>
      <t>40461</t>
    </r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</si>
  <si>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01000080227</t>
    </r>
  </si>
  <si>
    <t>866553010040462</t>
  </si>
  <si>
    <t>866553010036601</t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</si>
  <si>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01000080854</t>
    </r>
  </si>
  <si>
    <t>866553010036602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</si>
</sst>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sz val="11"/>
      <name val="宋体"/>
      <charset val="134"/>
    </font>
    <font>
      <b/>
      <sz val="28"/>
      <color theme="6" tint="-0.25"/>
      <name val="微软雅黑"/>
      <charset val="134"/>
    </font>
    <font>
      <b/>
      <sz val="11"/>
      <color theme="6" tint="0.8"/>
      <name val="微软雅黑"/>
      <charset val="134"/>
    </font>
    <font>
      <sz val="11"/>
      <color theme="1" tint="0.25"/>
      <name val="微软雅黑"/>
      <charset val="134"/>
    </font>
    <font>
      <sz val="11"/>
      <color rgb="FFFF0000"/>
      <name val="微软雅黑"/>
      <charset val="134"/>
    </font>
    <font>
      <sz val="11"/>
      <color rgb="FFFFC000"/>
      <name val="微软雅黑"/>
      <charset val="134"/>
    </font>
    <font>
      <sz val="11"/>
      <color theme="1" tint="0.35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6" tint="-0.25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theme="6" tint="-0.25"/>
      </left>
      <right style="thin">
        <color theme="6" tint="0.6"/>
      </right>
      <top style="medium">
        <color theme="6" tint="-0.25"/>
      </top>
      <bottom style="thin">
        <color theme="6" tint="0.6"/>
      </bottom>
      <diagonal/>
    </border>
    <border>
      <left style="thin">
        <color theme="6" tint="0.6"/>
      </left>
      <right style="thin">
        <color theme="6" tint="0.6"/>
      </right>
      <top style="medium">
        <color theme="6" tint="-0.25"/>
      </top>
      <bottom style="thin">
        <color theme="6" tint="0.6"/>
      </bottom>
      <diagonal/>
    </border>
    <border>
      <left style="thin">
        <color theme="6" tint="0.6"/>
      </left>
      <right/>
      <top style="medium">
        <color theme="6" tint="-0.25"/>
      </top>
      <bottom style="thin">
        <color theme="6" tint="0.6"/>
      </bottom>
      <diagonal/>
    </border>
    <border>
      <left style="thin">
        <color theme="6" tint="0.6"/>
      </left>
      <right style="medium">
        <color theme="6" tint="-0.25"/>
      </right>
      <top style="medium">
        <color theme="6" tint="-0.25"/>
      </top>
      <bottom style="thin">
        <color theme="6" tint="0.6"/>
      </bottom>
      <diagonal/>
    </border>
    <border>
      <left style="medium">
        <color theme="6" tint="-0.25"/>
      </left>
      <right style="thin">
        <color theme="6" tint="0.6"/>
      </right>
      <top style="thin">
        <color theme="6" tint="0.6"/>
      </top>
      <bottom style="thin">
        <color theme="6" tint="0.6"/>
      </bottom>
      <diagonal/>
    </border>
    <border>
      <left style="thin">
        <color theme="6" tint="0.6"/>
      </left>
      <right style="thin">
        <color theme="6" tint="0.6"/>
      </right>
      <top style="thin">
        <color theme="6" tint="0.6"/>
      </top>
      <bottom style="thin">
        <color theme="6" tint="0.6"/>
      </bottom>
      <diagonal/>
    </border>
    <border>
      <left style="thin">
        <color theme="6" tint="0.6"/>
      </left>
      <right/>
      <top style="thin">
        <color theme="6" tint="0.6"/>
      </top>
      <bottom style="thin">
        <color theme="6" tint="0.6"/>
      </bottom>
      <diagonal/>
    </border>
    <border>
      <left style="thin">
        <color theme="6" tint="0.6"/>
      </left>
      <right style="medium">
        <color theme="6" tint="-0.25"/>
      </right>
      <top style="thin">
        <color theme="6" tint="0.6"/>
      </top>
      <bottom style="thin">
        <color theme="6" tint="0.6"/>
      </bottom>
      <diagonal/>
    </border>
    <border>
      <left style="medium">
        <color theme="6" tint="-0.25"/>
      </left>
      <right style="thin">
        <color theme="6" tint="0.6"/>
      </right>
      <top style="thin">
        <color theme="6" tint="0.6"/>
      </top>
      <bottom style="medium">
        <color theme="6" tint="-0.25"/>
      </bottom>
      <diagonal/>
    </border>
    <border>
      <left style="thin">
        <color theme="6" tint="0.6"/>
      </left>
      <right style="thin">
        <color theme="6" tint="0.6"/>
      </right>
      <top style="thin">
        <color theme="6" tint="0.6"/>
      </top>
      <bottom style="medium">
        <color theme="6" tint="-0.25"/>
      </bottom>
      <diagonal/>
    </border>
    <border>
      <left style="thin">
        <color theme="6" tint="0.6"/>
      </left>
      <right/>
      <top style="thin">
        <color theme="6" tint="0.6"/>
      </top>
      <bottom style="medium">
        <color theme="6" tint="-0.25"/>
      </bottom>
      <diagonal/>
    </border>
    <border>
      <left style="thin">
        <color theme="6" tint="0.6"/>
      </left>
      <right style="medium">
        <color theme="6" tint="-0.25"/>
      </right>
      <top style="thin">
        <color theme="6" tint="0.6"/>
      </top>
      <bottom style="medium">
        <color theme="6" tint="-0.2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7" applyNumberFormat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21" fillId="8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49" fontId="0" fillId="0" borderId="0" xfId="0" applyNumberFormat="1" applyFill="1">
      <alignment vertical="center"/>
    </xf>
    <xf numFmtId="49" fontId="0" fillId="0" borderId="0" xfId="0" applyNumberForma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Fill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176" fontId="0" fillId="3" borderId="0" xfId="0" applyNumberFormat="1" applyFill="1">
      <alignment vertical="center"/>
    </xf>
    <xf numFmtId="176" fontId="1" fillId="3" borderId="0" xfId="0" applyNumberFormat="1" applyFont="1" applyFill="1">
      <alignment vertical="center"/>
    </xf>
    <xf numFmtId="176" fontId="1" fillId="0" borderId="0" xfId="0" applyNumberFormat="1" applyFont="1">
      <alignment vertical="center"/>
    </xf>
    <xf numFmtId="176" fontId="0" fillId="0" borderId="0" xfId="0" applyNumberFormat="1">
      <alignment vertical="center"/>
    </xf>
    <xf numFmtId="176" fontId="2" fillId="3" borderId="0" xfId="0" applyNumberFormat="1" applyFont="1" applyFill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4" borderId="3" xfId="0" applyNumberFormat="1" applyFont="1" applyFill="1" applyBorder="1" applyAlignment="1">
      <alignment horizontal="center" vertical="center"/>
    </xf>
    <xf numFmtId="176" fontId="3" fillId="4" borderId="4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176" fontId="5" fillId="3" borderId="6" xfId="0" applyNumberFormat="1" applyFont="1" applyFill="1" applyBorder="1" applyAlignment="1">
      <alignment horizontal="center" vertical="center"/>
    </xf>
    <xf numFmtId="176" fontId="6" fillId="3" borderId="8" xfId="0" applyNumberFormat="1" applyFont="1" applyFill="1" applyBorder="1" applyAlignment="1">
      <alignment horizontal="center" vertical="center"/>
    </xf>
    <xf numFmtId="176" fontId="7" fillId="3" borderId="6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8" xfId="0" applyNumberFormat="1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horizontal="center" vertical="center"/>
    </xf>
    <xf numFmtId="176" fontId="8" fillId="3" borderId="9" xfId="0" applyNumberFormat="1" applyFont="1" applyFill="1" applyBorder="1" applyAlignment="1">
      <alignment vertical="center"/>
    </xf>
    <xf numFmtId="176" fontId="8" fillId="3" borderId="10" xfId="0" applyNumberFormat="1" applyFont="1" applyFill="1" applyBorder="1" applyAlignment="1">
      <alignment vertical="center"/>
    </xf>
    <xf numFmtId="176" fontId="8" fillId="3" borderId="11" xfId="0" applyNumberFormat="1" applyFont="1" applyFill="1" applyBorder="1" applyAlignment="1">
      <alignment vertical="center"/>
    </xf>
    <xf numFmtId="176" fontId="8" fillId="3" borderId="12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40404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9" Type="http://schemas.openxmlformats.org/officeDocument/2006/relationships/image" Target="media/image113.jpeg"/><Relationship Id="rId98" Type="http://schemas.openxmlformats.org/officeDocument/2006/relationships/image" Target="media/image112.jpeg"/><Relationship Id="rId97" Type="http://schemas.openxmlformats.org/officeDocument/2006/relationships/image" Target="media/image111.jpeg"/><Relationship Id="rId96" Type="http://schemas.openxmlformats.org/officeDocument/2006/relationships/image" Target="media/image110.jpeg"/><Relationship Id="rId95" Type="http://schemas.openxmlformats.org/officeDocument/2006/relationships/image" Target="media/image109.jpeg"/><Relationship Id="rId94" Type="http://schemas.openxmlformats.org/officeDocument/2006/relationships/image" Target="media/image108.jpeg"/><Relationship Id="rId93" Type="http://schemas.openxmlformats.org/officeDocument/2006/relationships/image" Target="media/image107.jpeg"/><Relationship Id="rId92" Type="http://schemas.openxmlformats.org/officeDocument/2006/relationships/image" Target="media/image106.jpeg"/><Relationship Id="rId91" Type="http://schemas.openxmlformats.org/officeDocument/2006/relationships/image" Target="media/image105.jpeg"/><Relationship Id="rId90" Type="http://schemas.openxmlformats.org/officeDocument/2006/relationships/image" Target="media/image104.jpeg"/><Relationship Id="rId9" Type="http://schemas.openxmlformats.org/officeDocument/2006/relationships/image" Target="media/image23.jpeg"/><Relationship Id="rId89" Type="http://schemas.openxmlformats.org/officeDocument/2006/relationships/image" Target="media/image103.jpeg"/><Relationship Id="rId88" Type="http://schemas.openxmlformats.org/officeDocument/2006/relationships/image" Target="media/image102.jpeg"/><Relationship Id="rId87" Type="http://schemas.openxmlformats.org/officeDocument/2006/relationships/image" Target="media/image101.jpeg"/><Relationship Id="rId86" Type="http://schemas.openxmlformats.org/officeDocument/2006/relationships/image" Target="media/image100.jpeg"/><Relationship Id="rId85" Type="http://schemas.openxmlformats.org/officeDocument/2006/relationships/image" Target="media/image99.jpeg"/><Relationship Id="rId84" Type="http://schemas.openxmlformats.org/officeDocument/2006/relationships/image" Target="media/image98.jpeg"/><Relationship Id="rId83" Type="http://schemas.openxmlformats.org/officeDocument/2006/relationships/image" Target="media/image97.jpeg"/><Relationship Id="rId82" Type="http://schemas.openxmlformats.org/officeDocument/2006/relationships/image" Target="media/image96.jpeg"/><Relationship Id="rId81" Type="http://schemas.openxmlformats.org/officeDocument/2006/relationships/image" Target="media/image95.jpeg"/><Relationship Id="rId80" Type="http://schemas.openxmlformats.org/officeDocument/2006/relationships/image" Target="media/image94.jpeg"/><Relationship Id="rId8" Type="http://schemas.openxmlformats.org/officeDocument/2006/relationships/image" Target="media/image22.jpeg"/><Relationship Id="rId79" Type="http://schemas.openxmlformats.org/officeDocument/2006/relationships/image" Target="media/image93.jpeg"/><Relationship Id="rId78" Type="http://schemas.openxmlformats.org/officeDocument/2006/relationships/image" Target="media/image92.jpeg"/><Relationship Id="rId77" Type="http://schemas.openxmlformats.org/officeDocument/2006/relationships/image" Target="media/image91.jpeg"/><Relationship Id="rId76" Type="http://schemas.openxmlformats.org/officeDocument/2006/relationships/image" Target="media/image90.jpeg"/><Relationship Id="rId75" Type="http://schemas.openxmlformats.org/officeDocument/2006/relationships/image" Target="media/image89.jpeg"/><Relationship Id="rId74" Type="http://schemas.openxmlformats.org/officeDocument/2006/relationships/image" Target="media/image88.jpeg"/><Relationship Id="rId73" Type="http://schemas.openxmlformats.org/officeDocument/2006/relationships/image" Target="media/image87.jpeg"/><Relationship Id="rId72" Type="http://schemas.openxmlformats.org/officeDocument/2006/relationships/image" Target="media/image86.jpeg"/><Relationship Id="rId71" Type="http://schemas.openxmlformats.org/officeDocument/2006/relationships/image" Target="media/image85.jpeg"/><Relationship Id="rId70" Type="http://schemas.openxmlformats.org/officeDocument/2006/relationships/image" Target="media/image84.jpeg"/><Relationship Id="rId7" Type="http://schemas.openxmlformats.org/officeDocument/2006/relationships/image" Target="media/image21.jpeg"/><Relationship Id="rId69" Type="http://schemas.openxmlformats.org/officeDocument/2006/relationships/image" Target="media/image83.jpeg"/><Relationship Id="rId68" Type="http://schemas.openxmlformats.org/officeDocument/2006/relationships/image" Target="media/image82.jpeg"/><Relationship Id="rId67" Type="http://schemas.openxmlformats.org/officeDocument/2006/relationships/image" Target="media/image81.jpeg"/><Relationship Id="rId66" Type="http://schemas.openxmlformats.org/officeDocument/2006/relationships/image" Target="media/image80.jpeg"/><Relationship Id="rId65" Type="http://schemas.openxmlformats.org/officeDocument/2006/relationships/image" Target="media/image79.jpeg"/><Relationship Id="rId64" Type="http://schemas.openxmlformats.org/officeDocument/2006/relationships/image" Target="media/image78.jpeg"/><Relationship Id="rId63" Type="http://schemas.openxmlformats.org/officeDocument/2006/relationships/image" Target="media/image77.jpeg"/><Relationship Id="rId62" Type="http://schemas.openxmlformats.org/officeDocument/2006/relationships/image" Target="media/image76.jpeg"/><Relationship Id="rId61" Type="http://schemas.openxmlformats.org/officeDocument/2006/relationships/image" Target="media/image75.jpeg"/><Relationship Id="rId60" Type="http://schemas.openxmlformats.org/officeDocument/2006/relationships/image" Target="media/image74.jpeg"/><Relationship Id="rId6" Type="http://schemas.openxmlformats.org/officeDocument/2006/relationships/image" Target="media/image20.jpeg"/><Relationship Id="rId59" Type="http://schemas.openxmlformats.org/officeDocument/2006/relationships/image" Target="media/image73.jpeg"/><Relationship Id="rId58" Type="http://schemas.openxmlformats.org/officeDocument/2006/relationships/image" Target="media/image72.jpeg"/><Relationship Id="rId57" Type="http://schemas.openxmlformats.org/officeDocument/2006/relationships/image" Target="media/image71.jpeg"/><Relationship Id="rId56" Type="http://schemas.openxmlformats.org/officeDocument/2006/relationships/image" Target="media/image70.jpeg"/><Relationship Id="rId55" Type="http://schemas.openxmlformats.org/officeDocument/2006/relationships/image" Target="media/image69.jpeg"/><Relationship Id="rId54" Type="http://schemas.openxmlformats.org/officeDocument/2006/relationships/image" Target="media/image68.jpeg"/><Relationship Id="rId53" Type="http://schemas.openxmlformats.org/officeDocument/2006/relationships/image" Target="media/image67.jpeg"/><Relationship Id="rId52" Type="http://schemas.openxmlformats.org/officeDocument/2006/relationships/image" Target="media/image66.jpeg"/><Relationship Id="rId51" Type="http://schemas.openxmlformats.org/officeDocument/2006/relationships/image" Target="media/image65.jpeg"/><Relationship Id="rId50" Type="http://schemas.openxmlformats.org/officeDocument/2006/relationships/image" Target="media/image64.jpeg"/><Relationship Id="rId5" Type="http://schemas.openxmlformats.org/officeDocument/2006/relationships/image" Target="media/image19.jpeg"/><Relationship Id="rId49" Type="http://schemas.openxmlformats.org/officeDocument/2006/relationships/image" Target="media/image63.jpeg"/><Relationship Id="rId48" Type="http://schemas.openxmlformats.org/officeDocument/2006/relationships/image" Target="media/image62.jpeg"/><Relationship Id="rId47" Type="http://schemas.openxmlformats.org/officeDocument/2006/relationships/image" Target="media/image61.jpeg"/><Relationship Id="rId46" Type="http://schemas.openxmlformats.org/officeDocument/2006/relationships/image" Target="media/image60.jpeg"/><Relationship Id="rId45" Type="http://schemas.openxmlformats.org/officeDocument/2006/relationships/image" Target="media/image59.jpeg"/><Relationship Id="rId44" Type="http://schemas.openxmlformats.org/officeDocument/2006/relationships/image" Target="media/image58.jpeg"/><Relationship Id="rId43" Type="http://schemas.openxmlformats.org/officeDocument/2006/relationships/image" Target="media/image57.jpeg"/><Relationship Id="rId42" Type="http://schemas.openxmlformats.org/officeDocument/2006/relationships/image" Target="media/image56.jpeg"/><Relationship Id="rId41" Type="http://schemas.openxmlformats.org/officeDocument/2006/relationships/image" Target="media/image55.jpeg"/><Relationship Id="rId40" Type="http://schemas.openxmlformats.org/officeDocument/2006/relationships/image" Target="media/image54.jpeg"/><Relationship Id="rId4" Type="http://schemas.openxmlformats.org/officeDocument/2006/relationships/image" Target="media/image18.jpeg"/><Relationship Id="rId39" Type="http://schemas.openxmlformats.org/officeDocument/2006/relationships/image" Target="media/image53.jpeg"/><Relationship Id="rId38" Type="http://schemas.openxmlformats.org/officeDocument/2006/relationships/image" Target="media/image52.jpeg"/><Relationship Id="rId37" Type="http://schemas.openxmlformats.org/officeDocument/2006/relationships/image" Target="media/image51.jpeg"/><Relationship Id="rId36" Type="http://schemas.openxmlformats.org/officeDocument/2006/relationships/image" Target="media/image50.jpeg"/><Relationship Id="rId35" Type="http://schemas.openxmlformats.org/officeDocument/2006/relationships/image" Target="media/image49.jpeg"/><Relationship Id="rId34" Type="http://schemas.openxmlformats.org/officeDocument/2006/relationships/image" Target="media/image48.jpeg"/><Relationship Id="rId33" Type="http://schemas.openxmlformats.org/officeDocument/2006/relationships/image" Target="media/image47.jpeg"/><Relationship Id="rId32" Type="http://schemas.openxmlformats.org/officeDocument/2006/relationships/image" Target="media/image46.jpeg"/><Relationship Id="rId31" Type="http://schemas.openxmlformats.org/officeDocument/2006/relationships/image" Target="media/image45.jpeg"/><Relationship Id="rId30" Type="http://schemas.openxmlformats.org/officeDocument/2006/relationships/image" Target="media/image44.jpeg"/><Relationship Id="rId3" Type="http://schemas.openxmlformats.org/officeDocument/2006/relationships/image" Target="media/image17.jpeg"/><Relationship Id="rId29" Type="http://schemas.openxmlformats.org/officeDocument/2006/relationships/image" Target="media/image43.jpeg"/><Relationship Id="rId28" Type="http://schemas.openxmlformats.org/officeDocument/2006/relationships/image" Target="media/image42.jpeg"/><Relationship Id="rId27" Type="http://schemas.openxmlformats.org/officeDocument/2006/relationships/image" Target="media/image41.jpeg"/><Relationship Id="rId26" Type="http://schemas.openxmlformats.org/officeDocument/2006/relationships/image" Target="media/image40.jpeg"/><Relationship Id="rId25" Type="http://schemas.openxmlformats.org/officeDocument/2006/relationships/image" Target="media/image39.jpeg"/><Relationship Id="rId24" Type="http://schemas.openxmlformats.org/officeDocument/2006/relationships/image" Target="media/image38.jpeg"/><Relationship Id="rId23" Type="http://schemas.openxmlformats.org/officeDocument/2006/relationships/image" Target="media/image37.jpeg"/><Relationship Id="rId22" Type="http://schemas.openxmlformats.org/officeDocument/2006/relationships/image" Target="media/image36.jpeg"/><Relationship Id="rId21" Type="http://schemas.openxmlformats.org/officeDocument/2006/relationships/image" Target="media/image35.jpeg"/><Relationship Id="rId20" Type="http://schemas.openxmlformats.org/officeDocument/2006/relationships/image" Target="media/image34.jpeg"/><Relationship Id="rId2" Type="http://schemas.openxmlformats.org/officeDocument/2006/relationships/image" Target="media/image16.jpeg"/><Relationship Id="rId19" Type="http://schemas.openxmlformats.org/officeDocument/2006/relationships/image" Target="media/image33.jpeg"/><Relationship Id="rId18" Type="http://schemas.openxmlformats.org/officeDocument/2006/relationships/image" Target="media/image32.jpeg"/><Relationship Id="rId17" Type="http://schemas.openxmlformats.org/officeDocument/2006/relationships/image" Target="media/image31.jpeg"/><Relationship Id="rId16" Type="http://schemas.openxmlformats.org/officeDocument/2006/relationships/image" Target="media/image30.jpeg"/><Relationship Id="rId15" Type="http://schemas.openxmlformats.org/officeDocument/2006/relationships/image" Target="media/image29.jpeg"/><Relationship Id="rId14" Type="http://schemas.openxmlformats.org/officeDocument/2006/relationships/image" Target="media/image28.jpeg"/><Relationship Id="rId13" Type="http://schemas.openxmlformats.org/officeDocument/2006/relationships/image" Target="media/image27.jpeg"/><Relationship Id="rId12" Type="http://schemas.openxmlformats.org/officeDocument/2006/relationships/image" Target="media/image26.jpeg"/><Relationship Id="rId119" Type="http://schemas.openxmlformats.org/officeDocument/2006/relationships/image" Target="media/image133.jpeg"/><Relationship Id="rId118" Type="http://schemas.openxmlformats.org/officeDocument/2006/relationships/image" Target="media/image132.jpeg"/><Relationship Id="rId117" Type="http://schemas.openxmlformats.org/officeDocument/2006/relationships/image" Target="media/image131.jpeg"/><Relationship Id="rId116" Type="http://schemas.openxmlformats.org/officeDocument/2006/relationships/image" Target="media/image130.jpeg"/><Relationship Id="rId115" Type="http://schemas.openxmlformats.org/officeDocument/2006/relationships/image" Target="media/image129.jpeg"/><Relationship Id="rId114" Type="http://schemas.openxmlformats.org/officeDocument/2006/relationships/image" Target="media/image128.jpeg"/><Relationship Id="rId113" Type="http://schemas.openxmlformats.org/officeDocument/2006/relationships/image" Target="media/image127.jpeg"/><Relationship Id="rId112" Type="http://schemas.openxmlformats.org/officeDocument/2006/relationships/image" Target="media/image126.jpeg"/><Relationship Id="rId111" Type="http://schemas.openxmlformats.org/officeDocument/2006/relationships/image" Target="media/image125.jpeg"/><Relationship Id="rId110" Type="http://schemas.openxmlformats.org/officeDocument/2006/relationships/image" Target="media/image124.jpeg"/><Relationship Id="rId11" Type="http://schemas.openxmlformats.org/officeDocument/2006/relationships/image" Target="media/image25.jpeg"/><Relationship Id="rId109" Type="http://schemas.openxmlformats.org/officeDocument/2006/relationships/image" Target="media/image123.jpeg"/><Relationship Id="rId108" Type="http://schemas.openxmlformats.org/officeDocument/2006/relationships/image" Target="media/image122.jpeg"/><Relationship Id="rId107" Type="http://schemas.openxmlformats.org/officeDocument/2006/relationships/image" Target="media/image121.jpeg"/><Relationship Id="rId106" Type="http://schemas.openxmlformats.org/officeDocument/2006/relationships/image" Target="media/image120.jpeg"/><Relationship Id="rId105" Type="http://schemas.openxmlformats.org/officeDocument/2006/relationships/image" Target="media/image119.jpeg"/><Relationship Id="rId104" Type="http://schemas.openxmlformats.org/officeDocument/2006/relationships/image" Target="media/image118.jpeg"/><Relationship Id="rId103" Type="http://schemas.openxmlformats.org/officeDocument/2006/relationships/image" Target="media/image117.jpeg"/><Relationship Id="rId102" Type="http://schemas.openxmlformats.org/officeDocument/2006/relationships/image" Target="media/image116.jpeg"/><Relationship Id="rId101" Type="http://schemas.openxmlformats.org/officeDocument/2006/relationships/image" Target="media/image115.jpeg"/><Relationship Id="rId100" Type="http://schemas.openxmlformats.org/officeDocument/2006/relationships/image" Target="media/image114.jpeg"/><Relationship Id="rId10" Type="http://schemas.openxmlformats.org/officeDocument/2006/relationships/image" Target="media/image24.jpeg"/><Relationship Id="rId1" Type="http://schemas.openxmlformats.org/officeDocument/2006/relationships/image" Target="media/image15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428625</xdr:colOff>
      <xdr:row>5</xdr:row>
      <xdr:rowOff>15875</xdr:rowOff>
    </xdr:from>
    <xdr:to>
      <xdr:col>6</xdr:col>
      <xdr:colOff>932815</xdr:colOff>
      <xdr:row>5</xdr:row>
      <xdr:rowOff>379095</xdr:rowOff>
    </xdr:to>
    <xdr:pic>
      <xdr:nvPicPr>
        <xdr:cNvPr id="6" name="图片 5" descr="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01325" y="2238375"/>
          <a:ext cx="504190" cy="36322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</xdr:row>
      <xdr:rowOff>434975</xdr:rowOff>
    </xdr:from>
    <xdr:to>
      <xdr:col>2</xdr:col>
      <xdr:colOff>700405</xdr:colOff>
      <xdr:row>3</xdr:row>
      <xdr:rowOff>440690</xdr:rowOff>
    </xdr:to>
    <xdr:pic>
      <xdr:nvPicPr>
        <xdr:cNvPr id="19" name="图片 18" descr="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52875" y="1323975"/>
          <a:ext cx="633730" cy="450215"/>
        </a:xfrm>
        <a:prstGeom prst="rect">
          <a:avLst/>
        </a:prstGeom>
      </xdr:spPr>
    </xdr:pic>
    <xdr:clientData/>
  </xdr:twoCellAnchor>
  <xdr:twoCellAnchor editAs="oneCell">
    <xdr:from>
      <xdr:col>2</xdr:col>
      <xdr:colOff>790575</xdr:colOff>
      <xdr:row>2</xdr:row>
      <xdr:rowOff>434975</xdr:rowOff>
    </xdr:from>
    <xdr:to>
      <xdr:col>2</xdr:col>
      <xdr:colOff>1508760</xdr:colOff>
      <xdr:row>4</xdr:row>
      <xdr:rowOff>31115</xdr:rowOff>
    </xdr:to>
    <xdr:pic>
      <xdr:nvPicPr>
        <xdr:cNvPr id="20" name="图片 19" descr="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76775" y="1323975"/>
          <a:ext cx="718185" cy="48514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3</xdr:row>
      <xdr:rowOff>25400</xdr:rowOff>
    </xdr:from>
    <xdr:to>
      <xdr:col>3</xdr:col>
      <xdr:colOff>740410</xdr:colOff>
      <xdr:row>4</xdr:row>
      <xdr:rowOff>55880</xdr:rowOff>
    </xdr:to>
    <xdr:pic>
      <xdr:nvPicPr>
        <xdr:cNvPr id="21" name="图片 20" descr="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95925" y="1358900"/>
          <a:ext cx="702310" cy="474980"/>
        </a:xfrm>
        <a:prstGeom prst="rect">
          <a:avLst/>
        </a:prstGeom>
      </xdr:spPr>
    </xdr:pic>
    <xdr:clientData/>
  </xdr:twoCellAnchor>
  <xdr:twoCellAnchor editAs="oneCell">
    <xdr:from>
      <xdr:col>3</xdr:col>
      <xdr:colOff>847725</xdr:colOff>
      <xdr:row>3</xdr:row>
      <xdr:rowOff>34925</xdr:rowOff>
    </xdr:from>
    <xdr:to>
      <xdr:col>3</xdr:col>
      <xdr:colOff>1454785</xdr:colOff>
      <xdr:row>4</xdr:row>
      <xdr:rowOff>0</xdr:rowOff>
    </xdr:to>
    <xdr:pic>
      <xdr:nvPicPr>
        <xdr:cNvPr id="22" name="图片 21" descr="2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305550" y="1368425"/>
          <a:ext cx="607060" cy="409575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3</xdr:row>
      <xdr:rowOff>28575</xdr:rowOff>
    </xdr:from>
    <xdr:to>
      <xdr:col>4</xdr:col>
      <xdr:colOff>648970</xdr:colOff>
      <xdr:row>3</xdr:row>
      <xdr:rowOff>435610</xdr:rowOff>
    </xdr:to>
    <xdr:pic>
      <xdr:nvPicPr>
        <xdr:cNvPr id="23" name="图片 22" descr="21"/>
        <xdr:cNvPicPr>
          <a:picLocks noChangeAspect="1"/>
        </xdr:cNvPicPr>
      </xdr:nvPicPr>
      <xdr:blipFill>
        <a:blip r:embed="rId6"/>
        <a:srcRect t="16519" b="18239"/>
        <a:stretch>
          <a:fillRect/>
        </a:stretch>
      </xdr:blipFill>
      <xdr:spPr>
        <a:xfrm>
          <a:off x="7219950" y="1362075"/>
          <a:ext cx="458470" cy="407035"/>
        </a:xfrm>
        <a:prstGeom prst="rect">
          <a:avLst/>
        </a:prstGeom>
      </xdr:spPr>
    </xdr:pic>
    <xdr:clientData/>
  </xdr:twoCellAnchor>
  <xdr:twoCellAnchor editAs="oneCell">
    <xdr:from>
      <xdr:col>4</xdr:col>
      <xdr:colOff>828675</xdr:colOff>
      <xdr:row>3</xdr:row>
      <xdr:rowOff>38100</xdr:rowOff>
    </xdr:from>
    <xdr:to>
      <xdr:col>4</xdr:col>
      <xdr:colOff>1245235</xdr:colOff>
      <xdr:row>3</xdr:row>
      <xdr:rowOff>401320</xdr:rowOff>
    </xdr:to>
    <xdr:pic>
      <xdr:nvPicPr>
        <xdr:cNvPr id="25" name="图片 24" descr="2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858125" y="1371600"/>
          <a:ext cx="416560" cy="36322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3</xdr:row>
      <xdr:rowOff>9525</xdr:rowOff>
    </xdr:from>
    <xdr:to>
      <xdr:col>5</xdr:col>
      <xdr:colOff>743585</xdr:colOff>
      <xdr:row>3</xdr:row>
      <xdr:rowOff>420370</xdr:rowOff>
    </xdr:to>
    <xdr:pic>
      <xdr:nvPicPr>
        <xdr:cNvPr id="26" name="图片 25" descr="2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696325" y="1343025"/>
          <a:ext cx="648335" cy="410845"/>
        </a:xfrm>
        <a:prstGeom prst="rect">
          <a:avLst/>
        </a:prstGeom>
      </xdr:spPr>
    </xdr:pic>
    <xdr:clientData/>
  </xdr:twoCellAnchor>
  <xdr:twoCellAnchor editAs="oneCell">
    <xdr:from>
      <xdr:col>5</xdr:col>
      <xdr:colOff>895350</xdr:colOff>
      <xdr:row>3</xdr:row>
      <xdr:rowOff>47625</xdr:rowOff>
    </xdr:from>
    <xdr:to>
      <xdr:col>5</xdr:col>
      <xdr:colOff>1499870</xdr:colOff>
      <xdr:row>3</xdr:row>
      <xdr:rowOff>398780</xdr:rowOff>
    </xdr:to>
    <xdr:pic>
      <xdr:nvPicPr>
        <xdr:cNvPr id="27" name="图片 26" descr="2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496425" y="1381125"/>
          <a:ext cx="604520" cy="351155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27</xdr:row>
      <xdr:rowOff>0</xdr:rowOff>
    </xdr:from>
    <xdr:to>
      <xdr:col>2</xdr:col>
      <xdr:colOff>1041400</xdr:colOff>
      <xdr:row>27</xdr:row>
      <xdr:rowOff>408940</xdr:rowOff>
    </xdr:to>
    <xdr:pic>
      <xdr:nvPicPr>
        <xdr:cNvPr id="8" name="图片 7" descr="2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333875" y="12001500"/>
          <a:ext cx="593725" cy="40894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46</xdr:row>
      <xdr:rowOff>434975</xdr:rowOff>
    </xdr:from>
    <xdr:to>
      <xdr:col>2</xdr:col>
      <xdr:colOff>1116965</xdr:colOff>
      <xdr:row>47</xdr:row>
      <xdr:rowOff>441960</xdr:rowOff>
    </xdr:to>
    <xdr:pic>
      <xdr:nvPicPr>
        <xdr:cNvPr id="17" name="图片 16" descr="3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62450" y="20881975"/>
          <a:ext cx="640715" cy="451485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50</xdr:row>
      <xdr:rowOff>0</xdr:rowOff>
    </xdr:from>
    <xdr:to>
      <xdr:col>2</xdr:col>
      <xdr:colOff>1088390</xdr:colOff>
      <xdr:row>51</xdr:row>
      <xdr:rowOff>15240</xdr:rowOff>
    </xdr:to>
    <xdr:pic>
      <xdr:nvPicPr>
        <xdr:cNvPr id="28" name="图片 27" descr="3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05300" y="22225000"/>
          <a:ext cx="669290" cy="459740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68</xdr:row>
      <xdr:rowOff>44450</xdr:rowOff>
    </xdr:from>
    <xdr:to>
      <xdr:col>4</xdr:col>
      <xdr:colOff>621665</xdr:colOff>
      <xdr:row>68</xdr:row>
      <xdr:rowOff>407670</xdr:rowOff>
    </xdr:to>
    <xdr:pic>
      <xdr:nvPicPr>
        <xdr:cNvPr id="5" name="图片 4" descr="4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200900" y="30270450"/>
          <a:ext cx="450215" cy="363220"/>
        </a:xfrm>
        <a:prstGeom prst="rect">
          <a:avLst/>
        </a:prstGeom>
      </xdr:spPr>
    </xdr:pic>
    <xdr:clientData/>
  </xdr:twoCellAnchor>
  <xdr:twoCellAnchor editAs="oneCell">
    <xdr:from>
      <xdr:col>4</xdr:col>
      <xdr:colOff>781050</xdr:colOff>
      <xdr:row>68</xdr:row>
      <xdr:rowOff>73025</xdr:rowOff>
    </xdr:from>
    <xdr:to>
      <xdr:col>4</xdr:col>
      <xdr:colOff>1464945</xdr:colOff>
      <xdr:row>68</xdr:row>
      <xdr:rowOff>414020</xdr:rowOff>
    </xdr:to>
    <xdr:pic>
      <xdr:nvPicPr>
        <xdr:cNvPr id="7" name="图片 6" descr="4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810500" y="30299025"/>
          <a:ext cx="683895" cy="340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1"/>
  <sheetViews>
    <sheetView tabSelected="1" topLeftCell="A69" workbookViewId="0">
      <selection activeCell="O81" sqref="O81"/>
    </sheetView>
  </sheetViews>
  <sheetFormatPr defaultColWidth="8.925" defaultRowHeight="35" customHeight="1" outlineLevelCol="6"/>
  <cols>
    <col min="1" max="1" width="31.25" style="14" customWidth="1"/>
    <col min="2" max="2" width="19.75" style="14" customWidth="1"/>
    <col min="3" max="7" width="20.625" style="14" customWidth="1"/>
    <col min="8" max="16384" width="8.925" style="14"/>
  </cols>
  <sheetData>
    <row r="1" s="11" customFormat="1" customHeight="1" spans="1:7">
      <c r="A1" s="15" t="s">
        <v>0</v>
      </c>
      <c r="B1" s="15"/>
      <c r="C1" s="15"/>
      <c r="D1" s="15"/>
      <c r="E1" s="15"/>
      <c r="F1" s="15"/>
      <c r="G1" s="15"/>
    </row>
    <row r="2" s="12" customFormat="1" customHeight="1" spans="1:7">
      <c r="A2" s="16" t="s">
        <v>1</v>
      </c>
      <c r="B2" s="17" t="s">
        <v>2</v>
      </c>
      <c r="C2" s="17" t="s">
        <v>3</v>
      </c>
      <c r="D2" s="17" t="s">
        <v>4</v>
      </c>
      <c r="E2" s="18" t="s">
        <v>5</v>
      </c>
      <c r="F2" s="18"/>
      <c r="G2" s="19" t="s">
        <v>6</v>
      </c>
    </row>
    <row r="3" s="12" customFormat="1" customHeight="1" spans="1:7">
      <c r="A3" s="20" t="s">
        <v>7</v>
      </c>
      <c r="B3" s="21" t="s">
        <v>8</v>
      </c>
      <c r="C3" s="21" t="str">
        <f>_xlfn.DISPIMG("ID_ED4B9FD489D343FCBF7E60790C56EA69",1)</f>
        <v>=DISPIMG("ID_ED4B9FD489D343FCBF7E60790C56EA69",1)</v>
      </c>
      <c r="D3" s="21" t="s">
        <v>9</v>
      </c>
      <c r="E3" s="22" t="str">
        <f>_xlfn.DISPIMG("ID_773E279F040D4AA49BB9E7E25A0384BE",1)</f>
        <v>=DISPIMG("ID_773E279F040D4AA49BB9E7E25A0384BE",1)</v>
      </c>
      <c r="F3" s="22"/>
      <c r="G3" s="23"/>
    </row>
    <row r="4" s="12" customFormat="1" customHeight="1" spans="1:7">
      <c r="A4" s="20" t="s">
        <v>10</v>
      </c>
      <c r="B4" s="21" t="s">
        <v>11</v>
      </c>
      <c r="C4" s="21"/>
      <c r="D4" s="21"/>
      <c r="E4" s="22"/>
      <c r="F4" s="22"/>
      <c r="G4" s="23"/>
    </row>
    <row r="5" s="12" customFormat="1" customHeight="1" spans="1:7">
      <c r="A5" s="20"/>
      <c r="B5" s="24" t="s">
        <v>12</v>
      </c>
      <c r="C5" s="21"/>
      <c r="D5" s="21"/>
      <c r="E5" s="22"/>
      <c r="F5" s="22"/>
      <c r="G5" s="23"/>
    </row>
    <row r="6" s="12" customFormat="1" customHeight="1" spans="1:7">
      <c r="A6" s="20" t="s">
        <v>13</v>
      </c>
      <c r="B6" s="21" t="s">
        <v>14</v>
      </c>
      <c r="C6" s="21" t="str">
        <f>_xlfn.DISPIMG("ID_14655E775BD44B4A8D7FE8A868FA0462",1)</f>
        <v>=DISPIMG("ID_14655E775BD44B4A8D7FE8A868FA0462",1)</v>
      </c>
      <c r="D6" s="21" t="str">
        <f>_xlfn.DISPIMG("ID_DBD1A0E0AF314850BC4E3A033161D6A7",1)</f>
        <v>=DISPIMG("ID_DBD1A0E0AF314850BC4E3A033161D6A7",1)</v>
      </c>
      <c r="E6" s="22" t="str">
        <f>_xlfn.DISPIMG("ID_783766FD59CD4C37BFDB659C252EA45F",1)</f>
        <v>=DISPIMG("ID_783766FD59CD4C37BFDB659C252EA45F",1)</v>
      </c>
      <c r="F6" s="22"/>
      <c r="G6" s="23"/>
    </row>
    <row r="7" s="12" customFormat="1" customHeight="1" spans="1:7">
      <c r="A7" s="20" t="s">
        <v>15</v>
      </c>
      <c r="B7" s="21" t="s">
        <v>16</v>
      </c>
      <c r="C7" s="21" t="str">
        <f>_xlfn.DISPIMG("ID_772A5FE4A1D94C8F8DE1AB32CDF4B08B",1)</f>
        <v>=DISPIMG("ID_772A5FE4A1D94C8F8DE1AB32CDF4B08B",1)</v>
      </c>
      <c r="D7" s="21" t="str">
        <f>_xlfn.DISPIMG("ID_0905D1279D994A75849422E25C3583BE",1)</f>
        <v>=DISPIMG("ID_0905D1279D994A75849422E25C3583BE",1)</v>
      </c>
      <c r="E7" s="22" t="str">
        <f>_xlfn.DISPIMG("ID_5DE8A2D8DF9A4A94AED06AA61C1E1282",1)</f>
        <v>=DISPIMG("ID_5DE8A2D8DF9A4A94AED06AA61C1E1282",1)</v>
      </c>
      <c r="F7" s="22"/>
      <c r="G7" s="23" t="str">
        <f>_xlfn.DISPIMG("ID_99CB5FF8C8FC4259B097D507319FCCFD",1)</f>
        <v>=DISPIMG("ID_99CB5FF8C8FC4259B097D507319FCCFD",1)</v>
      </c>
    </row>
    <row r="8" s="12" customFormat="1" customHeight="1" spans="1:7">
      <c r="A8" s="20" t="s">
        <v>17</v>
      </c>
      <c r="B8" s="21" t="s">
        <v>18</v>
      </c>
      <c r="C8" s="21" t="str">
        <f>_xlfn.DISPIMG("ID_C612366BF95944D1AB42910943D22D40",1)</f>
        <v>=DISPIMG("ID_C612366BF95944D1AB42910943D22D40",1)</v>
      </c>
      <c r="D8" s="21" t="str">
        <f>_xlfn.DISPIMG("ID_DD8977CEF8BC43E9A4142409026D36DA",1)</f>
        <v>=DISPIMG("ID_DD8977CEF8BC43E9A4142409026D36DA",1)</v>
      </c>
      <c r="E8" s="22" t="str">
        <f>_xlfn.DISPIMG("ID_0F26C34993454B128D2A6A30B5905810",1)</f>
        <v>=DISPIMG("ID_0F26C34993454B128D2A6A30B5905810",1)</v>
      </c>
      <c r="F8" s="22"/>
      <c r="G8" s="23" t="str">
        <f>_xlfn.DISPIMG("ID_91E159EA67EC4990A38734E2B1AFC6F8",1)</f>
        <v>=DISPIMG("ID_91E159EA67EC4990A38734E2B1AFC6F8",1)</v>
      </c>
    </row>
    <row r="9" s="12" customFormat="1" customHeight="1" spans="1:7">
      <c r="A9" s="20" t="s">
        <v>19</v>
      </c>
      <c r="B9" s="21" t="s">
        <v>20</v>
      </c>
      <c r="C9" s="21" t="str">
        <f>_xlfn.DISPIMG("ID_92111EC69C8D411CBB29B98D46A29B42",1)</f>
        <v>=DISPIMG("ID_92111EC69C8D411CBB29B98D46A29B42",1)</v>
      </c>
      <c r="D9" s="21" t="str">
        <f>_xlfn.DISPIMG("ID_271F416D97734D3298B7E847DB1FBA0B",1)</f>
        <v>=DISPIMG("ID_271F416D97734D3298B7E847DB1FBA0B",1)</v>
      </c>
      <c r="E9" s="22" t="str">
        <f>_xlfn.DISPIMG("ID_B969896D97974E49A306A2A90D413634",1)</f>
        <v>=DISPIMG("ID_B969896D97974E49A306A2A90D413634",1)</v>
      </c>
      <c r="F9" s="22"/>
      <c r="G9" s="23" t="s">
        <v>21</v>
      </c>
    </row>
    <row r="10" s="12" customFormat="1" customHeight="1" spans="1:7">
      <c r="A10" s="20" t="s">
        <v>22</v>
      </c>
      <c r="B10" s="21" t="s">
        <v>23</v>
      </c>
      <c r="C10" s="21" t="str">
        <f>_xlfn.DISPIMG("ID_3EA408FD8E3E42BD9C266E4E82509AC2",1)</f>
        <v>=DISPIMG("ID_3EA408FD8E3E42BD9C266E4E82509AC2",1)</v>
      </c>
      <c r="D10" s="21" t="str">
        <f>_xlfn.DISPIMG("ID_4E3845C13EB14E1CBD78EEF24FBE9CD7",1)</f>
        <v>=DISPIMG("ID_4E3845C13EB14E1CBD78EEF24FBE9CD7",1)</v>
      </c>
      <c r="E10" s="22" t="str">
        <f>_xlfn.DISPIMG("ID_3961713F75F8491F8719A3D6D7FD141D",1)</f>
        <v>=DISPIMG("ID_3961713F75F8491F8719A3D6D7FD141D",1)</v>
      </c>
      <c r="F10" s="22"/>
      <c r="G10" s="25" t="s">
        <v>24</v>
      </c>
    </row>
    <row r="11" s="12" customFormat="1" customHeight="1" spans="1:7">
      <c r="A11" s="20" t="s">
        <v>25</v>
      </c>
      <c r="B11" s="21" t="s">
        <v>23</v>
      </c>
      <c r="C11" s="21" t="s">
        <v>26</v>
      </c>
      <c r="D11" s="21" t="s">
        <v>26</v>
      </c>
      <c r="E11" s="22" t="s">
        <v>26</v>
      </c>
      <c r="F11" s="22"/>
      <c r="G11" s="25" t="s">
        <v>24</v>
      </c>
    </row>
    <row r="12" s="12" customFormat="1" customHeight="1" spans="1:7">
      <c r="A12" s="20" t="s">
        <v>27</v>
      </c>
      <c r="B12" s="21" t="s">
        <v>23</v>
      </c>
      <c r="C12" s="21" t="s">
        <v>26</v>
      </c>
      <c r="D12" s="21" t="s">
        <v>26</v>
      </c>
      <c r="E12" s="22" t="s">
        <v>26</v>
      </c>
      <c r="F12" s="22"/>
      <c r="G12" s="25" t="s">
        <v>24</v>
      </c>
    </row>
    <row r="13" s="12" customFormat="1" customHeight="1" spans="1:7">
      <c r="A13" s="20" t="s">
        <v>28</v>
      </c>
      <c r="B13" s="21" t="s">
        <v>29</v>
      </c>
      <c r="C13" s="21" t="str">
        <f>_xlfn.DISPIMG("ID_8D8BA632CFD346AEB1E0A3AAE370A9B6",1)</f>
        <v>=DISPIMG("ID_8D8BA632CFD346AEB1E0A3AAE370A9B6",1)</v>
      </c>
      <c r="D13" s="21" t="str">
        <f>_xlfn.DISPIMG("ID_31A086589E83411D9D5A911E51CE0A16",1)</f>
        <v>=DISPIMG("ID_31A086589E83411D9D5A911E51CE0A16",1)</v>
      </c>
      <c r="E13" s="22" t="str">
        <f>_xlfn.DISPIMG("ID_5BF5C37BB43542988E15A32EC182B5AE",1)</f>
        <v>=DISPIMG("ID_5BF5C37BB43542988E15A32EC182B5AE",1)</v>
      </c>
      <c r="F13" s="22"/>
      <c r="G13" s="23" t="str">
        <f>_xlfn.DISPIMG("ID_63699D8F4C0C4EF280DC0B56E453774F",1)</f>
        <v>=DISPIMG("ID_63699D8F4C0C4EF280DC0B56E453774F",1)</v>
      </c>
    </row>
    <row r="14" s="12" customFormat="1" customHeight="1" spans="1:7">
      <c r="A14" s="20" t="s">
        <v>30</v>
      </c>
      <c r="B14" s="21" t="s">
        <v>31</v>
      </c>
      <c r="C14" s="21" t="str">
        <f>_xlfn.DISPIMG("ID_A649D49EDA69471F9D49333E60661A95",1)</f>
        <v>=DISPIMG("ID_A649D49EDA69471F9D49333E60661A95",1)</v>
      </c>
      <c r="D14" s="21" t="str">
        <f>_xlfn.DISPIMG("ID_4B94292640D6441CB444639A701AE756",1)</f>
        <v>=DISPIMG("ID_4B94292640D6441CB444639A701AE756",1)</v>
      </c>
      <c r="E14" s="22" t="str">
        <f>_xlfn.DISPIMG("ID_386AEB2D4134462BA2E3901907434681",1)</f>
        <v>=DISPIMG("ID_386AEB2D4134462BA2E3901907434681",1)</v>
      </c>
      <c r="F14" s="22"/>
      <c r="G14" s="23" t="str">
        <f>_xlfn.DISPIMG("ID_4FEDE12CA8F44B1FAE0E4811C656FE19",1)</f>
        <v>=DISPIMG("ID_4FEDE12CA8F44B1FAE0E4811C656FE19",1)</v>
      </c>
    </row>
    <row r="15" s="12" customFormat="1" customHeight="1" spans="1:7">
      <c r="A15" s="20" t="s">
        <v>32</v>
      </c>
      <c r="B15" s="21" t="s">
        <v>33</v>
      </c>
      <c r="C15" s="21" t="str">
        <f>_xlfn.DISPIMG("ID_E05594D6785947909BC96091FDE6546A",1)</f>
        <v>=DISPIMG("ID_E05594D6785947909BC96091FDE6546A",1)</v>
      </c>
      <c r="D15" s="21" t="str">
        <f>_xlfn.DISPIMG("ID_53EA447380B04707B317CFAE22AA104E",1)</f>
        <v>=DISPIMG("ID_53EA447380B04707B317CFAE22AA104E",1)</v>
      </c>
      <c r="E15" s="22" t="str">
        <f>_xlfn.DISPIMG("ID_303C9E0119574D4C960FE631D9708CA7",1)</f>
        <v>=DISPIMG("ID_303C9E0119574D4C960FE631D9708CA7",1)</v>
      </c>
      <c r="F15" s="22"/>
      <c r="G15" s="23" t="str">
        <f>_xlfn.DISPIMG("ID_85E6BD7981174D2B9A5CD1CBA01DA192",1)</f>
        <v>=DISPIMG("ID_85E6BD7981174D2B9A5CD1CBA01DA192",1)</v>
      </c>
    </row>
    <row r="16" s="12" customFormat="1" customHeight="1" spans="1:7">
      <c r="A16" s="20" t="s">
        <v>34</v>
      </c>
      <c r="B16" s="21" t="s">
        <v>35</v>
      </c>
      <c r="C16" s="21" t="str">
        <f>_xlfn.DISPIMG("ID_CE36C92C42A040DFBD92F559CC4E8ADC",1)</f>
        <v>=DISPIMG("ID_CE36C92C42A040DFBD92F559CC4E8ADC",1)</v>
      </c>
      <c r="D16" s="21" t="str">
        <f>_xlfn.DISPIMG("ID_A858287036384DB282ACE1FC82FB80BA",1)</f>
        <v>=DISPIMG("ID_A858287036384DB282ACE1FC82FB80BA",1)</v>
      </c>
      <c r="E16" s="22" t="str">
        <f>_xlfn.DISPIMG("ID_19A9AACB1E6D471BACC87779C74371C6",1)</f>
        <v>=DISPIMG("ID_19A9AACB1E6D471BACC87779C74371C6",1)</v>
      </c>
      <c r="F16" s="22"/>
      <c r="G16" s="23" t="str">
        <f>_xlfn.DISPIMG("ID_3E3103424CF24C3496A4B5C41789DB41",1)</f>
        <v>=DISPIMG("ID_3E3103424CF24C3496A4B5C41789DB41",1)</v>
      </c>
    </row>
    <row r="17" s="12" customFormat="1" customHeight="1" spans="1:7">
      <c r="A17" s="20" t="s">
        <v>36</v>
      </c>
      <c r="B17" s="21" t="s">
        <v>37</v>
      </c>
      <c r="C17" s="21" t="str">
        <f>_xlfn.DISPIMG("ID_79CF1D1D86D2481D89450149AEC3681D",1)</f>
        <v>=DISPIMG("ID_79CF1D1D86D2481D89450149AEC3681D",1)</v>
      </c>
      <c r="D17" s="21" t="str">
        <f>_xlfn.DISPIMG("ID_3AB9BBDDE0AE4640838769E394B91279",1)</f>
        <v>=DISPIMG("ID_3AB9BBDDE0AE4640838769E394B91279",1)</v>
      </c>
      <c r="E17" s="22" t="str">
        <f>_xlfn.DISPIMG("ID_851FE58912484F5E843CC42C77F9F5A6",1)</f>
        <v>=DISPIMG("ID_851FE58912484F5E843CC42C77F9F5A6",1)</v>
      </c>
      <c r="F17" s="22"/>
      <c r="G17" s="23" t="str">
        <f>_xlfn.DISPIMG("ID_CF1BAAE1134344E0B9F0094B9B9AB462",1)</f>
        <v>=DISPIMG("ID_CF1BAAE1134344E0B9F0094B9B9AB462",1)</v>
      </c>
    </row>
    <row r="18" s="12" customFormat="1" customHeight="1" spans="1:7">
      <c r="A18" s="20" t="s">
        <v>38</v>
      </c>
      <c r="B18" s="21" t="s">
        <v>39</v>
      </c>
      <c r="C18" s="21" t="str">
        <f>_xlfn.DISPIMG("ID_1C697E36C949458B85A570634D04769E",1)</f>
        <v>=DISPIMG("ID_1C697E36C949458B85A570634D04769E",1)</v>
      </c>
      <c r="D18" s="21" t="str">
        <f>_xlfn.DISPIMG("ID_84DBD8E3A52249DC82CDD9861AA3958A",1)</f>
        <v>=DISPIMG("ID_84DBD8E3A52249DC82CDD9861AA3958A",1)</v>
      </c>
      <c r="E18" s="22" t="str">
        <f>_xlfn.DISPIMG("ID_D9A460C06C614C8BBC6355C3E4153720",1)</f>
        <v>=DISPIMG("ID_D9A460C06C614C8BBC6355C3E4153720",1)</v>
      </c>
      <c r="F18" s="22"/>
      <c r="G18" s="23" t="str">
        <f>_xlfn.DISPIMG("ID_3928DAE948D7407E8B39A4A00F3D17D1",1)</f>
        <v>=DISPIMG("ID_3928DAE948D7407E8B39A4A00F3D17D1",1)</v>
      </c>
    </row>
    <row r="19" s="12" customFormat="1" customHeight="1" spans="1:7">
      <c r="A19" s="20" t="s">
        <v>40</v>
      </c>
      <c r="B19" s="26" t="s">
        <v>41</v>
      </c>
      <c r="C19" s="21" t="str">
        <f>_xlfn.DISPIMG("ID_7BB51926A814437698AE568CB67E2ED4",1)</f>
        <v>=DISPIMG("ID_7BB51926A814437698AE568CB67E2ED4",1)</v>
      </c>
      <c r="D19" s="21" t="str">
        <f>_xlfn.DISPIMG("ID_862A0FF5D71B437E9E18ED2F1AAB422F",1)</f>
        <v>=DISPIMG("ID_862A0FF5D71B437E9E18ED2F1AAB422F",1)</v>
      </c>
      <c r="E19" s="22" t="str">
        <f>_xlfn.DISPIMG("ID_C7F42AA5DE60486893B09929306A85C3",1)</f>
        <v>=DISPIMG("ID_C7F42AA5DE60486893B09929306A85C3",1)</v>
      </c>
      <c r="F19" s="22"/>
      <c r="G19" s="23" t="str">
        <f>_xlfn.DISPIMG("ID_9FE4416E721F478E9F169AAAB6F9401A",1)</f>
        <v>=DISPIMG("ID_9FE4416E721F478E9F169AAAB6F9401A",1)</v>
      </c>
    </row>
    <row r="20" s="12" customFormat="1" customHeight="1" spans="1:7">
      <c r="A20" s="20" t="s">
        <v>42</v>
      </c>
      <c r="B20" s="26" t="s">
        <v>43</v>
      </c>
      <c r="C20" s="27" t="str">
        <f>_xlfn.DISPIMG("ID_4C0D1A1AF93F4461990FF4FAB6921E7D",1)</f>
        <v>=DISPIMG("ID_4C0D1A1AF93F4461990FF4FAB6921E7D",1)</v>
      </c>
      <c r="D20" s="27" t="str">
        <f>_xlfn.DISPIMG("ID_61D7E9358F5342B8B41726C416E0C7E0",1)</f>
        <v>=DISPIMG("ID_61D7E9358F5342B8B41726C416E0C7E0",1)</v>
      </c>
      <c r="E20" s="28" t="str">
        <f>_xlfn.DISPIMG("ID_B1B5D1E460D8498C8B99B552F24A789A",1)</f>
        <v>=DISPIMG("ID_B1B5D1E460D8498C8B99B552F24A789A",1)</v>
      </c>
      <c r="F20" s="22"/>
      <c r="G20" s="29" t="str">
        <f>_xlfn.DISPIMG("ID_90EBD51D4182497E9A5CFC0979D8EF17",1)</f>
        <v>=DISPIMG("ID_90EBD51D4182497E9A5CFC0979D8EF17",1)</v>
      </c>
    </row>
    <row r="21" s="12" customFormat="1" customHeight="1" spans="1:7">
      <c r="A21" s="20"/>
      <c r="B21" s="24" t="s">
        <v>44</v>
      </c>
      <c r="C21" s="21"/>
      <c r="D21" s="21"/>
      <c r="E21" s="22"/>
      <c r="F21" s="22"/>
      <c r="G21" s="23"/>
    </row>
    <row r="22" s="12" customFormat="1" customHeight="1" spans="1:7">
      <c r="A22" s="20" t="s">
        <v>45</v>
      </c>
      <c r="B22" s="21" t="s">
        <v>46</v>
      </c>
      <c r="C22" s="21" t="str">
        <f>_xlfn.DISPIMG("ID_994F5219B57E46F596E943313654D914",1)</f>
        <v>=DISPIMG("ID_994F5219B57E46F596E943313654D914",1)</v>
      </c>
      <c r="D22" s="21" t="str">
        <f>_xlfn.DISPIMG("ID_99C3E828C7964F8189C92213360A3510",1)</f>
        <v>=DISPIMG("ID_99C3E828C7964F8189C92213360A3510",1)</v>
      </c>
      <c r="E22" s="22"/>
      <c r="F22" s="22"/>
      <c r="G22" s="23"/>
    </row>
    <row r="23" s="12" customFormat="1" customHeight="1" spans="1:7">
      <c r="A23" s="20" t="s">
        <v>47</v>
      </c>
      <c r="B23" s="21" t="s">
        <v>48</v>
      </c>
      <c r="C23" s="21" t="s">
        <v>26</v>
      </c>
      <c r="D23" s="21" t="s">
        <v>26</v>
      </c>
      <c r="E23" s="22"/>
      <c r="F23" s="22"/>
      <c r="G23" s="23"/>
    </row>
    <row r="24" s="12" customFormat="1" customHeight="1" spans="1:7">
      <c r="A24" s="20" t="s">
        <v>47</v>
      </c>
      <c r="B24" s="21" t="s">
        <v>49</v>
      </c>
      <c r="C24" s="21" t="s">
        <v>26</v>
      </c>
      <c r="D24" s="21" t="s">
        <v>26</v>
      </c>
      <c r="E24" s="22"/>
      <c r="F24" s="22"/>
      <c r="G24" s="23"/>
    </row>
    <row r="25" s="12" customFormat="1" customHeight="1" spans="1:7">
      <c r="A25" s="20" t="s">
        <v>47</v>
      </c>
      <c r="B25" s="21" t="s">
        <v>50</v>
      </c>
      <c r="C25" s="21" t="s">
        <v>26</v>
      </c>
      <c r="D25" s="21" t="s">
        <v>26</v>
      </c>
      <c r="E25" s="22"/>
      <c r="F25" s="22"/>
      <c r="G25" s="23"/>
    </row>
    <row r="26" s="12" customFormat="1" customHeight="1" spans="1:7">
      <c r="A26" s="20" t="s">
        <v>47</v>
      </c>
      <c r="B26" s="21" t="s">
        <v>51</v>
      </c>
      <c r="C26" s="21" t="s">
        <v>26</v>
      </c>
      <c r="D26" s="21" t="s">
        <v>26</v>
      </c>
      <c r="E26" s="22"/>
      <c r="F26" s="22"/>
      <c r="G26" s="23"/>
    </row>
    <row r="27" s="12" customFormat="1" customHeight="1" spans="1:7">
      <c r="A27" s="20" t="s">
        <v>47</v>
      </c>
      <c r="B27" s="21" t="s">
        <v>52</v>
      </c>
      <c r="C27" s="21" t="s">
        <v>26</v>
      </c>
      <c r="D27" s="21" t="s">
        <v>26</v>
      </c>
      <c r="E27" s="22"/>
      <c r="F27" s="22"/>
      <c r="G27" s="23"/>
    </row>
    <row r="28" s="12" customFormat="1" customHeight="1" spans="1:7">
      <c r="A28" s="20" t="s">
        <v>53</v>
      </c>
      <c r="B28" s="21" t="s">
        <v>54</v>
      </c>
      <c r="C28" s="21"/>
      <c r="D28" s="21" t="str">
        <f>_xlfn.DISPIMG("ID_D909ABA79DFF4AC48093F5536337C1BF",1)</f>
        <v>=DISPIMG("ID_D909ABA79DFF4AC48093F5536337C1BF",1)</v>
      </c>
      <c r="E28" s="22"/>
      <c r="F28" s="22"/>
      <c r="G28" s="23"/>
    </row>
    <row r="29" s="12" customFormat="1" customHeight="1" spans="1:7">
      <c r="A29" s="20" t="s">
        <v>47</v>
      </c>
      <c r="B29" s="21" t="s">
        <v>55</v>
      </c>
      <c r="C29" s="21" t="s">
        <v>26</v>
      </c>
      <c r="D29" s="21" t="s">
        <v>26</v>
      </c>
      <c r="E29" s="22"/>
      <c r="F29" s="22"/>
      <c r="G29" s="23"/>
    </row>
    <row r="30" s="12" customFormat="1" customHeight="1" spans="1:7">
      <c r="A30" s="20" t="s">
        <v>47</v>
      </c>
      <c r="B30" s="21" t="s">
        <v>56</v>
      </c>
      <c r="C30" s="21" t="s">
        <v>26</v>
      </c>
      <c r="D30" s="21" t="s">
        <v>26</v>
      </c>
      <c r="E30" s="22"/>
      <c r="F30" s="22"/>
      <c r="G30" s="23"/>
    </row>
    <row r="31" s="12" customFormat="1" customHeight="1" spans="1:7">
      <c r="A31" s="20" t="s">
        <v>47</v>
      </c>
      <c r="B31" s="21" t="s">
        <v>57</v>
      </c>
      <c r="C31" s="21" t="s">
        <v>26</v>
      </c>
      <c r="D31" s="21" t="s">
        <v>26</v>
      </c>
      <c r="E31" s="22"/>
      <c r="F31" s="22"/>
      <c r="G31" s="23"/>
    </row>
    <row r="32" s="12" customFormat="1" customHeight="1" spans="1:7">
      <c r="A32" s="20" t="s">
        <v>47</v>
      </c>
      <c r="B32" s="21" t="s">
        <v>58</v>
      </c>
      <c r="C32" s="21" t="s">
        <v>26</v>
      </c>
      <c r="D32" s="21" t="s">
        <v>26</v>
      </c>
      <c r="E32" s="22"/>
      <c r="F32" s="22"/>
      <c r="G32" s="23"/>
    </row>
    <row r="33" s="12" customFormat="1" customHeight="1" spans="1:7">
      <c r="A33" s="20" t="s">
        <v>47</v>
      </c>
      <c r="B33" s="21" t="s">
        <v>59</v>
      </c>
      <c r="C33" s="21" t="s">
        <v>26</v>
      </c>
      <c r="D33" s="21" t="s">
        <v>26</v>
      </c>
      <c r="E33" s="22"/>
      <c r="F33" s="22"/>
      <c r="G33" s="23"/>
    </row>
    <row r="34" s="12" customFormat="1" customHeight="1" spans="1:7">
      <c r="A34" s="20" t="s">
        <v>47</v>
      </c>
      <c r="B34" s="21" t="s">
        <v>60</v>
      </c>
      <c r="C34" s="21" t="s">
        <v>26</v>
      </c>
      <c r="D34" s="21" t="s">
        <v>26</v>
      </c>
      <c r="E34" s="22"/>
      <c r="F34" s="22"/>
      <c r="G34" s="23"/>
    </row>
    <row r="35" s="12" customFormat="1" customHeight="1" spans="1:7">
      <c r="A35" s="20" t="s">
        <v>61</v>
      </c>
      <c r="B35" s="21" t="s">
        <v>62</v>
      </c>
      <c r="C35" s="21" t="str">
        <f>_xlfn.DISPIMG("ID_50133774022F4BEDA1864F7722CEBF1C",1)</f>
        <v>=DISPIMG("ID_50133774022F4BEDA1864F7722CEBF1C",1)</v>
      </c>
      <c r="D35" s="21" t="str">
        <f>_xlfn.DISPIMG("ID_3AC1AA637E5740ADBBBE1D2B98C77185",1)</f>
        <v>=DISPIMG("ID_3AC1AA637E5740ADBBBE1D2B98C77185",1)</v>
      </c>
      <c r="E35" s="22"/>
      <c r="F35" s="22"/>
      <c r="G35" s="23"/>
    </row>
    <row r="36" s="12" customFormat="1" customHeight="1" spans="1:7">
      <c r="A36" s="20" t="s">
        <v>63</v>
      </c>
      <c r="B36" s="21" t="s">
        <v>64</v>
      </c>
      <c r="C36" s="21" t="s">
        <v>26</v>
      </c>
      <c r="D36" s="21" t="s">
        <v>26</v>
      </c>
      <c r="E36" s="22"/>
      <c r="F36" s="22"/>
      <c r="G36" s="23"/>
    </row>
    <row r="37" s="12" customFormat="1" customHeight="1" spans="1:7">
      <c r="A37" s="20" t="s">
        <v>63</v>
      </c>
      <c r="B37" s="21" t="s">
        <v>65</v>
      </c>
      <c r="C37" s="21" t="s">
        <v>26</v>
      </c>
      <c r="D37" s="21" t="s">
        <v>26</v>
      </c>
      <c r="E37" s="22"/>
      <c r="F37" s="22"/>
      <c r="G37" s="23"/>
    </row>
    <row r="38" s="12" customFormat="1" customHeight="1" spans="1:7">
      <c r="A38" s="20" t="s">
        <v>63</v>
      </c>
      <c r="B38" s="21" t="s">
        <v>66</v>
      </c>
      <c r="C38" s="21" t="s">
        <v>26</v>
      </c>
      <c r="D38" s="21" t="s">
        <v>26</v>
      </c>
      <c r="E38" s="22"/>
      <c r="F38" s="22"/>
      <c r="G38" s="23"/>
    </row>
    <row r="39" s="12" customFormat="1" customHeight="1" spans="1:7">
      <c r="A39" s="20" t="s">
        <v>67</v>
      </c>
      <c r="B39" s="21" t="s">
        <v>62</v>
      </c>
      <c r="C39" s="21" t="str">
        <f>_xlfn.DISPIMG("ID_4B4A920CF612439AA8F50A8847137078",1)</f>
        <v>=DISPIMG("ID_4B4A920CF612439AA8F50A8847137078",1)</v>
      </c>
      <c r="D39" s="21" t="str">
        <f>_xlfn.DISPIMG("ID_04D81957113A4F7DB6AADA86C3AA1E28",1)</f>
        <v>=DISPIMG("ID_04D81957113A4F7DB6AADA86C3AA1E28",1)</v>
      </c>
      <c r="E39" s="22"/>
      <c r="F39" s="22"/>
      <c r="G39" s="23"/>
    </row>
    <row r="40" s="12" customFormat="1" customHeight="1" spans="1:7">
      <c r="A40" s="20" t="s">
        <v>63</v>
      </c>
      <c r="B40" s="21" t="s">
        <v>55</v>
      </c>
      <c r="C40" s="21" t="s">
        <v>26</v>
      </c>
      <c r="D40" s="21" t="s">
        <v>26</v>
      </c>
      <c r="E40" s="22"/>
      <c r="F40" s="22"/>
      <c r="G40" s="23"/>
    </row>
    <row r="41" s="12" customFormat="1" customHeight="1" spans="1:7">
      <c r="A41" s="20" t="s">
        <v>63</v>
      </c>
      <c r="B41" s="21" t="s">
        <v>55</v>
      </c>
      <c r="C41" s="21" t="s">
        <v>26</v>
      </c>
      <c r="D41" s="21" t="s">
        <v>26</v>
      </c>
      <c r="E41" s="22"/>
      <c r="F41" s="22"/>
      <c r="G41" s="23"/>
    </row>
    <row r="42" s="12" customFormat="1" customHeight="1" spans="1:7">
      <c r="A42" s="20" t="s">
        <v>63</v>
      </c>
      <c r="B42" s="21" t="s">
        <v>54</v>
      </c>
      <c r="C42" s="21" t="s">
        <v>26</v>
      </c>
      <c r="D42" s="21" t="s">
        <v>26</v>
      </c>
      <c r="E42" s="22"/>
      <c r="F42" s="22"/>
      <c r="G42" s="23"/>
    </row>
    <row r="43" s="12" customFormat="1" customHeight="1" spans="1:7">
      <c r="A43" s="20" t="s">
        <v>68</v>
      </c>
      <c r="B43" s="21" t="s">
        <v>54</v>
      </c>
      <c r="C43" s="21" t="str">
        <f>_xlfn.DISPIMG("ID_2C32B4E502D24DE08E16B2E791C4036D",1)</f>
        <v>=DISPIMG("ID_2C32B4E502D24DE08E16B2E791C4036D",1)</v>
      </c>
      <c r="D43" s="21" t="str">
        <f>_xlfn.DISPIMG("ID_47F82C09D4C24C17B1D7193B3DC3FAAF",1)</f>
        <v>=DISPIMG("ID_47F82C09D4C24C17B1D7193B3DC3FAAF",1)</v>
      </c>
      <c r="E43" s="22"/>
      <c r="F43" s="22"/>
      <c r="G43" s="23"/>
    </row>
    <row r="44" s="12" customFormat="1" customHeight="1" spans="1:7">
      <c r="A44" s="20" t="s">
        <v>63</v>
      </c>
      <c r="B44" s="21" t="s">
        <v>69</v>
      </c>
      <c r="C44" s="21" t="s">
        <v>26</v>
      </c>
      <c r="D44" s="21" t="s">
        <v>26</v>
      </c>
      <c r="E44" s="22"/>
      <c r="F44" s="22"/>
      <c r="G44" s="23"/>
    </row>
    <row r="45" s="12" customFormat="1" customHeight="1" spans="1:7">
      <c r="A45" s="20" t="s">
        <v>63</v>
      </c>
      <c r="B45" s="21" t="s">
        <v>70</v>
      </c>
      <c r="C45" s="21" t="s">
        <v>26</v>
      </c>
      <c r="D45" s="21" t="s">
        <v>26</v>
      </c>
      <c r="E45" s="22"/>
      <c r="F45" s="22"/>
      <c r="G45" s="23"/>
    </row>
    <row r="46" s="12" customFormat="1" customHeight="1" spans="1:7">
      <c r="A46" s="20" t="s">
        <v>63</v>
      </c>
      <c r="B46" s="21" t="s">
        <v>71</v>
      </c>
      <c r="C46" s="21" t="s">
        <v>26</v>
      </c>
      <c r="D46" s="21" t="s">
        <v>26</v>
      </c>
      <c r="E46" s="22"/>
      <c r="F46" s="22"/>
      <c r="G46" s="23"/>
    </row>
    <row r="47" s="12" customFormat="1" customHeight="1" spans="1:7">
      <c r="A47" s="20" t="s">
        <v>63</v>
      </c>
      <c r="B47" s="21" t="s">
        <v>72</v>
      </c>
      <c r="C47" s="21" t="s">
        <v>26</v>
      </c>
      <c r="D47" s="21" t="s">
        <v>26</v>
      </c>
      <c r="E47" s="22"/>
      <c r="F47" s="22"/>
      <c r="G47" s="23"/>
    </row>
    <row r="48" s="12" customFormat="1" customHeight="1" spans="1:7">
      <c r="A48" s="20" t="s">
        <v>73</v>
      </c>
      <c r="B48" s="21" t="s">
        <v>62</v>
      </c>
      <c r="C48" s="21"/>
      <c r="D48" s="21" t="str">
        <f>_xlfn.DISPIMG("ID_941B8BC43547474AB3D47BA9E8C452E8",1)</f>
        <v>=DISPIMG("ID_941B8BC43547474AB3D47BA9E8C452E8",1)</v>
      </c>
      <c r="E48" s="22"/>
      <c r="F48" s="22"/>
      <c r="G48" s="23"/>
    </row>
    <row r="49" s="12" customFormat="1" customHeight="1" spans="1:7">
      <c r="A49" s="20" t="s">
        <v>47</v>
      </c>
      <c r="B49" s="21" t="s">
        <v>74</v>
      </c>
      <c r="C49" s="21" t="s">
        <v>26</v>
      </c>
      <c r="D49" s="21" t="s">
        <v>26</v>
      </c>
      <c r="E49" s="22"/>
      <c r="F49" s="22"/>
      <c r="G49" s="23"/>
    </row>
    <row r="50" s="12" customFormat="1" customHeight="1" spans="1:7">
      <c r="A50" s="20" t="s">
        <v>63</v>
      </c>
      <c r="B50" s="21" t="s">
        <v>75</v>
      </c>
      <c r="C50" s="21" t="s">
        <v>26</v>
      </c>
      <c r="D50" s="21" t="s">
        <v>26</v>
      </c>
      <c r="E50" s="22"/>
      <c r="F50" s="22"/>
      <c r="G50" s="23"/>
    </row>
    <row r="51" s="12" customFormat="1" customHeight="1" spans="1:7">
      <c r="A51" s="20" t="s">
        <v>76</v>
      </c>
      <c r="B51" s="21" t="s">
        <v>77</v>
      </c>
      <c r="C51" s="21"/>
      <c r="D51" s="21" t="str">
        <f>_xlfn.DISPIMG("ID_35018F0C528A4FFC8E873CA431AAAA90",1)</f>
        <v>=DISPIMG("ID_35018F0C528A4FFC8E873CA431AAAA90",1)</v>
      </c>
      <c r="E51" s="22"/>
      <c r="F51" s="22"/>
      <c r="G51" s="23"/>
    </row>
    <row r="52" s="12" customFormat="1" customHeight="1" spans="1:7">
      <c r="A52" s="20" t="s">
        <v>78</v>
      </c>
      <c r="B52" s="21" t="s">
        <v>79</v>
      </c>
      <c r="C52" s="21" t="str">
        <f>_xlfn.DISPIMG("ID_4D828FE914DC4D1597491AE7CC1C00EC",1)</f>
        <v>=DISPIMG("ID_4D828FE914DC4D1597491AE7CC1C00EC",1)</v>
      </c>
      <c r="D52" s="21" t="str">
        <f>_xlfn.DISPIMG("ID_B023C0F1FE3548B1A3DFC57246F5CFC6",1)</f>
        <v>=DISPIMG("ID_B023C0F1FE3548B1A3DFC57246F5CFC6",1)</v>
      </c>
      <c r="E52" s="22"/>
      <c r="F52" s="22"/>
      <c r="G52" s="23"/>
    </row>
    <row r="53" s="12" customFormat="1" customHeight="1" spans="1:7">
      <c r="A53" s="20" t="s">
        <v>47</v>
      </c>
      <c r="B53" s="21" t="s">
        <v>80</v>
      </c>
      <c r="C53" s="21" t="s">
        <v>26</v>
      </c>
      <c r="D53" s="21" t="s">
        <v>26</v>
      </c>
      <c r="E53" s="22"/>
      <c r="F53" s="22"/>
      <c r="G53" s="23"/>
    </row>
    <row r="54" s="12" customFormat="1" customHeight="1" spans="1:7">
      <c r="A54" s="20" t="s">
        <v>47</v>
      </c>
      <c r="B54" s="21" t="s">
        <v>81</v>
      </c>
      <c r="C54" s="21" t="s">
        <v>26</v>
      </c>
      <c r="D54" s="21" t="s">
        <v>26</v>
      </c>
      <c r="E54" s="22"/>
      <c r="F54" s="22"/>
      <c r="G54" s="23"/>
    </row>
    <row r="55" s="12" customFormat="1" customHeight="1" spans="1:7">
      <c r="A55" s="20" t="s">
        <v>82</v>
      </c>
      <c r="B55" s="21" t="s">
        <v>69</v>
      </c>
      <c r="C55" s="27" t="str">
        <f>_xlfn.DISPIMG("ID_76E9E110476149F0951AE7C09F62DEA8",1)</f>
        <v>=DISPIMG("ID_76E9E110476149F0951AE7C09F62DEA8",1)</v>
      </c>
      <c r="D55" s="27" t="str">
        <f>_xlfn.DISPIMG("ID_9B83D0121BBA4ADABDEAE3FECA242DD0",1)</f>
        <v>=DISPIMG("ID_9B83D0121BBA4ADABDEAE3FECA242DD0",1)</v>
      </c>
      <c r="E55" s="22"/>
      <c r="F55" s="22"/>
      <c r="G55" s="23"/>
    </row>
    <row r="56" s="12" customFormat="1" customHeight="1" spans="1:7">
      <c r="A56" s="20" t="s">
        <v>47</v>
      </c>
      <c r="B56" s="21" t="s">
        <v>69</v>
      </c>
      <c r="C56" s="21"/>
      <c r="D56" s="21"/>
      <c r="E56" s="22"/>
      <c r="F56" s="22"/>
      <c r="G56" s="23"/>
    </row>
    <row r="57" s="12" customFormat="1" customHeight="1" spans="1:7">
      <c r="A57" s="20" t="s">
        <v>47</v>
      </c>
      <c r="B57" s="21" t="s">
        <v>69</v>
      </c>
      <c r="C57" s="21"/>
      <c r="D57" s="21"/>
      <c r="E57" s="22"/>
      <c r="F57" s="22"/>
      <c r="G57" s="23"/>
    </row>
    <row r="58" s="12" customFormat="1" customHeight="1" spans="1:7">
      <c r="A58" s="20" t="s">
        <v>83</v>
      </c>
      <c r="B58" s="21" t="s">
        <v>84</v>
      </c>
      <c r="C58" s="27" t="str">
        <f>_xlfn.DISPIMG("ID_6F027C367EA14AD5A03955FECF0D6652",1)</f>
        <v>=DISPIMG("ID_6F027C367EA14AD5A03955FECF0D6652",1)</v>
      </c>
      <c r="D58" s="27" t="str">
        <f>_xlfn.DISPIMG("ID_9AAE796C2E5349819198AE7D60019F68",1)</f>
        <v>=DISPIMG("ID_9AAE796C2E5349819198AE7D60019F68",1)</v>
      </c>
      <c r="E58" s="22"/>
      <c r="F58" s="22"/>
      <c r="G58" s="23"/>
    </row>
    <row r="59" s="12" customFormat="1" customHeight="1" spans="1:7">
      <c r="A59" s="20" t="s">
        <v>47</v>
      </c>
      <c r="B59" s="21" t="s">
        <v>85</v>
      </c>
      <c r="C59" s="21"/>
      <c r="D59" s="21"/>
      <c r="E59" s="22"/>
      <c r="F59" s="22"/>
      <c r="G59" s="23"/>
    </row>
    <row r="60" s="12" customFormat="1" customHeight="1" spans="1:7">
      <c r="A60" s="20" t="s">
        <v>86</v>
      </c>
      <c r="B60" s="21" t="s">
        <v>87</v>
      </c>
      <c r="C60" s="21" t="str">
        <f>_xlfn.DISPIMG("ID_383AC5048DA148F995672FA11B3AA1DE",1)</f>
        <v>=DISPIMG("ID_383AC5048DA148F995672FA11B3AA1DE",1)</v>
      </c>
      <c r="D60" s="21" t="str">
        <f>_xlfn.DISPIMG("ID_9CFF32674CCE4ACFA83DB65F4761FE6D",1)</f>
        <v>=DISPIMG("ID_9CFF32674CCE4ACFA83DB65F4761FE6D",1)</v>
      </c>
      <c r="E60" s="22"/>
      <c r="F60" s="22"/>
      <c r="G60" s="23"/>
    </row>
    <row r="61" s="12" customFormat="1" customHeight="1" spans="1:7">
      <c r="A61" s="20" t="s">
        <v>63</v>
      </c>
      <c r="B61" s="21" t="s">
        <v>88</v>
      </c>
      <c r="C61" s="21" t="s">
        <v>26</v>
      </c>
      <c r="D61" s="21" t="s">
        <v>26</v>
      </c>
      <c r="E61" s="22"/>
      <c r="F61" s="22"/>
      <c r="G61" s="23"/>
    </row>
    <row r="62" s="12" customFormat="1" customHeight="1" spans="1:7">
      <c r="A62" s="20" t="s">
        <v>89</v>
      </c>
      <c r="B62" s="21" t="s">
        <v>90</v>
      </c>
      <c r="C62" s="21" t="s">
        <v>26</v>
      </c>
      <c r="D62" s="21" t="s">
        <v>26</v>
      </c>
      <c r="E62" s="22"/>
      <c r="F62" s="22"/>
      <c r="G62" s="23"/>
    </row>
    <row r="63" s="12" customFormat="1" customHeight="1" spans="1:7">
      <c r="A63" s="20" t="s">
        <v>91</v>
      </c>
      <c r="B63" s="21" t="s">
        <v>54</v>
      </c>
      <c r="C63" s="21" t="str">
        <f>_xlfn.DISPIMG("ID_9002FB62CDA44BB5BD6EB5418038B433",1)</f>
        <v>=DISPIMG("ID_9002FB62CDA44BB5BD6EB5418038B433",1)</v>
      </c>
      <c r="D63" s="21" t="str">
        <f>_xlfn.DISPIMG("ID_26186E860A1D42A2B42ABCA37C695E42",1)</f>
        <v>=DISPIMG("ID_26186E860A1D42A2B42ABCA37C695E42",1)</v>
      </c>
      <c r="E63" s="22"/>
      <c r="F63" s="22"/>
      <c r="G63" s="23"/>
    </row>
    <row r="64" s="12" customFormat="1" customHeight="1" spans="1:7">
      <c r="A64" s="20" t="s">
        <v>47</v>
      </c>
      <c r="B64" s="21" t="s">
        <v>92</v>
      </c>
      <c r="C64" s="21" t="s">
        <v>26</v>
      </c>
      <c r="D64" s="21" t="s">
        <v>26</v>
      </c>
      <c r="E64" s="22"/>
      <c r="F64" s="22"/>
      <c r="G64" s="23"/>
    </row>
    <row r="65" s="12" customFormat="1" customHeight="1" spans="1:7">
      <c r="A65" s="20" t="s">
        <v>89</v>
      </c>
      <c r="B65" s="21" t="s">
        <v>93</v>
      </c>
      <c r="C65" s="21" t="s">
        <v>26</v>
      </c>
      <c r="D65" s="21" t="s">
        <v>26</v>
      </c>
      <c r="E65" s="22"/>
      <c r="F65" s="22"/>
      <c r="G65" s="23"/>
    </row>
    <row r="66" s="12" customFormat="1" customHeight="1" spans="1:7">
      <c r="A66" s="20"/>
      <c r="B66" s="24" t="s">
        <v>94</v>
      </c>
      <c r="C66" s="21"/>
      <c r="D66" s="21"/>
      <c r="E66" s="22"/>
      <c r="F66" s="22"/>
      <c r="G66" s="23"/>
    </row>
    <row r="67" s="12" customFormat="1" customHeight="1" spans="1:7">
      <c r="A67" s="20"/>
      <c r="B67" s="21"/>
      <c r="C67" s="21"/>
      <c r="D67" s="21"/>
      <c r="E67" s="22"/>
      <c r="F67" s="22"/>
      <c r="G67" s="23" t="s">
        <v>95</v>
      </c>
    </row>
    <row r="69" s="12" customFormat="1" customHeight="1" spans="1:7">
      <c r="A69" s="20" t="s">
        <v>96</v>
      </c>
      <c r="B69" s="21" t="s">
        <v>97</v>
      </c>
      <c r="C69" s="21" t="str">
        <f>_xlfn.DISPIMG("ID_C294356AB9BE4EF7A45818C5757EB156",1)</f>
        <v>=DISPIMG("ID_C294356AB9BE4EF7A45818C5757EB156",1)</v>
      </c>
      <c r="D69" s="21" t="str">
        <f>_xlfn.DISPIMG("ID_FCA9BA858A934112BFFC674234116D85",1)</f>
        <v>=DISPIMG("ID_FCA9BA858A934112BFFC674234116D85",1)</v>
      </c>
      <c r="E69" s="22"/>
      <c r="F69" s="22"/>
      <c r="G69" s="23"/>
    </row>
    <row r="70" s="12" customFormat="1" customHeight="1" spans="1:7">
      <c r="A70" s="20" t="s">
        <v>96</v>
      </c>
      <c r="B70" s="21" t="s">
        <v>98</v>
      </c>
      <c r="C70" s="21" t="str">
        <f>_xlfn.DISPIMG("ID_1D6A96EFD296449FADE77106A3F0148A",1)</f>
        <v>=DISPIMG("ID_1D6A96EFD296449FADE77106A3F0148A",1)</v>
      </c>
      <c r="D70" s="21" t="str">
        <f>_xlfn.DISPIMG("ID_C43BC7B9505440BFAC0092AEE0019F60",1)</f>
        <v>=DISPIMG("ID_C43BC7B9505440BFAC0092AEE0019F60",1)</v>
      </c>
      <c r="E70" s="22" t="str">
        <f>_xlfn.DISPIMG("ID_E424D0BE19A648FB9FDE2E5DD471C33E",1)</f>
        <v>=DISPIMG("ID_E424D0BE19A648FB9FDE2E5DD471C33E",1)</v>
      </c>
      <c r="F70" s="22"/>
      <c r="G70" s="23"/>
    </row>
    <row r="71" s="12" customFormat="1" customHeight="1" spans="1:7">
      <c r="A71" s="20" t="s">
        <v>96</v>
      </c>
      <c r="B71" s="21" t="s">
        <v>99</v>
      </c>
      <c r="C71" s="21" t="str">
        <f>_xlfn.DISPIMG("ID_CBC85E745F254CD6AC17B7580D90928C",1)</f>
        <v>=DISPIMG("ID_CBC85E745F254CD6AC17B7580D90928C",1)</v>
      </c>
      <c r="D71" s="21" t="str">
        <f>_xlfn.DISPIMG("ID_6607115FDC784431B58ABFDA6CBD0119",1)</f>
        <v>=DISPIMG("ID_6607115FDC784431B58ABFDA6CBD0119",1)</v>
      </c>
      <c r="E71" s="22" t="str">
        <f>_xlfn.DISPIMG("ID_6A40A4114A3D446FAC9A73981D12F1A7",1)</f>
        <v>=DISPIMG("ID_6A40A4114A3D446FAC9A73981D12F1A7",1)</v>
      </c>
      <c r="F71" s="22"/>
      <c r="G71" s="23"/>
    </row>
    <row r="72" s="12" customFormat="1" customHeight="1" spans="1:7">
      <c r="A72" s="20" t="s">
        <v>96</v>
      </c>
      <c r="B72" s="21" t="s">
        <v>100</v>
      </c>
      <c r="C72" s="21" t="str">
        <f>_xlfn.DISPIMG("ID_9B826641195148F3B494FFAD56DF17B8",1)</f>
        <v>=DISPIMG("ID_9B826641195148F3B494FFAD56DF17B8",1)</v>
      </c>
      <c r="D72" s="21" t="str">
        <f>_xlfn.DISPIMG("ID_25DB782DA5CE48AF84C79E312DFD9B20",1)</f>
        <v>=DISPIMG("ID_25DB782DA5CE48AF84C79E312DFD9B20",1)</v>
      </c>
      <c r="E72" s="22" t="str">
        <f>_xlfn.DISPIMG("ID_C1072D822B7F49ACB5791F00528D4629",1)</f>
        <v>=DISPIMG("ID_C1072D822B7F49ACB5791F00528D4629",1)</v>
      </c>
      <c r="F72" s="22"/>
      <c r="G72" s="23"/>
    </row>
    <row r="73" s="12" customFormat="1" customHeight="1" spans="1:7">
      <c r="A73" s="20" t="s">
        <v>96</v>
      </c>
      <c r="B73" s="21" t="s">
        <v>101</v>
      </c>
      <c r="C73" s="21" t="str">
        <f>_xlfn.DISPIMG("ID_9CAD18082FB64DD898501C5DA4C02881",1)</f>
        <v>=DISPIMG("ID_9CAD18082FB64DD898501C5DA4C02881",1)</v>
      </c>
      <c r="D73" s="21" t="str">
        <f>_xlfn.DISPIMG("ID_048D39AEDE314486BBA4FB7BA2647B46",1)</f>
        <v>=DISPIMG("ID_048D39AEDE314486BBA4FB7BA2647B46",1)</v>
      </c>
      <c r="E73" s="22" t="str">
        <f>_xlfn.DISPIMG("ID_F46E3573289645508D4A764FD26AE233",1)</f>
        <v>=DISPIMG("ID_F46E3573289645508D4A764FD26AE233",1)</v>
      </c>
      <c r="F73" s="22"/>
      <c r="G73" s="23"/>
    </row>
    <row r="74" s="12" customFormat="1" customHeight="1" spans="1:7">
      <c r="A74" s="20" t="s">
        <v>96</v>
      </c>
      <c r="B74" s="21" t="s">
        <v>102</v>
      </c>
      <c r="C74" s="21" t="str">
        <f>_xlfn.DISPIMG("ID_16EFBD28749744D7A20057B5AFA85B05",1)</f>
        <v>=DISPIMG("ID_16EFBD28749744D7A20057B5AFA85B05",1)</v>
      </c>
      <c r="D74" s="21" t="str">
        <f>_xlfn.DISPIMG("ID_9252AE55DD554EED893F44A3116A738F",1)</f>
        <v>=DISPIMG("ID_9252AE55DD554EED893F44A3116A738F",1)</v>
      </c>
      <c r="E74" s="22" t="str">
        <f>_xlfn.DISPIMG("ID_701B39E0F21B4E7FBB26B363D6B5DD3C",1)</f>
        <v>=DISPIMG("ID_701B39E0F21B4E7FBB26B363D6B5DD3C",1)</v>
      </c>
      <c r="F74" s="22"/>
      <c r="G74" s="23"/>
    </row>
    <row r="75" s="12" customFormat="1" customHeight="1" spans="1:7">
      <c r="A75" s="20" t="s">
        <v>96</v>
      </c>
      <c r="B75" s="21" t="s">
        <v>103</v>
      </c>
      <c r="C75" s="21" t="str">
        <f>_xlfn.DISPIMG("ID_FEB955A5FD2F40258F070BC1962B873C",1)</f>
        <v>=DISPIMG("ID_FEB955A5FD2F40258F070BC1962B873C",1)</v>
      </c>
      <c r="D75" s="21" t="str">
        <f>_xlfn.DISPIMG("ID_CDA161E989404E6D9993DB4A2AB0BABC",1)</f>
        <v>=DISPIMG("ID_CDA161E989404E6D9993DB4A2AB0BABC",1)</v>
      </c>
      <c r="E75" s="22" t="str">
        <f>_xlfn.DISPIMG("ID_B37628FD067548349E58DAAED0B8A16C",1)</f>
        <v>=DISPIMG("ID_B37628FD067548349E58DAAED0B8A16C",1)</v>
      </c>
      <c r="F75" s="22"/>
      <c r="G75" s="23"/>
    </row>
    <row r="76" s="12" customFormat="1" customHeight="1" spans="1:7">
      <c r="A76" s="20" t="s">
        <v>96</v>
      </c>
      <c r="B76" s="21" t="s">
        <v>104</v>
      </c>
      <c r="C76" s="21" t="str">
        <f>_xlfn.DISPIMG("ID_8355F4BC401F4456AA30161D6F5B0CB5",1)</f>
        <v>=DISPIMG("ID_8355F4BC401F4456AA30161D6F5B0CB5",1)</v>
      </c>
      <c r="D76" s="21" t="str">
        <f>_xlfn.DISPIMG("ID_28F6C7D413FC494DADE37D71975DF7AE",1)</f>
        <v>=DISPIMG("ID_28F6C7D413FC494DADE37D71975DF7AE",1)</v>
      </c>
      <c r="E76" s="22" t="str">
        <f>_xlfn.DISPIMG("ID_60D697B9BD2646B99177C44C436FB86A",1)</f>
        <v>=DISPIMG("ID_60D697B9BD2646B99177C44C436FB86A",1)</v>
      </c>
      <c r="F76" s="22"/>
      <c r="G76" s="23"/>
    </row>
    <row r="77" s="12" customFormat="1" customHeight="1" spans="1:7">
      <c r="A77" s="20" t="s">
        <v>96</v>
      </c>
      <c r="B77" s="21" t="s">
        <v>105</v>
      </c>
      <c r="C77" s="21" t="str">
        <f>_xlfn.DISPIMG("ID_8B29B225280442D7B424CBCB5350DAD3",1)</f>
        <v>=DISPIMG("ID_8B29B225280442D7B424CBCB5350DAD3",1)</v>
      </c>
      <c r="D77" s="21" t="str">
        <f>_xlfn.DISPIMG("ID_9E01E46C18E9469880A24F55CD84968E",1)</f>
        <v>=DISPIMG("ID_9E01E46C18E9469880A24F55CD84968E",1)</v>
      </c>
      <c r="E77" s="22" t="str">
        <f>_xlfn.DISPIMG("ID_C99E49FB9CC44E238C917E52BF11FB69",1)</f>
        <v>=DISPIMG("ID_C99E49FB9CC44E238C917E52BF11FB69",1)</v>
      </c>
      <c r="F77" s="22"/>
      <c r="G77" s="23"/>
    </row>
    <row r="78" s="12" customFormat="1" customHeight="1" spans="1:7">
      <c r="A78" s="20" t="s">
        <v>96</v>
      </c>
      <c r="B78" s="21" t="s">
        <v>106</v>
      </c>
      <c r="C78" s="21" t="str">
        <f>_xlfn.DISPIMG("ID_C5423BB75D4E4356B82E0DADE0D6963C",1)</f>
        <v>=DISPIMG("ID_C5423BB75D4E4356B82E0DADE0D6963C",1)</v>
      </c>
      <c r="D78" s="21" t="str">
        <f>_xlfn.DISPIMG("ID_DE3603954782491E916E6A773CE11AF9",1)</f>
        <v>=DISPIMG("ID_DE3603954782491E916E6A773CE11AF9",1)</v>
      </c>
      <c r="E78" s="22" t="str">
        <f>_xlfn.DISPIMG("ID_59D9E7E7AD274A15803CE8A1A1892FA2",1)</f>
        <v>=DISPIMG("ID_59D9E7E7AD274A15803CE8A1A1892FA2",1)</v>
      </c>
      <c r="F78" s="22"/>
      <c r="G78" s="23"/>
    </row>
    <row r="79" s="12" customFormat="1" customHeight="1" spans="1:7">
      <c r="A79" s="20" t="s">
        <v>96</v>
      </c>
      <c r="B79" s="21" t="s">
        <v>107</v>
      </c>
      <c r="C79" s="21" t="str">
        <f>_xlfn.DISPIMG("ID_2BDA3C9B74F34A8E8FC84F4997B22CE2",1)</f>
        <v>=DISPIMG("ID_2BDA3C9B74F34A8E8FC84F4997B22CE2",1)</v>
      </c>
      <c r="D79" s="21" t="str">
        <f>_xlfn.DISPIMG("ID_8851A58012784FC68F6D990BDB1C642A",1)</f>
        <v>=DISPIMG("ID_8851A58012784FC68F6D990BDB1C642A",1)</v>
      </c>
      <c r="E79" s="22" t="str">
        <f>_xlfn.DISPIMG("ID_76361B887BB243A4A1419DA39A625B3D",1)</f>
        <v>=DISPIMG("ID_76361B887BB243A4A1419DA39A625B3D",1)</v>
      </c>
      <c r="F79" s="22"/>
      <c r="G79" s="23"/>
    </row>
    <row r="80" s="12" customFormat="1" customHeight="1" spans="1:7">
      <c r="A80" s="20" t="s">
        <v>96</v>
      </c>
      <c r="B80" s="21" t="s">
        <v>108</v>
      </c>
      <c r="C80" s="27" t="str">
        <f>_xlfn.DISPIMG("ID_D5D8F89B2E554EF1B99DD83972FB49F8",1)</f>
        <v>=DISPIMG("ID_D5D8F89B2E554EF1B99DD83972FB49F8",1)</v>
      </c>
      <c r="D80" s="27" t="str">
        <f>_xlfn.DISPIMG("ID_7C19A827CAAC4B759C8B04E551AFC8D4",1)</f>
        <v>=DISPIMG("ID_7C19A827CAAC4B759C8B04E551AFC8D4",1)</v>
      </c>
      <c r="E80" s="28" t="str">
        <f>_xlfn.DISPIMG("ID_26CC2BCCC433458D8E4A9C73FB92F274",1)</f>
        <v>=DISPIMG("ID_26CC2BCCC433458D8E4A9C73FB92F274",1)</v>
      </c>
      <c r="F80" s="22"/>
      <c r="G80" s="23"/>
    </row>
    <row r="81" s="12" customFormat="1" customHeight="1" spans="1:7">
      <c r="A81" s="20" t="s">
        <v>96</v>
      </c>
      <c r="B81" s="21" t="s">
        <v>109</v>
      </c>
      <c r="C81" s="27" t="str">
        <f>_xlfn.DISPIMG("ID_8C9D18D622F343378B46206F15FD9203",1)</f>
        <v>=DISPIMG("ID_8C9D18D622F343378B46206F15FD9203",1)</v>
      </c>
      <c r="D81" s="27" t="str">
        <f>_xlfn.DISPIMG("ID_DE438366639D4A288DF65446A214957F",1)</f>
        <v>=DISPIMG("ID_DE438366639D4A288DF65446A214957F",1)</v>
      </c>
      <c r="E81" s="28" t="str">
        <f>_xlfn.DISPIMG("ID_E0F3476FA83A483CB5AF28F2BE3EA25C",1)</f>
        <v>=DISPIMG("ID_E0F3476FA83A483CB5AF28F2BE3EA25C",1)</v>
      </c>
      <c r="F81" s="22"/>
      <c r="G81" s="23"/>
    </row>
    <row r="82" s="12" customFormat="1" customHeight="1" spans="1:7">
      <c r="A82" s="20" t="s">
        <v>96</v>
      </c>
      <c r="B82" s="21" t="s">
        <v>110</v>
      </c>
      <c r="C82" s="27" t="str">
        <f>_xlfn.DISPIMG("ID_EC8EF93324E44840B6942152CD873FF0",1)</f>
        <v>=DISPIMG("ID_EC8EF93324E44840B6942152CD873FF0",1)</v>
      </c>
      <c r="D82" s="27" t="str">
        <f>_xlfn.DISPIMG("ID_F05F906670784F7BB08D1F6A43D96C37",1)</f>
        <v>=DISPIMG("ID_F05F906670784F7BB08D1F6A43D96C37",1)</v>
      </c>
      <c r="E82" s="28" t="str">
        <f>_xlfn.DISPIMG("ID_BDC47EAE7F344332BD276A65D78766ED",1)</f>
        <v>=DISPIMG("ID_BDC47EAE7F344332BD276A65D78766ED",1)</v>
      </c>
      <c r="F82" s="22"/>
      <c r="G82" s="23"/>
    </row>
    <row r="83" s="12" customFormat="1" customHeight="1" spans="1:7">
      <c r="A83" s="20" t="s">
        <v>96</v>
      </c>
      <c r="B83" s="26" t="s">
        <v>111</v>
      </c>
      <c r="C83" s="27" t="str">
        <f>_xlfn.DISPIMG("ID_9EC5512366DD457CB60C1A197BEA6F5D",1)</f>
        <v>=DISPIMG("ID_9EC5512366DD457CB60C1A197BEA6F5D",1)</v>
      </c>
      <c r="D83" s="27" t="str">
        <f>_xlfn.DISPIMG("ID_6F105C6F448E4CF6B613CAFA74E18C54",1)</f>
        <v>=DISPIMG("ID_6F105C6F448E4CF6B613CAFA74E18C54",1)</v>
      </c>
      <c r="E83" s="28" t="str">
        <f>_xlfn.DISPIMG("ID_0081083C6A1947BCAFF70034956016DB",1)</f>
        <v>=DISPIMG("ID_0081083C6A1947BCAFF70034956016DB",1)</v>
      </c>
      <c r="F83" s="22"/>
      <c r="G83" s="23"/>
    </row>
    <row r="84" s="12" customFormat="1" customHeight="1" spans="1:7">
      <c r="A84" s="20" t="s">
        <v>96</v>
      </c>
      <c r="B84" s="26" t="s">
        <v>112</v>
      </c>
      <c r="C84" s="27" t="str">
        <f>_xlfn.DISPIMG("ID_98543C34B57E4D8EA10CB3AF28759C85",1)</f>
        <v>=DISPIMG("ID_98543C34B57E4D8EA10CB3AF28759C85",1)</v>
      </c>
      <c r="D84" s="27" t="str">
        <f>_xlfn.DISPIMG("ID_7C65CBDE5D4740FCACBEB19D159AAF76",1)</f>
        <v>=DISPIMG("ID_7C65CBDE5D4740FCACBEB19D159AAF76",1)</v>
      </c>
      <c r="E84" s="28" t="str">
        <f>_xlfn.DISPIMG("ID_2E7806BEC161405BB4B30CFF73C97B84",1)</f>
        <v>=DISPIMG("ID_2E7806BEC161405BB4B30CFF73C97B84",1)</v>
      </c>
      <c r="F84" s="22"/>
      <c r="G84" s="23"/>
    </row>
    <row r="85" s="12" customFormat="1" customHeight="1" spans="1:7">
      <c r="A85" s="20"/>
      <c r="B85" s="24" t="s">
        <v>113</v>
      </c>
      <c r="C85" s="21"/>
      <c r="D85" s="21"/>
      <c r="E85" s="22"/>
      <c r="F85" s="22"/>
      <c r="G85" s="23"/>
    </row>
    <row r="86" s="12" customFormat="1" customHeight="1" spans="1:7">
      <c r="A86" s="20"/>
      <c r="B86" s="26"/>
      <c r="C86" s="21"/>
      <c r="D86" s="21"/>
      <c r="E86" s="22"/>
      <c r="F86" s="22"/>
      <c r="G86" s="23"/>
    </row>
    <row r="87" s="12" customFormat="1" customHeight="1" spans="1:7">
      <c r="A87" s="20"/>
      <c r="B87" s="30" t="s">
        <v>114</v>
      </c>
      <c r="C87" s="21"/>
      <c r="D87" s="21"/>
      <c r="E87" s="22"/>
      <c r="F87" s="22"/>
      <c r="G87" s="23"/>
    </row>
    <row r="88" s="12" customFormat="1" customHeight="1" spans="1:7">
      <c r="A88" s="20"/>
      <c r="B88" s="21" t="s">
        <v>115</v>
      </c>
      <c r="C88" s="21"/>
      <c r="D88" s="21"/>
      <c r="E88" s="22"/>
      <c r="F88" s="22"/>
      <c r="G88" s="23"/>
    </row>
    <row r="89" s="12" customFormat="1" customHeight="1" spans="1:7">
      <c r="A89" s="20"/>
      <c r="B89" s="21" t="s">
        <v>116</v>
      </c>
      <c r="C89" s="21"/>
      <c r="D89" s="21"/>
      <c r="E89" s="22"/>
      <c r="F89" s="22"/>
      <c r="G89" s="23"/>
    </row>
    <row r="90" s="12" customFormat="1" customHeight="1" spans="1:7">
      <c r="A90" s="20"/>
      <c r="B90" s="21" t="s">
        <v>117</v>
      </c>
      <c r="C90" s="21"/>
      <c r="D90" s="21"/>
      <c r="E90" s="22"/>
      <c r="F90" s="22"/>
      <c r="G90" s="23"/>
    </row>
    <row r="91" s="12" customFormat="1" customHeight="1" spans="1:7">
      <c r="A91" s="20"/>
      <c r="B91" s="21"/>
      <c r="C91" s="21"/>
      <c r="D91" s="21"/>
      <c r="E91" s="22"/>
      <c r="F91" s="22"/>
      <c r="G91" s="23"/>
    </row>
    <row r="92" s="12" customFormat="1" customHeight="1" spans="1:7">
      <c r="A92" s="20"/>
      <c r="B92" s="21"/>
      <c r="C92" s="21"/>
      <c r="D92" s="21"/>
      <c r="E92" s="22"/>
      <c r="F92" s="22"/>
      <c r="G92" s="23"/>
    </row>
    <row r="93" s="12" customFormat="1" customHeight="1" spans="1:7">
      <c r="A93" s="20"/>
      <c r="B93" s="21"/>
      <c r="C93" s="21"/>
      <c r="D93" s="21"/>
      <c r="E93" s="22"/>
      <c r="F93" s="22"/>
      <c r="G93" s="23"/>
    </row>
    <row r="94" s="12" customFormat="1" customHeight="1" spans="1:7">
      <c r="A94" s="20"/>
      <c r="B94" s="21"/>
      <c r="C94" s="21"/>
      <c r="D94" s="21"/>
      <c r="E94" s="22"/>
      <c r="F94" s="22"/>
      <c r="G94" s="23"/>
    </row>
    <row r="95" s="12" customFormat="1" customHeight="1" spans="1:7">
      <c r="A95" s="20"/>
      <c r="B95" s="21"/>
      <c r="C95" s="21"/>
      <c r="D95" s="21"/>
      <c r="E95" s="22"/>
      <c r="F95" s="22"/>
      <c r="G95" s="23"/>
    </row>
    <row r="96" s="12" customFormat="1" customHeight="1" spans="1:7">
      <c r="A96" s="20"/>
      <c r="B96" s="21"/>
      <c r="C96" s="21"/>
      <c r="D96" s="21"/>
      <c r="E96" s="22"/>
      <c r="F96" s="22"/>
      <c r="G96" s="23"/>
    </row>
    <row r="97" s="12" customFormat="1" customHeight="1" spans="1:7">
      <c r="A97" s="20"/>
      <c r="B97" s="21"/>
      <c r="C97" s="21"/>
      <c r="D97" s="21"/>
      <c r="E97" s="22"/>
      <c r="F97" s="22"/>
      <c r="G97" s="23"/>
    </row>
    <row r="98" s="12" customFormat="1" customHeight="1" spans="1:7">
      <c r="A98" s="20"/>
      <c r="B98" s="21"/>
      <c r="C98" s="21"/>
      <c r="D98" s="21"/>
      <c r="E98" s="22"/>
      <c r="F98" s="22"/>
      <c r="G98" s="23"/>
    </row>
    <row r="99" s="12" customFormat="1" customHeight="1" spans="1:7">
      <c r="A99" s="20"/>
      <c r="B99" s="21"/>
      <c r="C99" s="21"/>
      <c r="D99" s="21"/>
      <c r="E99" s="22"/>
      <c r="F99" s="22"/>
      <c r="G99" s="23"/>
    </row>
    <row r="100" s="12" customFormat="1" customHeight="1" spans="1:7">
      <c r="A100" s="20"/>
      <c r="B100" s="21"/>
      <c r="C100" s="21"/>
      <c r="D100" s="21"/>
      <c r="E100" s="22"/>
      <c r="F100" s="22"/>
      <c r="G100" s="23"/>
    </row>
    <row r="101" s="12" customFormat="1" customHeight="1" spans="1:7">
      <c r="A101" s="20"/>
      <c r="B101" s="21"/>
      <c r="C101" s="21"/>
      <c r="D101" s="21"/>
      <c r="E101" s="22"/>
      <c r="F101" s="22"/>
      <c r="G101" s="23"/>
    </row>
    <row r="102" s="12" customFormat="1" customHeight="1" spans="1:7">
      <c r="A102" s="20"/>
      <c r="B102" s="21"/>
      <c r="C102" s="21"/>
      <c r="D102" s="21"/>
      <c r="E102" s="22"/>
      <c r="F102" s="22"/>
      <c r="G102" s="23"/>
    </row>
    <row r="103" s="12" customFormat="1" customHeight="1" spans="1:7">
      <c r="A103" s="20"/>
      <c r="B103" s="21"/>
      <c r="C103" s="21"/>
      <c r="D103" s="21"/>
      <c r="E103" s="22"/>
      <c r="F103" s="22"/>
      <c r="G103" s="23"/>
    </row>
    <row r="104" s="12" customFormat="1" customHeight="1" spans="1:7">
      <c r="A104" s="20"/>
      <c r="B104" s="21"/>
      <c r="C104" s="21"/>
      <c r="D104" s="21"/>
      <c r="E104" s="22"/>
      <c r="F104" s="22"/>
      <c r="G104" s="23"/>
    </row>
    <row r="105" s="12" customFormat="1" customHeight="1" spans="1:7">
      <c r="A105" s="20"/>
      <c r="B105" s="21"/>
      <c r="C105" s="21"/>
      <c r="D105" s="21"/>
      <c r="E105" s="22"/>
      <c r="F105" s="22"/>
      <c r="G105" s="23"/>
    </row>
    <row r="106" s="12" customFormat="1" customHeight="1" spans="1:7">
      <c r="A106" s="20"/>
      <c r="B106" s="21"/>
      <c r="C106" s="21"/>
      <c r="D106" s="21"/>
      <c r="E106" s="22"/>
      <c r="F106" s="22"/>
      <c r="G106" s="23"/>
    </row>
    <row r="107" s="12" customFormat="1" customHeight="1" spans="1:7">
      <c r="A107" s="20"/>
      <c r="B107" s="21"/>
      <c r="C107" s="21"/>
      <c r="D107" s="21"/>
      <c r="E107" s="22"/>
      <c r="F107" s="22"/>
      <c r="G107" s="23"/>
    </row>
    <row r="108" s="12" customFormat="1" customHeight="1" spans="1:7">
      <c r="A108" s="20"/>
      <c r="B108" s="21"/>
      <c r="C108" s="21"/>
      <c r="D108" s="21"/>
      <c r="E108" s="22"/>
      <c r="F108" s="22"/>
      <c r="G108" s="23"/>
    </row>
    <row r="109" s="12" customFormat="1" customHeight="1" spans="1:7">
      <c r="A109" s="20"/>
      <c r="B109" s="21"/>
      <c r="C109" s="21"/>
      <c r="D109" s="21"/>
      <c r="E109" s="22"/>
      <c r="F109" s="22"/>
      <c r="G109" s="23"/>
    </row>
    <row r="110" s="12" customFormat="1" customHeight="1" spans="1:7">
      <c r="A110" s="20"/>
      <c r="B110" s="21"/>
      <c r="C110" s="21"/>
      <c r="D110" s="21"/>
      <c r="E110" s="22"/>
      <c r="F110" s="22"/>
      <c r="G110" s="23"/>
    </row>
    <row r="111" s="12" customFormat="1" customHeight="1" spans="1:7">
      <c r="A111" s="20"/>
      <c r="B111" s="21"/>
      <c r="C111" s="21"/>
      <c r="D111" s="21"/>
      <c r="E111" s="22"/>
      <c r="F111" s="22"/>
      <c r="G111" s="23"/>
    </row>
    <row r="112" s="12" customFormat="1" customHeight="1" spans="1:7">
      <c r="A112" s="20"/>
      <c r="B112" s="21"/>
      <c r="C112" s="21"/>
      <c r="D112" s="21"/>
      <c r="E112" s="22"/>
      <c r="F112" s="22"/>
      <c r="G112" s="23"/>
    </row>
    <row r="113" s="12" customFormat="1" customHeight="1" spans="1:7">
      <c r="A113" s="20"/>
      <c r="B113" s="21"/>
      <c r="C113" s="21"/>
      <c r="D113" s="21"/>
      <c r="E113" s="22"/>
      <c r="F113" s="22"/>
      <c r="G113" s="23"/>
    </row>
    <row r="114" s="12" customFormat="1" customHeight="1" spans="1:7">
      <c r="A114" s="20"/>
      <c r="B114" s="21"/>
      <c r="C114" s="21"/>
      <c r="D114" s="21"/>
      <c r="E114" s="22"/>
      <c r="F114" s="22"/>
      <c r="G114" s="23"/>
    </row>
    <row r="115" s="12" customFormat="1" customHeight="1" spans="1:7">
      <c r="A115" s="20"/>
      <c r="B115" s="21"/>
      <c r="C115" s="21"/>
      <c r="D115" s="21"/>
      <c r="E115" s="22"/>
      <c r="F115" s="22"/>
      <c r="G115" s="23"/>
    </row>
    <row r="116" s="12" customFormat="1" customHeight="1" spans="1:7">
      <c r="A116" s="20"/>
      <c r="B116" s="21"/>
      <c r="C116" s="21"/>
      <c r="D116" s="21"/>
      <c r="E116" s="22"/>
      <c r="F116" s="22"/>
      <c r="G116" s="23"/>
    </row>
    <row r="117" s="12" customFormat="1" customHeight="1" spans="1:7">
      <c r="A117" s="20"/>
      <c r="B117" s="21"/>
      <c r="C117" s="21"/>
      <c r="D117" s="21"/>
      <c r="E117" s="22"/>
      <c r="F117" s="22"/>
      <c r="G117" s="23"/>
    </row>
    <row r="118" s="12" customFormat="1" customHeight="1" spans="1:7">
      <c r="A118" s="20"/>
      <c r="B118" s="21"/>
      <c r="C118" s="21"/>
      <c r="D118" s="21"/>
      <c r="E118" s="22"/>
      <c r="F118" s="22"/>
      <c r="G118" s="23"/>
    </row>
    <row r="119" s="12" customFormat="1" customHeight="1" spans="1:7">
      <c r="A119" s="20"/>
      <c r="B119" s="21"/>
      <c r="C119" s="21"/>
      <c r="D119" s="21"/>
      <c r="E119" s="22"/>
      <c r="F119" s="22"/>
      <c r="G119" s="23"/>
    </row>
    <row r="120" s="12" customFormat="1" customHeight="1" spans="1:7">
      <c r="A120" s="20"/>
      <c r="B120" s="21"/>
      <c r="C120" s="21"/>
      <c r="D120" s="21"/>
      <c r="E120" s="22"/>
      <c r="F120" s="22"/>
      <c r="G120" s="23"/>
    </row>
    <row r="121" s="12" customFormat="1" customHeight="1" spans="1:7">
      <c r="A121" s="20"/>
      <c r="B121" s="21"/>
      <c r="C121" s="21"/>
      <c r="D121" s="21"/>
      <c r="E121" s="22"/>
      <c r="F121" s="22"/>
      <c r="G121" s="23"/>
    </row>
    <row r="122" s="12" customFormat="1" customHeight="1" spans="1:7">
      <c r="A122" s="20"/>
      <c r="B122" s="21"/>
      <c r="C122" s="21"/>
      <c r="D122" s="21"/>
      <c r="E122" s="22"/>
      <c r="F122" s="22"/>
      <c r="G122" s="23"/>
    </row>
    <row r="123" s="12" customFormat="1" customHeight="1" spans="1:7">
      <c r="A123" s="20"/>
      <c r="B123" s="21"/>
      <c r="C123" s="21"/>
      <c r="D123" s="21"/>
      <c r="E123" s="22"/>
      <c r="F123" s="22"/>
      <c r="G123" s="23"/>
    </row>
    <row r="124" s="12" customFormat="1" customHeight="1" spans="1:7">
      <c r="A124" s="20"/>
      <c r="B124" s="21"/>
      <c r="C124" s="21"/>
      <c r="D124" s="21"/>
      <c r="E124" s="22"/>
      <c r="F124" s="22"/>
      <c r="G124" s="23"/>
    </row>
    <row r="125" s="12" customFormat="1" customHeight="1" spans="1:7">
      <c r="A125" s="20"/>
      <c r="B125" s="21"/>
      <c r="C125" s="21"/>
      <c r="D125" s="21"/>
      <c r="E125" s="22"/>
      <c r="F125" s="22"/>
      <c r="G125" s="23"/>
    </row>
    <row r="126" s="12" customFormat="1" customHeight="1" spans="1:7">
      <c r="A126" s="20"/>
      <c r="B126" s="21"/>
      <c r="C126" s="21"/>
      <c r="D126" s="21"/>
      <c r="E126" s="22"/>
      <c r="F126" s="22"/>
      <c r="G126" s="23"/>
    </row>
    <row r="127" s="12" customFormat="1" customHeight="1" spans="1:7">
      <c r="A127" s="20"/>
      <c r="B127" s="21"/>
      <c r="C127" s="21"/>
      <c r="D127" s="21"/>
      <c r="E127" s="22"/>
      <c r="F127" s="22"/>
      <c r="G127" s="23"/>
    </row>
    <row r="128" s="12" customFormat="1" customHeight="1" spans="1:7">
      <c r="A128" s="20"/>
      <c r="B128" s="21"/>
      <c r="C128" s="21"/>
      <c r="D128" s="21"/>
      <c r="E128" s="22"/>
      <c r="F128" s="22"/>
      <c r="G128" s="23"/>
    </row>
    <row r="129" s="12" customFormat="1" customHeight="1" spans="1:7">
      <c r="A129" s="20"/>
      <c r="B129" s="21"/>
      <c r="C129" s="21"/>
      <c r="D129" s="21"/>
      <c r="E129" s="22"/>
      <c r="F129" s="22"/>
      <c r="G129" s="23"/>
    </row>
    <row r="130" s="12" customFormat="1" customHeight="1" spans="1:7">
      <c r="A130" s="31"/>
      <c r="B130" s="32"/>
      <c r="C130" s="32"/>
      <c r="D130" s="32"/>
      <c r="E130" s="33"/>
      <c r="F130" s="33"/>
      <c r="G130" s="34"/>
    </row>
    <row r="131" s="13" customFormat="1" customHeight="1"/>
  </sheetData>
  <mergeCells count="1">
    <mergeCell ref="A1:G1"/>
  </mergeCells>
  <pageMargins left="0.235416666666667" right="0.354166666666667" top="0.393055555555556" bottom="0.393055555555556" header="0.511805555555556" footer="0.511805555555556"/>
  <pageSetup paperSize="9" firstPageNumber="4294963191" orientation="landscape" useFirstPageNumber="1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2"/>
  <sheetViews>
    <sheetView topLeftCell="A19" workbookViewId="0">
      <selection activeCell="I38" sqref="I38"/>
    </sheetView>
  </sheetViews>
  <sheetFormatPr defaultColWidth="8.925" defaultRowHeight="15" outlineLevelCol="4"/>
  <cols>
    <col min="3" max="3" width="25.75" style="1" customWidth="1"/>
    <col min="5" max="5" width="18.5" style="2" customWidth="1"/>
  </cols>
  <sheetData>
    <row r="1" spans="1:4">
      <c r="A1" s="3" t="s">
        <v>118</v>
      </c>
      <c r="B1" s="4" t="s">
        <v>119</v>
      </c>
      <c r="C1" s="4"/>
      <c r="D1" s="3" t="s">
        <v>120</v>
      </c>
    </row>
    <row r="2" spans="2:5">
      <c r="B2" t="s">
        <v>121</v>
      </c>
      <c r="C2" s="5" t="s">
        <v>122</v>
      </c>
      <c r="D2" s="6" t="s">
        <v>123</v>
      </c>
      <c r="E2" s="7" t="s">
        <v>124</v>
      </c>
    </row>
    <row r="3" spans="2:5">
      <c r="B3" t="s">
        <v>125</v>
      </c>
      <c r="C3" s="5" t="s">
        <v>126</v>
      </c>
      <c r="D3" s="6"/>
      <c r="E3" s="8"/>
    </row>
    <row r="4" spans="2:5">
      <c r="B4" t="s">
        <v>121</v>
      </c>
      <c r="C4" s="5" t="s">
        <v>127</v>
      </c>
      <c r="D4" s="6" t="s">
        <v>123</v>
      </c>
      <c r="E4" s="7" t="s">
        <v>128</v>
      </c>
    </row>
    <row r="5" spans="2:5">
      <c r="B5" t="s">
        <v>125</v>
      </c>
      <c r="C5" s="5" t="s">
        <v>129</v>
      </c>
      <c r="D5" s="6"/>
      <c r="E5" s="8"/>
    </row>
    <row r="6" spans="2:5">
      <c r="B6" t="s">
        <v>121</v>
      </c>
      <c r="C6" s="5" t="s">
        <v>130</v>
      </c>
      <c r="D6" s="6" t="s">
        <v>123</v>
      </c>
      <c r="E6" s="7" t="s">
        <v>131</v>
      </c>
    </row>
    <row r="7" spans="2:5">
      <c r="B7" t="s">
        <v>125</v>
      </c>
      <c r="C7" s="5" t="s">
        <v>132</v>
      </c>
      <c r="D7" s="6"/>
      <c r="E7" s="8"/>
    </row>
    <row r="8" spans="2:5">
      <c r="B8" t="s">
        <v>121</v>
      </c>
      <c r="C8" s="5" t="s">
        <v>133</v>
      </c>
      <c r="D8" s="6" t="s">
        <v>123</v>
      </c>
      <c r="E8" s="7" t="s">
        <v>134</v>
      </c>
    </row>
    <row r="9" spans="2:5">
      <c r="B9" t="s">
        <v>125</v>
      </c>
      <c r="C9" s="5" t="s">
        <v>135</v>
      </c>
      <c r="D9" s="6"/>
      <c r="E9" s="8"/>
    </row>
    <row r="10" spans="2:5">
      <c r="B10" t="s">
        <v>121</v>
      </c>
      <c r="C10" s="5" t="s">
        <v>136</v>
      </c>
      <c r="D10" s="6" t="s">
        <v>123</v>
      </c>
      <c r="E10" s="7" t="s">
        <v>137</v>
      </c>
    </row>
    <row r="11" spans="2:5">
      <c r="B11" t="s">
        <v>125</v>
      </c>
      <c r="C11" s="5" t="s">
        <v>138</v>
      </c>
      <c r="D11" s="6"/>
      <c r="E11" s="8"/>
    </row>
    <row r="12" spans="2:5">
      <c r="B12" t="s">
        <v>121</v>
      </c>
      <c r="C12" s="5" t="s">
        <v>139</v>
      </c>
      <c r="D12" s="6" t="s">
        <v>123</v>
      </c>
      <c r="E12" s="7" t="s">
        <v>140</v>
      </c>
    </row>
    <row r="13" spans="2:5">
      <c r="B13" t="s">
        <v>125</v>
      </c>
      <c r="C13" s="5" t="s">
        <v>141</v>
      </c>
      <c r="D13" s="6"/>
      <c r="E13" s="8"/>
    </row>
    <row r="14" spans="2:5">
      <c r="B14" t="s">
        <v>121</v>
      </c>
      <c r="C14" s="5" t="s">
        <v>142</v>
      </c>
      <c r="D14" s="6" t="s">
        <v>123</v>
      </c>
      <c r="E14" s="7" t="s">
        <v>143</v>
      </c>
    </row>
    <row r="15" spans="2:5">
      <c r="B15" t="s">
        <v>125</v>
      </c>
      <c r="C15" s="5" t="s">
        <v>144</v>
      </c>
      <c r="D15" s="6"/>
      <c r="E15" s="8"/>
    </row>
    <row r="16" spans="2:5">
      <c r="B16" t="s">
        <v>121</v>
      </c>
      <c r="C16" s="5" t="s">
        <v>145</v>
      </c>
      <c r="D16" s="6" t="s">
        <v>123</v>
      </c>
      <c r="E16" s="9" t="s">
        <v>146</v>
      </c>
    </row>
    <row r="17" spans="2:5">
      <c r="B17" t="s">
        <v>125</v>
      </c>
      <c r="C17" s="5" t="s">
        <v>147</v>
      </c>
      <c r="D17" s="6"/>
      <c r="E17" s="10"/>
    </row>
    <row r="18" spans="2:5">
      <c r="B18" t="s">
        <v>121</v>
      </c>
      <c r="C18" s="5" t="s">
        <v>148</v>
      </c>
      <c r="D18" s="6" t="s">
        <v>123</v>
      </c>
      <c r="E18" s="7" t="s">
        <v>149</v>
      </c>
    </row>
    <row r="19" spans="2:5">
      <c r="B19" t="s">
        <v>125</v>
      </c>
      <c r="C19" s="5" t="s">
        <v>150</v>
      </c>
      <c r="D19" s="6"/>
      <c r="E19" s="8"/>
    </row>
    <row r="20" spans="2:5">
      <c r="B20" t="s">
        <v>121</v>
      </c>
      <c r="C20" s="5" t="s">
        <v>151</v>
      </c>
      <c r="D20" s="6" t="s">
        <v>123</v>
      </c>
      <c r="E20" s="7" t="s">
        <v>152</v>
      </c>
    </row>
    <row r="21" spans="2:5">
      <c r="B21" t="s">
        <v>125</v>
      </c>
      <c r="C21" s="5" t="s">
        <v>153</v>
      </c>
      <c r="D21" s="6"/>
      <c r="E21" s="8"/>
    </row>
    <row r="22" spans="2:5">
      <c r="B22" t="s">
        <v>121</v>
      </c>
      <c r="C22" s="5" t="s">
        <v>154</v>
      </c>
      <c r="D22" s="6" t="s">
        <v>123</v>
      </c>
      <c r="E22" s="9" t="s">
        <v>155</v>
      </c>
    </row>
    <row r="23" spans="2:5">
      <c r="B23" t="s">
        <v>125</v>
      </c>
      <c r="C23" s="5" t="s">
        <v>156</v>
      </c>
      <c r="D23" s="6"/>
      <c r="E23" s="10"/>
    </row>
    <row r="24" spans="2:5">
      <c r="B24" t="s">
        <v>121</v>
      </c>
      <c r="C24" s="5" t="s">
        <v>157</v>
      </c>
      <c r="D24" s="6" t="s">
        <v>123</v>
      </c>
      <c r="E24" s="7" t="s">
        <v>158</v>
      </c>
    </row>
    <row r="25" spans="2:5">
      <c r="B25" t="s">
        <v>125</v>
      </c>
      <c r="C25" s="5" t="s">
        <v>159</v>
      </c>
      <c r="D25" s="6"/>
      <c r="E25" s="8"/>
    </row>
    <row r="26" spans="2:5">
      <c r="B26" t="s">
        <v>121</v>
      </c>
      <c r="C26" s="5" t="s">
        <v>160</v>
      </c>
      <c r="D26" s="6" t="s">
        <v>123</v>
      </c>
      <c r="E26" s="7" t="s">
        <v>161</v>
      </c>
    </row>
    <row r="27" spans="2:5">
      <c r="B27" t="s">
        <v>125</v>
      </c>
      <c r="C27" s="5" t="s">
        <v>162</v>
      </c>
      <c r="D27" s="6"/>
      <c r="E27" s="8"/>
    </row>
    <row r="28" spans="2:5">
      <c r="B28" t="s">
        <v>121</v>
      </c>
      <c r="C28" s="5" t="s">
        <v>163</v>
      </c>
      <c r="D28" s="6" t="s">
        <v>123</v>
      </c>
      <c r="E28" s="7" t="s">
        <v>164</v>
      </c>
    </row>
    <row r="29" spans="2:5">
      <c r="B29" t="s">
        <v>125</v>
      </c>
      <c r="C29" s="5" t="s">
        <v>165</v>
      </c>
      <c r="D29" s="6"/>
      <c r="E29" s="8"/>
    </row>
    <row r="30" spans="2:5">
      <c r="B30" t="s">
        <v>121</v>
      </c>
      <c r="C30" s="5" t="s">
        <v>166</v>
      </c>
      <c r="D30" s="6" t="s">
        <v>123</v>
      </c>
      <c r="E30" s="7" t="s">
        <v>167</v>
      </c>
    </row>
    <row r="31" spans="2:5">
      <c r="B31" t="s">
        <v>125</v>
      </c>
      <c r="C31" s="5" t="s">
        <v>168</v>
      </c>
      <c r="D31" s="6"/>
      <c r="E31" s="8"/>
    </row>
    <row r="32" spans="2:5">
      <c r="B32" t="s">
        <v>121</v>
      </c>
      <c r="C32" s="5" t="s">
        <v>169</v>
      </c>
      <c r="D32" s="6" t="s">
        <v>123</v>
      </c>
      <c r="E32" s="7" t="s">
        <v>170</v>
      </c>
    </row>
    <row r="33" spans="2:5">
      <c r="B33" t="s">
        <v>125</v>
      </c>
      <c r="C33" s="5" t="s">
        <v>171</v>
      </c>
      <c r="D33" s="6"/>
      <c r="E33" s="8"/>
    </row>
    <row r="34" spans="2:5">
      <c r="B34" t="s">
        <v>121</v>
      </c>
      <c r="C34" s="5" t="s">
        <v>172</v>
      </c>
      <c r="D34" s="6" t="s">
        <v>123</v>
      </c>
      <c r="E34" s="7" t="s">
        <v>173</v>
      </c>
    </row>
    <row r="35" spans="2:5">
      <c r="B35" t="s">
        <v>125</v>
      </c>
      <c r="C35" s="5" t="s">
        <v>174</v>
      </c>
      <c r="D35" s="6"/>
      <c r="E35" s="8"/>
    </row>
    <row r="36" spans="2:5">
      <c r="B36" t="s">
        <v>121</v>
      </c>
      <c r="C36" s="5" t="s">
        <v>175</v>
      </c>
      <c r="D36" s="6" t="s">
        <v>123</v>
      </c>
      <c r="E36" s="9" t="s">
        <v>176</v>
      </c>
    </row>
    <row r="37" spans="2:5">
      <c r="B37" t="s">
        <v>125</v>
      </c>
      <c r="C37" s="5" t="s">
        <v>177</v>
      </c>
      <c r="D37" s="6"/>
      <c r="E37" s="10"/>
    </row>
    <row r="38" spans="2:5">
      <c r="B38" t="s">
        <v>121</v>
      </c>
      <c r="C38" s="5" t="s">
        <v>178</v>
      </c>
      <c r="D38" s="6" t="s">
        <v>123</v>
      </c>
      <c r="E38" s="7" t="s">
        <v>179</v>
      </c>
    </row>
    <row r="39" spans="2:5">
      <c r="B39" t="s">
        <v>125</v>
      </c>
      <c r="C39" s="5" t="s">
        <v>180</v>
      </c>
      <c r="D39" s="6"/>
      <c r="E39" s="8"/>
    </row>
    <row r="40" spans="2:5">
      <c r="B40" t="s">
        <v>121</v>
      </c>
      <c r="C40" s="5" t="s">
        <v>181</v>
      </c>
      <c r="D40" s="6" t="s">
        <v>123</v>
      </c>
      <c r="E40" s="7" t="s">
        <v>182</v>
      </c>
    </row>
    <row r="41" spans="2:5">
      <c r="B41" t="s">
        <v>125</v>
      </c>
      <c r="C41" s="5" t="s">
        <v>183</v>
      </c>
      <c r="D41" s="6"/>
      <c r="E41" s="8"/>
    </row>
    <row r="42" spans="2:5">
      <c r="B42" t="s">
        <v>121</v>
      </c>
      <c r="D42" s="6" t="s">
        <v>123</v>
      </c>
      <c r="E42" s="8"/>
    </row>
    <row r="43" spans="2:5">
      <c r="B43" t="s">
        <v>125</v>
      </c>
      <c r="D43" s="6"/>
      <c r="E43" s="8"/>
    </row>
    <row r="44" spans="2:5">
      <c r="B44" t="s">
        <v>121</v>
      </c>
      <c r="D44" s="6" t="s">
        <v>123</v>
      </c>
      <c r="E44" s="8"/>
    </row>
    <row r="45" spans="2:5">
      <c r="B45" t="s">
        <v>125</v>
      </c>
      <c r="D45" s="6"/>
      <c r="E45" s="8"/>
    </row>
    <row r="46" spans="2:5">
      <c r="B46" t="s">
        <v>121</v>
      </c>
      <c r="D46" s="6" t="s">
        <v>123</v>
      </c>
      <c r="E46" s="8"/>
    </row>
    <row r="47" spans="2:5">
      <c r="B47" t="s">
        <v>125</v>
      </c>
      <c r="D47" s="6"/>
      <c r="E47" s="8"/>
    </row>
    <row r="48" spans="2:5">
      <c r="B48" t="s">
        <v>121</v>
      </c>
      <c r="D48" s="6" t="s">
        <v>123</v>
      </c>
      <c r="E48" s="8"/>
    </row>
    <row r="49" spans="2:5">
      <c r="B49" t="s">
        <v>125</v>
      </c>
      <c r="D49" s="6"/>
      <c r="E49" s="8"/>
    </row>
    <row r="50" spans="2:5">
      <c r="B50" t="s">
        <v>121</v>
      </c>
      <c r="D50" s="6" t="s">
        <v>123</v>
      </c>
      <c r="E50" s="8"/>
    </row>
    <row r="51" spans="2:5">
      <c r="B51" t="s">
        <v>125</v>
      </c>
      <c r="D51" s="6"/>
      <c r="E51" s="8"/>
    </row>
    <row r="52" spans="2:5">
      <c r="B52" t="s">
        <v>121</v>
      </c>
      <c r="D52" s="6" t="s">
        <v>123</v>
      </c>
      <c r="E52" s="8"/>
    </row>
    <row r="53" spans="2:5">
      <c r="B53" t="s">
        <v>125</v>
      </c>
      <c r="D53" s="6"/>
      <c r="E53" s="8"/>
    </row>
    <row r="54" spans="2:5">
      <c r="B54" t="s">
        <v>121</v>
      </c>
      <c r="D54" s="6" t="s">
        <v>123</v>
      </c>
      <c r="E54" s="8"/>
    </row>
    <row r="55" spans="2:5">
      <c r="B55" t="s">
        <v>125</v>
      </c>
      <c r="D55" s="6"/>
      <c r="E55" s="8"/>
    </row>
    <row r="56" spans="2:5">
      <c r="B56" t="s">
        <v>121</v>
      </c>
      <c r="D56" s="6" t="s">
        <v>123</v>
      </c>
      <c r="E56" s="8"/>
    </row>
    <row r="57" spans="2:5">
      <c r="B57" t="s">
        <v>125</v>
      </c>
      <c r="D57" s="6"/>
      <c r="E57" s="8"/>
    </row>
    <row r="58" spans="2:5">
      <c r="B58" t="s">
        <v>121</v>
      </c>
      <c r="D58" s="6" t="s">
        <v>123</v>
      </c>
      <c r="E58" s="8"/>
    </row>
    <row r="59" spans="2:5">
      <c r="B59" t="s">
        <v>125</v>
      </c>
      <c r="D59" s="6"/>
      <c r="E59" s="8"/>
    </row>
    <row r="60" spans="2:5">
      <c r="B60" t="s">
        <v>121</v>
      </c>
      <c r="D60" s="6" t="s">
        <v>123</v>
      </c>
      <c r="E60" s="8"/>
    </row>
    <row r="61" spans="2:5">
      <c r="B61" t="s">
        <v>125</v>
      </c>
      <c r="D61" s="6"/>
      <c r="E61" s="8"/>
    </row>
    <row r="62" spans="2:5">
      <c r="B62" t="s">
        <v>121</v>
      </c>
      <c r="D62" s="6" t="s">
        <v>123</v>
      </c>
      <c r="E62" s="8"/>
    </row>
    <row r="63" spans="2:5">
      <c r="B63" t="s">
        <v>125</v>
      </c>
      <c r="D63" s="6"/>
      <c r="E63" s="8"/>
    </row>
    <row r="64" spans="2:5">
      <c r="B64" t="s">
        <v>121</v>
      </c>
      <c r="D64" s="6" t="s">
        <v>123</v>
      </c>
      <c r="E64" s="8"/>
    </row>
    <row r="65" spans="2:5">
      <c r="B65" t="s">
        <v>125</v>
      </c>
      <c r="D65" s="6"/>
      <c r="E65" s="8"/>
    </row>
    <row r="66" spans="2:5">
      <c r="B66" t="s">
        <v>121</v>
      </c>
      <c r="D66" s="6" t="s">
        <v>123</v>
      </c>
      <c r="E66" s="8"/>
    </row>
    <row r="67" spans="2:5">
      <c r="B67" t="s">
        <v>125</v>
      </c>
      <c r="D67" s="6"/>
      <c r="E67" s="8"/>
    </row>
    <row r="68" spans="2:5">
      <c r="B68" t="s">
        <v>121</v>
      </c>
      <c r="D68" s="6" t="s">
        <v>123</v>
      </c>
      <c r="E68" s="8"/>
    </row>
    <row r="69" spans="2:5">
      <c r="B69" t="s">
        <v>125</v>
      </c>
      <c r="D69" s="6"/>
      <c r="E69" s="8"/>
    </row>
    <row r="70" spans="2:5">
      <c r="B70" t="s">
        <v>121</v>
      </c>
      <c r="D70" s="6" t="s">
        <v>123</v>
      </c>
      <c r="E70" s="8"/>
    </row>
    <row r="71" spans="2:5">
      <c r="B71" t="s">
        <v>125</v>
      </c>
      <c r="D71" s="6"/>
      <c r="E71" s="8"/>
    </row>
    <row r="72" spans="2:5">
      <c r="B72" t="s">
        <v>121</v>
      </c>
      <c r="D72" s="6" t="s">
        <v>123</v>
      </c>
      <c r="E72" s="8"/>
    </row>
    <row r="73" spans="2:5">
      <c r="B73" t="s">
        <v>125</v>
      </c>
      <c r="D73" s="6"/>
      <c r="E73" s="8"/>
    </row>
    <row r="74" spans="2:5">
      <c r="B74" t="s">
        <v>121</v>
      </c>
      <c r="D74" s="6" t="s">
        <v>123</v>
      </c>
      <c r="E74" s="8"/>
    </row>
    <row r="75" spans="2:5">
      <c r="B75" t="s">
        <v>125</v>
      </c>
      <c r="D75" s="6"/>
      <c r="E75" s="8"/>
    </row>
    <row r="76" spans="2:5">
      <c r="B76" t="s">
        <v>121</v>
      </c>
      <c r="D76" s="6" t="s">
        <v>123</v>
      </c>
      <c r="E76" s="8"/>
    </row>
    <row r="77" spans="2:5">
      <c r="B77" t="s">
        <v>125</v>
      </c>
      <c r="D77" s="6"/>
      <c r="E77" s="8"/>
    </row>
    <row r="78" spans="2:5">
      <c r="B78" t="s">
        <v>121</v>
      </c>
      <c r="D78" s="6" t="s">
        <v>123</v>
      </c>
      <c r="E78" s="8"/>
    </row>
    <row r="79" spans="2:5">
      <c r="B79" t="s">
        <v>125</v>
      </c>
      <c r="D79" s="6"/>
      <c r="E79" s="8"/>
    </row>
    <row r="80" spans="2:5">
      <c r="B80" t="s">
        <v>121</v>
      </c>
      <c r="D80" s="6" t="s">
        <v>123</v>
      </c>
      <c r="E80" s="8"/>
    </row>
    <row r="81" spans="2:5">
      <c r="B81" t="s">
        <v>125</v>
      </c>
      <c r="D81" s="6"/>
      <c r="E81" s="8"/>
    </row>
    <row r="82" spans="2:5">
      <c r="B82" t="s">
        <v>121</v>
      </c>
      <c r="D82" s="6" t="s">
        <v>123</v>
      </c>
      <c r="E82" s="8"/>
    </row>
    <row r="83" spans="2:5">
      <c r="B83" t="s">
        <v>125</v>
      </c>
      <c r="D83" s="6"/>
      <c r="E83" s="8"/>
    </row>
    <row r="84" spans="2:5">
      <c r="B84" t="s">
        <v>121</v>
      </c>
      <c r="D84" s="6" t="s">
        <v>123</v>
      </c>
      <c r="E84" s="8"/>
    </row>
    <row r="85" spans="2:5">
      <c r="B85" t="s">
        <v>125</v>
      </c>
      <c r="D85" s="6"/>
      <c r="E85" s="8"/>
    </row>
    <row r="86" spans="2:5">
      <c r="B86" t="s">
        <v>121</v>
      </c>
      <c r="D86" s="6" t="s">
        <v>123</v>
      </c>
      <c r="E86" s="8"/>
    </row>
    <row r="87" spans="2:5">
      <c r="B87" t="s">
        <v>125</v>
      </c>
      <c r="D87" s="6"/>
      <c r="E87" s="8"/>
    </row>
    <row r="88" spans="2:4">
      <c r="B88" t="s">
        <v>121</v>
      </c>
      <c r="D88" s="6" t="s">
        <v>123</v>
      </c>
    </row>
    <row r="89" spans="2:4">
      <c r="B89" t="s">
        <v>125</v>
      </c>
      <c r="D89" s="6"/>
    </row>
    <row r="90" spans="2:4">
      <c r="B90" t="s">
        <v>121</v>
      </c>
      <c r="D90" s="6" t="s">
        <v>123</v>
      </c>
    </row>
    <row r="91" spans="2:4">
      <c r="B91" t="s">
        <v>125</v>
      </c>
      <c r="D91" s="6"/>
    </row>
    <row r="92" spans="2:4">
      <c r="B92" t="s">
        <v>121</v>
      </c>
      <c r="D92" s="6" t="s">
        <v>123</v>
      </c>
    </row>
    <row r="93" spans="2:4">
      <c r="B93" t="s">
        <v>125</v>
      </c>
      <c r="D93" s="6"/>
    </row>
    <row r="94" spans="2:4">
      <c r="B94" t="s">
        <v>121</v>
      </c>
      <c r="D94" s="6" t="s">
        <v>123</v>
      </c>
    </row>
    <row r="95" spans="2:4">
      <c r="B95" t="s">
        <v>125</v>
      </c>
      <c r="D95" s="6"/>
    </row>
    <row r="96" spans="2:4">
      <c r="B96" t="s">
        <v>121</v>
      </c>
      <c r="D96" s="6" t="s">
        <v>123</v>
      </c>
    </row>
    <row r="97" spans="2:4">
      <c r="B97" t="s">
        <v>125</v>
      </c>
      <c r="D97" s="6"/>
    </row>
    <row r="98" spans="2:4">
      <c r="B98" t="s">
        <v>121</v>
      </c>
      <c r="D98" s="6" t="s">
        <v>123</v>
      </c>
    </row>
    <row r="99" spans="2:4">
      <c r="B99" t="s">
        <v>125</v>
      </c>
      <c r="D99" s="6"/>
    </row>
    <row r="100" spans="2:4">
      <c r="B100" t="s">
        <v>121</v>
      </c>
      <c r="D100" s="6" t="s">
        <v>123</v>
      </c>
    </row>
    <row r="101" spans="2:4">
      <c r="B101" t="s">
        <v>125</v>
      </c>
      <c r="D101" s="6"/>
    </row>
    <row r="102" spans="2:4">
      <c r="B102" t="s">
        <v>121</v>
      </c>
      <c r="D102" s="6" t="s">
        <v>123</v>
      </c>
    </row>
    <row r="103" spans="2:4">
      <c r="B103" t="s">
        <v>125</v>
      </c>
      <c r="D103" s="6"/>
    </row>
    <row r="104" spans="2:4">
      <c r="B104" t="s">
        <v>121</v>
      </c>
      <c r="D104" s="6" t="s">
        <v>123</v>
      </c>
    </row>
    <row r="105" spans="2:4">
      <c r="B105" t="s">
        <v>125</v>
      </c>
      <c r="D105" s="6"/>
    </row>
    <row r="106" spans="2:4">
      <c r="B106" t="s">
        <v>121</v>
      </c>
      <c r="D106" s="6" t="s">
        <v>123</v>
      </c>
    </row>
    <row r="107" spans="2:4">
      <c r="B107" t="s">
        <v>125</v>
      </c>
      <c r="D107" s="6"/>
    </row>
    <row r="108" spans="2:4">
      <c r="B108" t="s">
        <v>121</v>
      </c>
      <c r="D108" s="6" t="s">
        <v>123</v>
      </c>
    </row>
    <row r="109" spans="2:4">
      <c r="B109" t="s">
        <v>125</v>
      </c>
      <c r="D109" s="6"/>
    </row>
    <row r="110" spans="2:4">
      <c r="B110" t="s">
        <v>121</v>
      </c>
      <c r="D110" s="6" t="s">
        <v>123</v>
      </c>
    </row>
    <row r="111" spans="2:4">
      <c r="B111" t="s">
        <v>125</v>
      </c>
      <c r="D111" s="6"/>
    </row>
    <row r="112" spans="2:4">
      <c r="B112" t="s">
        <v>121</v>
      </c>
      <c r="D112" s="6" t="s">
        <v>123</v>
      </c>
    </row>
    <row r="113" spans="2:4">
      <c r="B113" t="s">
        <v>125</v>
      </c>
      <c r="D113" s="6"/>
    </row>
    <row r="114" spans="2:4">
      <c r="B114" t="s">
        <v>121</v>
      </c>
      <c r="D114" s="6" t="s">
        <v>123</v>
      </c>
    </row>
    <row r="115" spans="2:4">
      <c r="B115" t="s">
        <v>125</v>
      </c>
      <c r="D115" s="6"/>
    </row>
    <row r="116" spans="2:4">
      <c r="B116" t="s">
        <v>121</v>
      </c>
      <c r="D116" s="6" t="s">
        <v>123</v>
      </c>
    </row>
    <row r="117" spans="2:4">
      <c r="B117" t="s">
        <v>125</v>
      </c>
      <c r="D117" s="6"/>
    </row>
    <row r="118" spans="2:4">
      <c r="B118" t="s">
        <v>121</v>
      </c>
      <c r="D118" s="6" t="s">
        <v>123</v>
      </c>
    </row>
    <row r="119" spans="2:4">
      <c r="B119" t="s">
        <v>125</v>
      </c>
      <c r="D119" s="6"/>
    </row>
    <row r="120" spans="2:4">
      <c r="B120" t="s">
        <v>121</v>
      </c>
      <c r="D120" s="6" t="s">
        <v>123</v>
      </c>
    </row>
    <row r="121" spans="2:4">
      <c r="B121" t="s">
        <v>125</v>
      </c>
      <c r="D121" s="6"/>
    </row>
    <row r="122" spans="2:4">
      <c r="B122" t="s">
        <v>121</v>
      </c>
      <c r="D122" s="6" t="s">
        <v>123</v>
      </c>
    </row>
    <row r="123" spans="2:4">
      <c r="B123" t="s">
        <v>125</v>
      </c>
      <c r="D123" s="6"/>
    </row>
    <row r="124" spans="2:4">
      <c r="B124" t="s">
        <v>121</v>
      </c>
      <c r="D124" s="6" t="s">
        <v>123</v>
      </c>
    </row>
    <row r="125" spans="2:4">
      <c r="B125" t="s">
        <v>125</v>
      </c>
      <c r="D125" s="6"/>
    </row>
    <row r="126" spans="2:4">
      <c r="B126" t="s">
        <v>121</v>
      </c>
      <c r="D126" s="6" t="s">
        <v>123</v>
      </c>
    </row>
    <row r="127" spans="2:4">
      <c r="B127" t="s">
        <v>125</v>
      </c>
      <c r="D127" s="6"/>
    </row>
    <row r="128" spans="2:4">
      <c r="B128" t="s">
        <v>121</v>
      </c>
      <c r="D128" s="6" t="s">
        <v>123</v>
      </c>
    </row>
    <row r="129" spans="2:4">
      <c r="B129" t="s">
        <v>125</v>
      </c>
      <c r="D129" s="6"/>
    </row>
    <row r="130" spans="2:4">
      <c r="B130" t="s">
        <v>121</v>
      </c>
      <c r="D130" s="6" t="s">
        <v>123</v>
      </c>
    </row>
    <row r="131" spans="2:4">
      <c r="B131" t="s">
        <v>125</v>
      </c>
      <c r="D131" s="6"/>
    </row>
    <row r="132" spans="2:4">
      <c r="B132" t="s">
        <v>121</v>
      </c>
      <c r="D132" s="6" t="s">
        <v>123</v>
      </c>
    </row>
    <row r="133" spans="2:4">
      <c r="B133" t="s">
        <v>125</v>
      </c>
      <c r="D133" s="6"/>
    </row>
    <row r="134" spans="2:4">
      <c r="B134" t="s">
        <v>121</v>
      </c>
      <c r="D134" s="6" t="s">
        <v>123</v>
      </c>
    </row>
    <row r="135" spans="2:4">
      <c r="B135" t="s">
        <v>125</v>
      </c>
      <c r="D135" s="6"/>
    </row>
    <row r="136" spans="2:4">
      <c r="B136" t="s">
        <v>121</v>
      </c>
      <c r="D136" s="6" t="s">
        <v>123</v>
      </c>
    </row>
    <row r="137" spans="2:4">
      <c r="B137" t="s">
        <v>125</v>
      </c>
      <c r="D137" s="6"/>
    </row>
    <row r="138" spans="2:4">
      <c r="B138" t="s">
        <v>121</v>
      </c>
      <c r="D138" s="6" t="s">
        <v>123</v>
      </c>
    </row>
    <row r="139" spans="2:4">
      <c r="B139" t="s">
        <v>125</v>
      </c>
      <c r="D139" s="6"/>
    </row>
    <row r="140" spans="2:4">
      <c r="B140" t="s">
        <v>121</v>
      </c>
      <c r="D140" s="6" t="s">
        <v>123</v>
      </c>
    </row>
    <row r="141" spans="2:4">
      <c r="B141" t="s">
        <v>125</v>
      </c>
      <c r="D141" s="6"/>
    </row>
    <row r="142" spans="2:4">
      <c r="B142" t="s">
        <v>121</v>
      </c>
      <c r="D142" s="6" t="s">
        <v>123</v>
      </c>
    </row>
    <row r="143" spans="2:4">
      <c r="B143" t="s">
        <v>125</v>
      </c>
      <c r="D143" s="6"/>
    </row>
    <row r="144" spans="2:4">
      <c r="B144" t="s">
        <v>121</v>
      </c>
      <c r="D144" s="6" t="s">
        <v>123</v>
      </c>
    </row>
    <row r="145" spans="2:4">
      <c r="B145" t="s">
        <v>125</v>
      </c>
      <c r="D145" s="6"/>
    </row>
    <row r="146" spans="2:4">
      <c r="B146" t="s">
        <v>121</v>
      </c>
      <c r="D146" s="6" t="s">
        <v>123</v>
      </c>
    </row>
    <row r="147" spans="2:4">
      <c r="B147" t="s">
        <v>125</v>
      </c>
      <c r="D147" s="6"/>
    </row>
    <row r="148" spans="2:4">
      <c r="B148" t="s">
        <v>121</v>
      </c>
      <c r="D148" s="6" t="s">
        <v>123</v>
      </c>
    </row>
    <row r="149" spans="2:4">
      <c r="B149" t="s">
        <v>125</v>
      </c>
      <c r="D149" s="6"/>
    </row>
    <row r="150" spans="2:4">
      <c r="B150" t="s">
        <v>121</v>
      </c>
      <c r="D150" s="6" t="s">
        <v>123</v>
      </c>
    </row>
    <row r="151" spans="2:4">
      <c r="B151" t="s">
        <v>125</v>
      </c>
      <c r="D151" s="6"/>
    </row>
    <row r="152" spans="2:4">
      <c r="B152" t="s">
        <v>121</v>
      </c>
      <c r="D152" s="6" t="s">
        <v>123</v>
      </c>
    </row>
    <row r="153" spans="2:4">
      <c r="B153" t="s">
        <v>125</v>
      </c>
      <c r="D153" s="6"/>
    </row>
    <row r="154" spans="2:4">
      <c r="B154" t="s">
        <v>121</v>
      </c>
      <c r="D154" s="6" t="s">
        <v>123</v>
      </c>
    </row>
    <row r="155" spans="2:4">
      <c r="B155" t="s">
        <v>125</v>
      </c>
      <c r="D155" s="6"/>
    </row>
    <row r="156" spans="2:4">
      <c r="B156" t="s">
        <v>121</v>
      </c>
      <c r="D156" s="6" t="s">
        <v>123</v>
      </c>
    </row>
    <row r="157" spans="2:4">
      <c r="B157" t="s">
        <v>125</v>
      </c>
      <c r="D157" s="6"/>
    </row>
    <row r="158" spans="2:4">
      <c r="B158" t="s">
        <v>121</v>
      </c>
      <c r="D158" s="6" t="s">
        <v>123</v>
      </c>
    </row>
    <row r="159" spans="2:4">
      <c r="B159" t="s">
        <v>125</v>
      </c>
      <c r="D159" s="6"/>
    </row>
    <row r="160" spans="2:4">
      <c r="B160" t="s">
        <v>121</v>
      </c>
      <c r="D160" s="6" t="s">
        <v>123</v>
      </c>
    </row>
    <row r="161" spans="2:4">
      <c r="B161" t="s">
        <v>125</v>
      </c>
      <c r="D161" s="6"/>
    </row>
    <row r="162" spans="2:4">
      <c r="B162" t="s">
        <v>121</v>
      </c>
      <c r="D162" s="6" t="s">
        <v>123</v>
      </c>
    </row>
    <row r="163" spans="2:4">
      <c r="B163" t="s">
        <v>125</v>
      </c>
      <c r="D163" s="6"/>
    </row>
    <row r="164" spans="2:4">
      <c r="B164" t="s">
        <v>121</v>
      </c>
      <c r="D164" s="6" t="s">
        <v>123</v>
      </c>
    </row>
    <row r="165" spans="2:4">
      <c r="B165" t="s">
        <v>125</v>
      </c>
      <c r="D165" s="6"/>
    </row>
    <row r="166" spans="2:4">
      <c r="B166" t="s">
        <v>121</v>
      </c>
      <c r="D166" s="6" t="s">
        <v>123</v>
      </c>
    </row>
    <row r="167" spans="2:4">
      <c r="B167" t="s">
        <v>125</v>
      </c>
      <c r="D167" s="6"/>
    </row>
    <row r="168" spans="2:4">
      <c r="B168" t="s">
        <v>121</v>
      </c>
      <c r="D168" s="6" t="s">
        <v>123</v>
      </c>
    </row>
    <row r="169" spans="2:4">
      <c r="B169" t="s">
        <v>125</v>
      </c>
      <c r="D169" s="6"/>
    </row>
    <row r="170" spans="2:4">
      <c r="B170" t="s">
        <v>121</v>
      </c>
      <c r="D170" s="6" t="s">
        <v>123</v>
      </c>
    </row>
    <row r="171" spans="2:4">
      <c r="B171" t="s">
        <v>125</v>
      </c>
      <c r="D171" s="6"/>
    </row>
    <row r="172" spans="2:4">
      <c r="B172" t="s">
        <v>121</v>
      </c>
      <c r="D172" s="6" t="s">
        <v>123</v>
      </c>
    </row>
    <row r="173" spans="2:4">
      <c r="B173" t="s">
        <v>125</v>
      </c>
      <c r="D173" s="6"/>
    </row>
    <row r="174" spans="2:4">
      <c r="B174" t="s">
        <v>121</v>
      </c>
      <c r="D174" s="6" t="s">
        <v>123</v>
      </c>
    </row>
    <row r="175" spans="2:4">
      <c r="B175" t="s">
        <v>125</v>
      </c>
      <c r="D175" s="6"/>
    </row>
    <row r="176" spans="2:4">
      <c r="B176" t="s">
        <v>121</v>
      </c>
      <c r="D176" s="6" t="s">
        <v>123</v>
      </c>
    </row>
    <row r="177" spans="2:4">
      <c r="B177" t="s">
        <v>125</v>
      </c>
      <c r="D177" s="6"/>
    </row>
    <row r="178" spans="2:4">
      <c r="B178" t="s">
        <v>121</v>
      </c>
      <c r="D178" s="6" t="s">
        <v>123</v>
      </c>
    </row>
    <row r="179" spans="2:4">
      <c r="B179" t="s">
        <v>125</v>
      </c>
      <c r="D179" s="6"/>
    </row>
    <row r="180" spans="2:4">
      <c r="B180" t="s">
        <v>121</v>
      </c>
      <c r="D180" s="6" t="s">
        <v>123</v>
      </c>
    </row>
    <row r="181" spans="2:4">
      <c r="B181" t="s">
        <v>125</v>
      </c>
      <c r="D181" s="6"/>
    </row>
    <row r="182" spans="2:4">
      <c r="B182" t="s">
        <v>121</v>
      </c>
      <c r="D182" s="6" t="s">
        <v>123</v>
      </c>
    </row>
    <row r="183" spans="2:4">
      <c r="B183" t="s">
        <v>125</v>
      </c>
      <c r="D183" s="6"/>
    </row>
    <row r="184" spans="2:4">
      <c r="B184" t="s">
        <v>121</v>
      </c>
      <c r="D184" s="6" t="s">
        <v>123</v>
      </c>
    </row>
    <row r="185" spans="2:4">
      <c r="B185" t="s">
        <v>125</v>
      </c>
      <c r="D185" s="6"/>
    </row>
    <row r="186" spans="2:4">
      <c r="B186" t="s">
        <v>121</v>
      </c>
      <c r="D186" s="6" t="s">
        <v>123</v>
      </c>
    </row>
    <row r="187" spans="2:4">
      <c r="B187" t="s">
        <v>125</v>
      </c>
      <c r="D187" s="6"/>
    </row>
    <row r="188" spans="2:4">
      <c r="B188" t="s">
        <v>121</v>
      </c>
      <c r="D188" s="6" t="s">
        <v>123</v>
      </c>
    </row>
    <row r="189" spans="2:4">
      <c r="B189" t="s">
        <v>125</v>
      </c>
      <c r="D189" s="6"/>
    </row>
    <row r="190" spans="2:4">
      <c r="B190" t="s">
        <v>121</v>
      </c>
      <c r="D190" s="6" t="s">
        <v>123</v>
      </c>
    </row>
    <row r="191" spans="2:4">
      <c r="B191" t="s">
        <v>125</v>
      </c>
      <c r="D191" s="6"/>
    </row>
    <row r="192" spans="2:4">
      <c r="B192" t="s">
        <v>121</v>
      </c>
      <c r="D192" s="6" t="s">
        <v>123</v>
      </c>
    </row>
    <row r="193" spans="2:4">
      <c r="B193" t="s">
        <v>125</v>
      </c>
      <c r="D193" s="6"/>
    </row>
    <row r="194" spans="2:4">
      <c r="B194" t="s">
        <v>121</v>
      </c>
      <c r="D194" s="6" t="s">
        <v>123</v>
      </c>
    </row>
    <row r="195" spans="2:4">
      <c r="B195" t="s">
        <v>125</v>
      </c>
      <c r="D195" s="6"/>
    </row>
    <row r="196" spans="2:4">
      <c r="B196" t="s">
        <v>121</v>
      </c>
      <c r="D196" s="6" t="s">
        <v>123</v>
      </c>
    </row>
    <row r="197" spans="2:4">
      <c r="B197" t="s">
        <v>125</v>
      </c>
      <c r="D197" s="6"/>
    </row>
    <row r="198" spans="2:4">
      <c r="B198" t="s">
        <v>121</v>
      </c>
      <c r="D198" s="6" t="s">
        <v>123</v>
      </c>
    </row>
    <row r="199" spans="2:4">
      <c r="B199" t="s">
        <v>125</v>
      </c>
      <c r="D199" s="6"/>
    </row>
    <row r="200" spans="2:4">
      <c r="B200" t="s">
        <v>121</v>
      </c>
      <c r="D200" s="6" t="s">
        <v>123</v>
      </c>
    </row>
    <row r="201" spans="2:4">
      <c r="B201" t="s">
        <v>125</v>
      </c>
      <c r="D201" s="6"/>
    </row>
    <row r="202" spans="2:4">
      <c r="B202" t="s">
        <v>121</v>
      </c>
      <c r="D202" s="6" t="s">
        <v>123</v>
      </c>
    </row>
    <row r="203" spans="2:4">
      <c r="B203" t="s">
        <v>125</v>
      </c>
      <c r="D203" s="6"/>
    </row>
    <row r="204" spans="2:4">
      <c r="B204" t="s">
        <v>121</v>
      </c>
      <c r="D204" s="6" t="s">
        <v>123</v>
      </c>
    </row>
    <row r="205" spans="2:4">
      <c r="B205" t="s">
        <v>125</v>
      </c>
      <c r="D205" s="6"/>
    </row>
    <row r="206" spans="2:4">
      <c r="B206" t="s">
        <v>121</v>
      </c>
      <c r="D206" s="6" t="s">
        <v>123</v>
      </c>
    </row>
    <row r="207" spans="2:4">
      <c r="B207" t="s">
        <v>125</v>
      </c>
      <c r="D207" s="6"/>
    </row>
    <row r="208" spans="2:4">
      <c r="B208" t="s">
        <v>121</v>
      </c>
      <c r="D208" s="6" t="s">
        <v>123</v>
      </c>
    </row>
    <row r="209" spans="2:4">
      <c r="B209" t="s">
        <v>125</v>
      </c>
      <c r="D209" s="6"/>
    </row>
    <row r="210" spans="2:4">
      <c r="B210" t="s">
        <v>121</v>
      </c>
      <c r="D210" s="6" t="s">
        <v>123</v>
      </c>
    </row>
    <row r="211" spans="2:4">
      <c r="B211" t="s">
        <v>125</v>
      </c>
      <c r="D211" s="6"/>
    </row>
    <row r="212" spans="2:4">
      <c r="B212" t="s">
        <v>121</v>
      </c>
      <c r="D212" s="6" t="s">
        <v>123</v>
      </c>
    </row>
    <row r="213" spans="2:4">
      <c r="B213" t="s">
        <v>125</v>
      </c>
      <c r="D213" s="6"/>
    </row>
    <row r="214" spans="2:4">
      <c r="B214" t="s">
        <v>121</v>
      </c>
      <c r="D214" s="6" t="s">
        <v>123</v>
      </c>
    </row>
    <row r="215" spans="2:4">
      <c r="B215" t="s">
        <v>125</v>
      </c>
      <c r="D215" s="6"/>
    </row>
    <row r="216" spans="2:2">
      <c r="B216" t="s">
        <v>121</v>
      </c>
    </row>
    <row r="217" spans="2:2">
      <c r="B217" t="s">
        <v>125</v>
      </c>
    </row>
    <row r="218" spans="2:2">
      <c r="B218" t="s">
        <v>121</v>
      </c>
    </row>
    <row r="219" spans="2:2">
      <c r="B219" t="s">
        <v>125</v>
      </c>
    </row>
    <row r="220" spans="2:2">
      <c r="B220" t="s">
        <v>121</v>
      </c>
    </row>
    <row r="221" spans="2:2">
      <c r="B221" t="s">
        <v>125</v>
      </c>
    </row>
    <row r="222" spans="2:2">
      <c r="B222" t="s">
        <v>121</v>
      </c>
    </row>
    <row r="223" spans="2:2">
      <c r="B223" t="s">
        <v>125</v>
      </c>
    </row>
    <row r="224" spans="2:2">
      <c r="B224" t="s">
        <v>121</v>
      </c>
    </row>
    <row r="225" spans="2:2">
      <c r="B225" t="s">
        <v>125</v>
      </c>
    </row>
    <row r="226" spans="2:2">
      <c r="B226" t="s">
        <v>121</v>
      </c>
    </row>
    <row r="227" spans="2:2">
      <c r="B227" t="s">
        <v>125</v>
      </c>
    </row>
    <row r="228" spans="2:2">
      <c r="B228" t="s">
        <v>121</v>
      </c>
    </row>
    <row r="229" spans="2:2">
      <c r="B229" t="s">
        <v>125</v>
      </c>
    </row>
    <row r="230" spans="2:2">
      <c r="B230" t="s">
        <v>121</v>
      </c>
    </row>
    <row r="231" spans="2:2">
      <c r="B231" t="s">
        <v>125</v>
      </c>
    </row>
    <row r="232" spans="2:2">
      <c r="B232" t="s">
        <v>121</v>
      </c>
    </row>
    <row r="233" spans="2:2">
      <c r="B233" t="s">
        <v>125</v>
      </c>
    </row>
    <row r="234" spans="2:2">
      <c r="B234" t="s">
        <v>121</v>
      </c>
    </row>
    <row r="235" spans="2:2">
      <c r="B235" t="s">
        <v>125</v>
      </c>
    </row>
    <row r="236" spans="2:2">
      <c r="B236" t="s">
        <v>121</v>
      </c>
    </row>
    <row r="237" spans="2:2">
      <c r="B237" t="s">
        <v>125</v>
      </c>
    </row>
    <row r="238" spans="2:2">
      <c r="B238" t="s">
        <v>121</v>
      </c>
    </row>
    <row r="239" spans="2:2">
      <c r="B239" t="s">
        <v>125</v>
      </c>
    </row>
    <row r="240" spans="2:2">
      <c r="B240" t="s">
        <v>121</v>
      </c>
    </row>
    <row r="241" spans="2:2">
      <c r="B241" t="s">
        <v>125</v>
      </c>
    </row>
    <row r="242" spans="2:2">
      <c r="B242" t="s">
        <v>121</v>
      </c>
    </row>
    <row r="243" spans="2:2">
      <c r="B243" t="s">
        <v>125</v>
      </c>
    </row>
    <row r="244" spans="2:2">
      <c r="B244" t="s">
        <v>121</v>
      </c>
    </row>
    <row r="245" spans="2:2">
      <c r="B245" t="s">
        <v>125</v>
      </c>
    </row>
    <row r="246" spans="2:2">
      <c r="B246" t="s">
        <v>121</v>
      </c>
    </row>
    <row r="247" spans="2:2">
      <c r="B247" t="s">
        <v>125</v>
      </c>
    </row>
    <row r="248" spans="2:2">
      <c r="B248" t="s">
        <v>121</v>
      </c>
    </row>
    <row r="249" spans="2:2">
      <c r="B249" t="s">
        <v>125</v>
      </c>
    </row>
    <row r="250" spans="2:2">
      <c r="B250" t="s">
        <v>121</v>
      </c>
    </row>
    <row r="251" spans="2:2">
      <c r="B251" t="s">
        <v>125</v>
      </c>
    </row>
    <row r="252" spans="2:2">
      <c r="B252" t="s">
        <v>121</v>
      </c>
    </row>
    <row r="253" spans="2:2">
      <c r="B253" t="s">
        <v>125</v>
      </c>
    </row>
    <row r="254" spans="2:2">
      <c r="B254" t="s">
        <v>121</v>
      </c>
    </row>
    <row r="255" spans="2:2">
      <c r="B255" t="s">
        <v>125</v>
      </c>
    </row>
    <row r="256" spans="2:2">
      <c r="B256" t="s">
        <v>121</v>
      </c>
    </row>
    <row r="257" spans="2:2">
      <c r="B257" t="s">
        <v>125</v>
      </c>
    </row>
    <row r="258" spans="2:2">
      <c r="B258" t="s">
        <v>121</v>
      </c>
    </row>
    <row r="259" spans="2:2">
      <c r="B259" t="s">
        <v>125</v>
      </c>
    </row>
    <row r="260" spans="2:2">
      <c r="B260" t="s">
        <v>121</v>
      </c>
    </row>
    <row r="261" spans="2:2">
      <c r="B261" t="s">
        <v>125</v>
      </c>
    </row>
    <row r="262" spans="2:2">
      <c r="B262" t="s">
        <v>121</v>
      </c>
    </row>
  </sheetData>
  <mergeCells count="151">
    <mergeCell ref="B1:C1"/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D120:D121"/>
    <mergeCell ref="D122:D123"/>
    <mergeCell ref="D124:D125"/>
    <mergeCell ref="D126:D127"/>
    <mergeCell ref="D128:D129"/>
    <mergeCell ref="D130:D131"/>
    <mergeCell ref="D132:D133"/>
    <mergeCell ref="D134:D135"/>
    <mergeCell ref="D136:D137"/>
    <mergeCell ref="D138:D139"/>
    <mergeCell ref="D140:D141"/>
    <mergeCell ref="D142:D143"/>
    <mergeCell ref="D144:D145"/>
    <mergeCell ref="D146:D147"/>
    <mergeCell ref="D148:D149"/>
    <mergeCell ref="D150:D151"/>
    <mergeCell ref="D152:D153"/>
    <mergeCell ref="D154:D155"/>
    <mergeCell ref="D156:D157"/>
    <mergeCell ref="D158:D159"/>
    <mergeCell ref="D160:D161"/>
    <mergeCell ref="D162:D163"/>
    <mergeCell ref="D164:D165"/>
    <mergeCell ref="D166:D167"/>
    <mergeCell ref="D168:D169"/>
    <mergeCell ref="D170:D171"/>
    <mergeCell ref="D172:D173"/>
    <mergeCell ref="D174:D175"/>
    <mergeCell ref="D176:D177"/>
    <mergeCell ref="D178:D179"/>
    <mergeCell ref="D180:D181"/>
    <mergeCell ref="D182:D183"/>
    <mergeCell ref="D184:D185"/>
    <mergeCell ref="D186:D187"/>
    <mergeCell ref="D188:D189"/>
    <mergeCell ref="D190:D191"/>
    <mergeCell ref="D192:D193"/>
    <mergeCell ref="D194:D195"/>
    <mergeCell ref="D196:D197"/>
    <mergeCell ref="D198:D199"/>
    <mergeCell ref="D200:D201"/>
    <mergeCell ref="D202:D203"/>
    <mergeCell ref="D204:D205"/>
    <mergeCell ref="D206:D207"/>
    <mergeCell ref="D208:D209"/>
    <mergeCell ref="D210:D211"/>
    <mergeCell ref="D212:D213"/>
    <mergeCell ref="D214:D215"/>
    <mergeCell ref="E2:E3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E62:E63"/>
    <mergeCell ref="E64:E65"/>
    <mergeCell ref="E66:E67"/>
    <mergeCell ref="E68:E69"/>
    <mergeCell ref="E70:E71"/>
    <mergeCell ref="E72:E73"/>
    <mergeCell ref="E74:E75"/>
    <mergeCell ref="E76:E77"/>
    <mergeCell ref="E78:E79"/>
    <mergeCell ref="E80:E81"/>
    <mergeCell ref="E82:E83"/>
    <mergeCell ref="E84:E85"/>
    <mergeCell ref="E86:E87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25" defaultRowHeight="15"/>
  <sheetData/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ANSTAR</dc:creator>
  <cp:lastModifiedBy>南昔</cp:lastModifiedBy>
  <dcterms:created xsi:type="dcterms:W3CDTF">2010-11-18T08:49:00Z</dcterms:created>
  <cp:lastPrinted>2013-05-07T07:33:00Z</cp:lastPrinted>
  <dcterms:modified xsi:type="dcterms:W3CDTF">2025-10-23T01:24:23Z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EE35952CAE84305BDF42B86850B16D9D_31</vt:lpwstr>
  </property>
  <property fmtid="{D5CDD505-2E9C-101B-9397-08002B2CF9AE}" pid="3" name="KSOProductBuildVer">
    <vt:lpwstr>2052-12.1.0.23125</vt:lpwstr>
  </property>
  <property fmtid="{D5CDD505-2E9C-101B-9397-08002B2CF9AE}" pid="4" name="KSOTemplateUUID">
    <vt:lpwstr>v1.0_mb_7nYYGYZhlheuFKdtqQrrtw==</vt:lpwstr>
  </property>
</Properties>
</file>