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FC0BEFAB-181B-4EB2-9ECE-46E52ED8F7A2}" xr6:coauthVersionLast="47" xr6:coauthVersionMax="47" xr10:uidLastSave="{00000000-0000-0000-0000-000000000000}"/>
  <bookViews>
    <workbookView xWindow="-103" yWindow="-103" windowWidth="16663" windowHeight="8863" activeTab="2" xr2:uid="{00000000-000D-0000-FFFF-FFFF00000000}"/>
  </bookViews>
  <sheets>
    <sheet name="po1" sheetId="2" r:id="rId1"/>
    <sheet name="PO2" sheetId="3" r:id="rId2"/>
    <sheet name="PO3" sheetId="4" r:id="rId3"/>
    <sheet name="PO4" sheetId="5" r:id="rId4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F5" i="3"/>
  <c r="F13" i="4"/>
  <c r="F12" i="4"/>
  <c r="F9" i="4"/>
  <c r="D10" i="4"/>
  <c r="F10" i="4"/>
  <c r="F11" i="4"/>
  <c r="F12" i="5"/>
  <c r="F19" i="2"/>
  <c r="F13" i="2"/>
  <c r="F5" i="5"/>
  <c r="F4" i="5"/>
  <c r="F3" i="5"/>
  <c r="F2" i="5"/>
  <c r="F6" i="5"/>
  <c r="F7" i="5"/>
  <c r="F8" i="5"/>
  <c r="F14" i="2"/>
  <c r="F15" i="2"/>
  <c r="F9" i="5"/>
  <c r="F10" i="5"/>
  <c r="F7" i="4"/>
  <c r="F6" i="4"/>
  <c r="F4" i="4"/>
  <c r="F3" i="4"/>
  <c r="F2" i="4"/>
  <c r="F3" i="3"/>
  <c r="F2" i="3"/>
  <c r="F6" i="2"/>
  <c r="F9" i="2"/>
  <c r="F8" i="2"/>
  <c r="D7" i="2"/>
  <c r="F4" i="2"/>
  <c r="E2" i="2"/>
  <c r="F2" i="2"/>
  <c r="F3" i="2"/>
  <c r="F8" i="4"/>
  <c r="F4" i="3"/>
  <c r="F5" i="4"/>
  <c r="F5" i="2"/>
  <c r="F14" i="4"/>
  <c r="F15" i="4"/>
  <c r="F7" i="3"/>
  <c r="F8" i="3"/>
  <c r="F7" i="2"/>
  <c r="F10" i="2"/>
  <c r="F12" i="2"/>
  <c r="F11" i="2"/>
  <c r="F16" i="2"/>
  <c r="F17" i="2"/>
</calcChain>
</file>

<file path=xl/sharedStrings.xml><?xml version="1.0" encoding="utf-8"?>
<sst xmlns="http://schemas.openxmlformats.org/spreadsheetml/2006/main" count="110" uniqueCount="50">
  <si>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</si>
  <si>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</si>
  <si>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</si>
  <si>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</si>
  <si>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</si>
  <si>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</si>
  <si>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</si>
  <si>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</si>
  <si>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</si>
  <si>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</si>
  <si>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</si>
  <si>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</si>
  <si>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</si>
  <si>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</si>
  <si>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</si>
  <si>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</si>
  <si>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</si>
  <si>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</si>
  <si>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成都锦江铂韵酒店</t>
    <phoneticPr fontId="1" type="noConversion"/>
  </si>
  <si>
    <t>北京</t>
    <phoneticPr fontId="1" type="noConversion"/>
  </si>
  <si>
    <t>北京临空皇冠假日</t>
    <phoneticPr fontId="1" type="noConversion"/>
  </si>
  <si>
    <t>住宿</t>
    <phoneticPr fontId="1" type="noConversion"/>
  </si>
  <si>
    <t>用餐</t>
    <phoneticPr fontId="1" type="noConversion"/>
  </si>
  <si>
    <t>西安</t>
    <phoneticPr fontId="1" type="noConversion"/>
  </si>
  <si>
    <t>6月15-18，6月16-19</t>
    <phoneticPr fontId="1" type="noConversion"/>
  </si>
  <si>
    <t>6月6-9</t>
    <phoneticPr fontId="1" type="noConversion"/>
  </si>
  <si>
    <t>6月7-9日</t>
    <phoneticPr fontId="1" type="noConversion"/>
  </si>
  <si>
    <t>6月21-22日，6月24-25日</t>
    <phoneticPr fontId="1" type="noConversion"/>
  </si>
  <si>
    <t>6月25日下午</t>
    <phoneticPr fontId="1" type="noConversion"/>
  </si>
  <si>
    <t>住宿</t>
    <phoneticPr fontId="1" type="noConversion"/>
  </si>
  <si>
    <t>5月31日，6月1日</t>
    <phoneticPr fontId="1" type="noConversion"/>
  </si>
  <si>
    <t>用餐</t>
    <phoneticPr fontId="1" type="noConversion"/>
  </si>
  <si>
    <t>31号午餐 63人，晚餐64人，1号午餐61人，晚餐33人</t>
    <phoneticPr fontId="1" type="noConversion"/>
  </si>
  <si>
    <t>6月28-30日</t>
    <phoneticPr fontId="1" type="noConversion"/>
  </si>
  <si>
    <t>7号76人，8号71人，9号64人</t>
    <phoneticPr fontId="1" type="noConversion"/>
  </si>
  <si>
    <t>6号32人，7号40人，8号37人，9号37人</t>
    <phoneticPr fontId="1" type="noConversion"/>
  </si>
  <si>
    <t>住宿费</t>
    <phoneticPr fontId="1" type="noConversion"/>
  </si>
  <si>
    <t>打印费</t>
    <phoneticPr fontId="1" type="noConversion"/>
  </si>
  <si>
    <t>天津</t>
    <phoneticPr fontId="1" type="noConversion"/>
  </si>
  <si>
    <t>天津泛太平洋酒店</t>
    <phoneticPr fontId="1" type="noConversion"/>
  </si>
  <si>
    <t>会议室</t>
    <phoneticPr fontId="1" type="noConversion"/>
  </si>
  <si>
    <t>汇总</t>
    <phoneticPr fontId="1" type="noConversion"/>
  </si>
  <si>
    <t>6月23-26日</t>
    <phoneticPr fontId="1" type="noConversion"/>
  </si>
  <si>
    <t>西安金磐酒店</t>
    <phoneticPr fontId="1" type="noConversion"/>
  </si>
  <si>
    <t>15号60人、16号120人、17号111人、18号110人、19号60人</t>
    <phoneticPr fontId="1" type="noConversion"/>
  </si>
  <si>
    <t>6月23日30人，24日25人，25日35人，26日41人</t>
    <phoneticPr fontId="1" type="noConversion"/>
  </si>
  <si>
    <t>发票已寄出83571.54</t>
    <phoneticPr fontId="1" type="noConversion"/>
  </si>
  <si>
    <t>43，45，44，40，46</t>
    <phoneticPr fontId="1" type="noConversion"/>
  </si>
  <si>
    <t>第一天41份，第二天40份，第三天38份</t>
    <phoneticPr fontId="1" type="noConversion"/>
  </si>
  <si>
    <t>28号53位，29号50位，30号48位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</si>
</sst>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topLeftCell="B4" zoomScaleNormal="100" workbookViewId="0">
      <selection activeCell="C9" sqref="C9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5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22" t="s">
        <v>12</v>
      </c>
      <c r="B2" s="22" t="s">
        <v>17</v>
      </c>
      <c r="C2" s="7" t="s">
        <v>29</v>
      </c>
      <c r="D2" s="7">
        <v>350</v>
      </c>
      <c r="E2" s="7">
        <f>42-3</f>
        <v>39</v>
      </c>
      <c r="F2" s="7">
        <f>E2*D2</f>
        <v>13650</v>
      </c>
      <c r="G2" s="7"/>
    </row>
    <row r="3" spans="1:7" s="9" customFormat="1" x14ac:dyDescent="0.35">
      <c r="A3" s="23"/>
      <c r="B3" s="23"/>
      <c r="C3" s="7" t="s">
        <v>1</v>
      </c>
      <c r="D3" s="7">
        <v>1.5</v>
      </c>
      <c r="E3" s="7">
        <v>2900</v>
      </c>
      <c r="F3" s="7">
        <f>D3*E3</f>
        <v>4350</v>
      </c>
      <c r="G3" s="7" t="s">
        <v>30</v>
      </c>
    </row>
    <row r="4" spans="1:7" s="9" customFormat="1" x14ac:dyDescent="0.35">
      <c r="A4" s="23"/>
      <c r="B4" s="23"/>
      <c r="C4" s="7" t="s">
        <v>31</v>
      </c>
      <c r="D4" s="7">
        <v>221</v>
      </c>
      <c r="E4" s="7">
        <v>50</v>
      </c>
      <c r="F4" s="7">
        <f>D4*E4</f>
        <v>11050</v>
      </c>
      <c r="G4" s="7" t="s">
        <v>32</v>
      </c>
    </row>
    <row r="5" spans="1:7" s="9" customFormat="1" x14ac:dyDescent="0.35">
      <c r="A5" s="24"/>
      <c r="B5" s="23"/>
      <c r="C5" s="7" t="s">
        <v>8</v>
      </c>
      <c r="D5" s="7"/>
      <c r="E5" s="7"/>
      <c r="F5" s="7">
        <f>F2+F3+F4</f>
        <v>29050</v>
      </c>
      <c r="G5" s="7"/>
    </row>
    <row r="6" spans="1:7" s="9" customFormat="1" x14ac:dyDescent="0.35">
      <c r="A6" s="25" t="s">
        <v>16</v>
      </c>
      <c r="B6" s="22" t="s">
        <v>18</v>
      </c>
      <c r="C6" s="7" t="s">
        <v>1</v>
      </c>
      <c r="D6" s="8">
        <v>4</v>
      </c>
      <c r="E6" s="7">
        <v>3000</v>
      </c>
      <c r="F6" s="7">
        <f>D6*E6</f>
        <v>12000</v>
      </c>
      <c r="G6" s="10" t="s">
        <v>25</v>
      </c>
    </row>
    <row r="7" spans="1:7" s="9" customFormat="1" x14ac:dyDescent="0.35">
      <c r="A7" s="25" t="s">
        <v>9</v>
      </c>
      <c r="B7" s="23"/>
      <c r="C7" s="7" t="s">
        <v>13</v>
      </c>
      <c r="D7" s="8">
        <f>32+40+37+37</f>
        <v>146</v>
      </c>
      <c r="E7" s="7">
        <v>45</v>
      </c>
      <c r="F7" s="7">
        <f>D7*E7</f>
        <v>6570</v>
      </c>
      <c r="G7" s="11" t="s">
        <v>35</v>
      </c>
    </row>
    <row r="8" spans="1:7" s="9" customFormat="1" x14ac:dyDescent="0.35">
      <c r="A8" s="25"/>
      <c r="B8" s="23"/>
      <c r="C8" s="7" t="s">
        <v>36</v>
      </c>
      <c r="D8" s="8">
        <v>359</v>
      </c>
      <c r="E8" s="7">
        <v>9</v>
      </c>
      <c r="F8" s="7">
        <f>D8*E8</f>
        <v>3231</v>
      </c>
      <c r="G8" s="11"/>
    </row>
    <row r="9" spans="1:7" s="9" customFormat="1" x14ac:dyDescent="0.35">
      <c r="A9" s="25"/>
      <c r="B9" s="23"/>
      <c r="C9" s="7" t="s">
        <v>37</v>
      </c>
      <c r="D9" s="8">
        <v>150</v>
      </c>
      <c r="E9" s="7">
        <v>1</v>
      </c>
      <c r="F9" s="7">
        <f>D9*E9</f>
        <v>150</v>
      </c>
      <c r="G9" s="11"/>
    </row>
    <row r="10" spans="1:7" s="9" customFormat="1" x14ac:dyDescent="0.35">
      <c r="A10" s="25"/>
      <c r="B10" s="24"/>
      <c r="C10" s="7" t="s">
        <v>8</v>
      </c>
      <c r="D10" s="7"/>
      <c r="E10" s="7"/>
      <c r="F10" s="7">
        <f>F6+F7+F8+F9</f>
        <v>21951</v>
      </c>
      <c r="G10" s="7"/>
    </row>
    <row r="11" spans="1:7" s="9" customFormat="1" x14ac:dyDescent="0.35">
      <c r="A11" s="22" t="s">
        <v>38</v>
      </c>
      <c r="B11" s="22" t="s">
        <v>39</v>
      </c>
      <c r="C11" s="7" t="s">
        <v>40</v>
      </c>
      <c r="D11" s="8">
        <v>4</v>
      </c>
      <c r="E11" s="7">
        <v>4000</v>
      </c>
      <c r="F11" s="7">
        <f>D11*E11</f>
        <v>16000</v>
      </c>
      <c r="G11" s="10" t="s">
        <v>42</v>
      </c>
    </row>
    <row r="12" spans="1:7" s="9" customFormat="1" x14ac:dyDescent="0.35">
      <c r="A12" s="23"/>
      <c r="B12" s="23"/>
      <c r="C12" s="7" t="s">
        <v>13</v>
      </c>
      <c r="D12" s="8">
        <v>131</v>
      </c>
      <c r="E12" s="7">
        <v>50</v>
      </c>
      <c r="F12" s="7">
        <f>D12*E12</f>
        <v>6550</v>
      </c>
      <c r="G12" s="11" t="s">
        <v>45</v>
      </c>
    </row>
    <row r="13" spans="1:7" s="9" customFormat="1" x14ac:dyDescent="0.35">
      <c r="A13" s="24"/>
      <c r="B13" s="24"/>
      <c r="C13" s="7" t="s">
        <v>41</v>
      </c>
      <c r="D13" s="7"/>
      <c r="E13" s="7"/>
      <c r="F13" s="7">
        <f>F12+F11</f>
        <v>22550</v>
      </c>
      <c r="G13" s="7"/>
    </row>
    <row r="14" spans="1:7" x14ac:dyDescent="0.35">
      <c r="A14" s="19" t="s">
        <v>10</v>
      </c>
      <c r="B14" s="19"/>
      <c r="C14" s="19"/>
      <c r="D14" s="3"/>
      <c r="E14" s="3"/>
      <c r="F14" s="5">
        <f>(F5+F13+F10)*0.08</f>
        <v>5884.08</v>
      </c>
    </row>
    <row r="15" spans="1:7" x14ac:dyDescent="0.35">
      <c r="A15" s="20" t="s">
        <v>15</v>
      </c>
      <c r="B15" s="21"/>
      <c r="C15" s="21"/>
      <c r="D15" s="6"/>
      <c r="E15" s="6"/>
      <c r="F15" s="5">
        <f>F5+F14+F13+F10</f>
        <v>79435.08</v>
      </c>
      <c r="G15" s="12"/>
    </row>
    <row r="16" spans="1:7" x14ac:dyDescent="0.35">
      <c r="A16" s="19" t="s">
        <v>11</v>
      </c>
      <c r="B16" s="19"/>
      <c r="C16" s="19"/>
      <c r="D16" s="4"/>
      <c r="E16" s="3"/>
      <c r="F16" s="5">
        <f>F15*0.06</f>
        <v>4766.1048000000001</v>
      </c>
      <c r="G16" s="13"/>
    </row>
    <row r="17" spans="1:7" x14ac:dyDescent="0.35">
      <c r="A17" s="19" t="s">
        <v>14</v>
      </c>
      <c r="B17" s="19"/>
      <c r="C17" s="19"/>
      <c r="D17" s="3"/>
      <c r="E17" s="3"/>
      <c r="F17" s="5">
        <f>F15+F16</f>
        <v>84201.184800000003</v>
      </c>
      <c r="G17" s="13" t="s">
        <v>46</v>
      </c>
    </row>
    <row r="19" spans="1:7" x14ac:dyDescent="0.35">
      <c r="F19">
        <f>629.64</f>
        <v>629.64</v>
      </c>
    </row>
    <row r="22" spans="1:7" x14ac:dyDescent="0.35">
      <c r="E22" s="17"/>
    </row>
  </sheetData>
  <mergeCells count="10">
    <mergeCell ref="A17:C17"/>
    <mergeCell ref="A14:C14"/>
    <mergeCell ref="A16:C16"/>
    <mergeCell ref="A15:C15"/>
    <mergeCell ref="A2:A5"/>
    <mergeCell ref="B2:B5"/>
    <mergeCell ref="A11:A13"/>
    <mergeCell ref="B11:B13"/>
    <mergeCell ref="A6:A10"/>
    <mergeCell ref="B6:B10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39B-3827-4017-A3B6-3101D6F6E2EA}">
  <sheetPr>
    <pageSetUpPr fitToPage="1"/>
  </sheetPr>
  <dimension ref="A1:G8"/>
  <sheetViews>
    <sheetView zoomScaleNormal="100" workbookViewId="0">
      <selection activeCell="C14" sqref="C14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52.64062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22" t="s">
        <v>19</v>
      </c>
      <c r="B2" s="22" t="s">
        <v>20</v>
      </c>
      <c r="C2" s="7" t="s">
        <v>1</v>
      </c>
      <c r="D2" s="8">
        <v>8</v>
      </c>
      <c r="E2" s="7">
        <v>4800</v>
      </c>
      <c r="F2" s="7">
        <f>D2*E2</f>
        <v>38400</v>
      </c>
      <c r="G2" s="10" t="s">
        <v>24</v>
      </c>
    </row>
    <row r="3" spans="1:7" s="9" customFormat="1" x14ac:dyDescent="0.35">
      <c r="A3" s="23"/>
      <c r="B3" s="23"/>
      <c r="C3" s="7" t="s">
        <v>13</v>
      </c>
      <c r="D3" s="8">
        <v>461</v>
      </c>
      <c r="E3" s="7">
        <v>68</v>
      </c>
      <c r="F3" s="7">
        <f>D3*E3</f>
        <v>31348</v>
      </c>
      <c r="G3" s="11" t="s">
        <v>44</v>
      </c>
    </row>
    <row r="4" spans="1:7" s="9" customFormat="1" x14ac:dyDescent="0.35">
      <c r="A4" s="24"/>
      <c r="B4" s="24"/>
      <c r="C4" s="7" t="s">
        <v>8</v>
      </c>
      <c r="D4" s="7"/>
      <c r="E4" s="7"/>
      <c r="F4" s="7">
        <f>F2+F3</f>
        <v>69748</v>
      </c>
      <c r="G4" s="7"/>
    </row>
    <row r="5" spans="1:7" x14ac:dyDescent="0.35">
      <c r="A5" s="19" t="s">
        <v>10</v>
      </c>
      <c r="B5" s="19"/>
      <c r="C5" s="19"/>
      <c r="D5" s="15"/>
      <c r="E5" s="15"/>
      <c r="F5" s="5">
        <f>(F4)*0.08</f>
        <v>5579.84</v>
      </c>
    </row>
    <row r="6" spans="1:7" x14ac:dyDescent="0.35">
      <c r="A6" s="20" t="s">
        <v>15</v>
      </c>
      <c r="B6" s="21"/>
      <c r="C6" s="21"/>
      <c r="D6" s="6"/>
      <c r="E6" s="6"/>
      <c r="F6" s="5">
        <f>F5+F4</f>
        <v>75327.839999999997</v>
      </c>
      <c r="G6" s="12"/>
    </row>
    <row r="7" spans="1:7" x14ac:dyDescent="0.35">
      <c r="A7" s="19" t="s">
        <v>11</v>
      </c>
      <c r="B7" s="19"/>
      <c r="C7" s="19"/>
      <c r="D7" s="4"/>
      <c r="E7" s="15"/>
      <c r="F7" s="5">
        <f>F6*0.06</f>
        <v>4519.6704</v>
      </c>
      <c r="G7" s="13"/>
    </row>
    <row r="8" spans="1:7" x14ac:dyDescent="0.35">
      <c r="A8" s="19" t="s">
        <v>14</v>
      </c>
      <c r="B8" s="19"/>
      <c r="C8" s="19"/>
      <c r="D8" s="15"/>
      <c r="E8" s="15"/>
      <c r="F8" s="5">
        <f>F6+F7</f>
        <v>79847.510399999999</v>
      </c>
      <c r="G8" s="13"/>
    </row>
  </sheetData>
  <mergeCells count="6">
    <mergeCell ref="A7:C7"/>
    <mergeCell ref="A8:C8"/>
    <mergeCell ref="A5:C5"/>
    <mergeCell ref="A6:C6"/>
    <mergeCell ref="A2:A4"/>
    <mergeCell ref="B2:B4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3D1C-03DC-49C5-93D6-3255EB86ABFF}">
  <sheetPr>
    <pageSetUpPr fitToPage="1"/>
  </sheetPr>
  <dimension ref="A1:G15"/>
  <sheetViews>
    <sheetView tabSelected="1" zoomScaleNormal="100" workbookViewId="0">
      <selection activeCell="C9" sqref="C9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25" t="s">
        <v>23</v>
      </c>
      <c r="B2" s="22" t="s">
        <v>43</v>
      </c>
      <c r="C2" s="7" t="s">
        <v>1</v>
      </c>
      <c r="D2" s="8">
        <v>3</v>
      </c>
      <c r="E2" s="14">
        <v>5000</v>
      </c>
      <c r="F2" s="7">
        <f>D2*E2</f>
        <v>15000</v>
      </c>
      <c r="G2" s="10" t="s">
        <v>33</v>
      </c>
    </row>
    <row r="3" spans="1:7" s="9" customFormat="1" x14ac:dyDescent="0.35">
      <c r="A3" s="25"/>
      <c r="B3" s="23"/>
      <c r="C3" s="7" t="s">
        <v>21</v>
      </c>
      <c r="D3" s="8">
        <v>19</v>
      </c>
      <c r="E3" s="14">
        <v>399</v>
      </c>
      <c r="F3" s="7">
        <f>D3*E3</f>
        <v>7581</v>
      </c>
      <c r="G3" s="10"/>
    </row>
    <row r="4" spans="1:7" s="9" customFormat="1" x14ac:dyDescent="0.35">
      <c r="A4" s="25" t="s">
        <v>9</v>
      </c>
      <c r="B4" s="23"/>
      <c r="C4" s="7" t="s">
        <v>13</v>
      </c>
      <c r="D4" s="8">
        <v>119</v>
      </c>
      <c r="E4" s="7">
        <v>45</v>
      </c>
      <c r="F4" s="7">
        <f>D4*E4</f>
        <v>5355</v>
      </c>
      <c r="G4" s="11" t="s">
        <v>48</v>
      </c>
    </row>
    <row r="5" spans="1:7" s="9" customFormat="1" x14ac:dyDescent="0.35">
      <c r="A5" s="25"/>
      <c r="B5" s="24"/>
      <c r="C5" s="7" t="s">
        <v>8</v>
      </c>
      <c r="D5" s="7"/>
      <c r="E5" s="7"/>
      <c r="F5" s="7">
        <f>F2+F4+F3</f>
        <v>27936</v>
      </c>
      <c r="G5" s="7"/>
    </row>
    <row r="6" spans="1:7" s="9" customFormat="1" x14ac:dyDescent="0.35">
      <c r="A6" s="22" t="s">
        <v>12</v>
      </c>
      <c r="B6" s="22" t="s">
        <v>17</v>
      </c>
      <c r="C6" s="7" t="s">
        <v>1</v>
      </c>
      <c r="D6" s="7">
        <v>3</v>
      </c>
      <c r="E6" s="7">
        <v>2900</v>
      </c>
      <c r="F6" s="7">
        <f>D6*E6</f>
        <v>8700</v>
      </c>
      <c r="G6" s="7" t="s">
        <v>33</v>
      </c>
    </row>
    <row r="7" spans="1:7" s="9" customFormat="1" x14ac:dyDescent="0.35">
      <c r="A7" s="23"/>
      <c r="B7" s="23"/>
      <c r="C7" s="7" t="s">
        <v>22</v>
      </c>
      <c r="D7" s="7">
        <v>151</v>
      </c>
      <c r="E7" s="7">
        <v>50</v>
      </c>
      <c r="F7" s="7">
        <f>D7*E7</f>
        <v>7550</v>
      </c>
      <c r="G7" s="7" t="s">
        <v>49</v>
      </c>
    </row>
    <row r="8" spans="1:7" s="9" customFormat="1" x14ac:dyDescent="0.35">
      <c r="A8" s="24"/>
      <c r="B8" s="23"/>
      <c r="C8" s="7" t="s">
        <v>8</v>
      </c>
      <c r="D8" s="7"/>
      <c r="E8" s="7"/>
      <c r="F8" s="7">
        <f>F6+F7</f>
        <v>16250</v>
      </c>
      <c r="G8" s="7"/>
    </row>
    <row r="9" spans="1:7" s="9" customFormat="1" x14ac:dyDescent="0.35">
      <c r="A9" s="22" t="s">
        <v>12</v>
      </c>
      <c r="B9" s="22" t="s">
        <v>17</v>
      </c>
      <c r="C9" s="7" t="s">
        <v>1</v>
      </c>
      <c r="D9" s="8">
        <v>3</v>
      </c>
      <c r="E9" s="7">
        <v>2900</v>
      </c>
      <c r="F9" s="7">
        <f>D9*E9</f>
        <v>8700</v>
      </c>
      <c r="G9" s="7" t="s">
        <v>26</v>
      </c>
    </row>
    <row r="10" spans="1:7" s="9" customFormat="1" x14ac:dyDescent="0.35">
      <c r="A10" s="23"/>
      <c r="B10" s="23"/>
      <c r="C10" s="7" t="s">
        <v>22</v>
      </c>
      <c r="D10" s="8">
        <f>76+71+64</f>
        <v>211</v>
      </c>
      <c r="E10" s="7">
        <v>50</v>
      </c>
      <c r="F10" s="7">
        <f>D10*E10</f>
        <v>10550</v>
      </c>
      <c r="G10" s="7" t="s">
        <v>34</v>
      </c>
    </row>
    <row r="11" spans="1:7" s="9" customFormat="1" x14ac:dyDescent="0.35">
      <c r="A11" s="24"/>
      <c r="B11" s="23"/>
      <c r="C11" s="7" t="s">
        <v>8</v>
      </c>
      <c r="D11" s="7"/>
      <c r="E11" s="7"/>
      <c r="F11" s="7">
        <f>F9+F10</f>
        <v>19250</v>
      </c>
      <c r="G11" s="7"/>
    </row>
    <row r="12" spans="1:7" x14ac:dyDescent="0.35">
      <c r="A12" s="19" t="s">
        <v>10</v>
      </c>
      <c r="B12" s="19"/>
      <c r="C12" s="19"/>
      <c r="D12" s="15"/>
      <c r="E12" s="15"/>
      <c r="F12" s="5">
        <f>(+F5+F8+F11)*0.08</f>
        <v>5074.88</v>
      </c>
    </row>
    <row r="13" spans="1:7" x14ac:dyDescent="0.35">
      <c r="A13" s="20" t="s">
        <v>15</v>
      </c>
      <c r="B13" s="21"/>
      <c r="C13" s="21"/>
      <c r="D13" s="6"/>
      <c r="E13" s="6"/>
      <c r="F13" s="5">
        <f>F12+F5+F8+F11</f>
        <v>68510.880000000005</v>
      </c>
      <c r="G13" s="12"/>
    </row>
    <row r="14" spans="1:7" x14ac:dyDescent="0.35">
      <c r="A14" s="19" t="s">
        <v>11</v>
      </c>
      <c r="B14" s="19"/>
      <c r="C14" s="19"/>
      <c r="D14" s="4"/>
      <c r="E14" s="15"/>
      <c r="F14" s="5">
        <f>F13*0.06</f>
        <v>4110.6527999999998</v>
      </c>
      <c r="G14" s="13"/>
    </row>
    <row r="15" spans="1:7" x14ac:dyDescent="0.35">
      <c r="A15" s="19" t="s">
        <v>14</v>
      </c>
      <c r="B15" s="19"/>
      <c r="C15" s="19"/>
      <c r="D15" s="15"/>
      <c r="E15" s="15"/>
      <c r="F15" s="5">
        <f>F13+F14</f>
        <v>72621.532800000001</v>
      </c>
      <c r="G15" s="13"/>
    </row>
  </sheetData>
  <mergeCells count="10">
    <mergeCell ref="A2:A5"/>
    <mergeCell ref="B2:B5"/>
    <mergeCell ref="A14:C14"/>
    <mergeCell ref="A15:C15"/>
    <mergeCell ref="A6:A8"/>
    <mergeCell ref="B6:B8"/>
    <mergeCell ref="A12:C12"/>
    <mergeCell ref="A13:C13"/>
    <mergeCell ref="A9:A11"/>
    <mergeCell ref="B9:B11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E82C-FDAD-4F3E-B48B-A826CAB4B27C}">
  <sheetPr>
    <pageSetUpPr fitToPage="1"/>
  </sheetPr>
  <dimension ref="A1:G12"/>
  <sheetViews>
    <sheetView zoomScaleNormal="100" workbookViewId="0">
      <selection activeCell="D14" sqref="D14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22" t="s">
        <v>19</v>
      </c>
      <c r="B2" s="22" t="s">
        <v>20</v>
      </c>
      <c r="C2" s="7" t="s">
        <v>1</v>
      </c>
      <c r="D2" s="8">
        <v>4</v>
      </c>
      <c r="E2" s="7">
        <v>4500</v>
      </c>
      <c r="F2" s="7">
        <f>D2*E2</f>
        <v>18000</v>
      </c>
      <c r="G2" s="10" t="s">
        <v>27</v>
      </c>
    </row>
    <row r="3" spans="1:7" s="9" customFormat="1" x14ac:dyDescent="0.35">
      <c r="A3" s="23"/>
      <c r="B3" s="23"/>
      <c r="C3" s="7" t="s">
        <v>1</v>
      </c>
      <c r="D3" s="8">
        <v>2</v>
      </c>
      <c r="E3" s="7">
        <v>1500</v>
      </c>
      <c r="F3" s="7">
        <f>D3*E3</f>
        <v>3000</v>
      </c>
      <c r="G3" s="10" t="s">
        <v>28</v>
      </c>
    </row>
    <row r="4" spans="1:7" x14ac:dyDescent="0.35">
      <c r="A4" s="23"/>
      <c r="B4" s="23"/>
      <c r="C4" s="7" t="s">
        <v>13</v>
      </c>
      <c r="D4" s="8">
        <v>218</v>
      </c>
      <c r="E4" s="7">
        <v>68</v>
      </c>
      <c r="F4" s="7">
        <f>D4*E4</f>
        <v>14824</v>
      </c>
      <c r="G4" s="11" t="s">
        <v>47</v>
      </c>
    </row>
    <row r="5" spans="1:7" x14ac:dyDescent="0.35">
      <c r="A5" s="23"/>
      <c r="B5" s="23"/>
      <c r="C5" s="7" t="s">
        <v>21</v>
      </c>
      <c r="D5" s="8">
        <v>16</v>
      </c>
      <c r="E5" s="18">
        <v>450</v>
      </c>
      <c r="F5" s="7">
        <f>E5*D5</f>
        <v>7200</v>
      </c>
      <c r="G5" s="11"/>
    </row>
    <row r="6" spans="1:7" x14ac:dyDescent="0.35">
      <c r="A6" s="24"/>
      <c r="B6" s="24"/>
      <c r="C6" s="7" t="s">
        <v>8</v>
      </c>
      <c r="D6" s="7"/>
      <c r="E6" s="7"/>
      <c r="F6" s="7">
        <f>SUM(F2:F5)</f>
        <v>43024</v>
      </c>
      <c r="G6" s="7"/>
    </row>
    <row r="7" spans="1:7" x14ac:dyDescent="0.35">
      <c r="A7" s="19" t="s">
        <v>10</v>
      </c>
      <c r="B7" s="19"/>
      <c r="C7" s="19"/>
      <c r="D7" s="16"/>
      <c r="E7" s="16"/>
      <c r="F7" s="5">
        <f>F6*0.08</f>
        <v>3441.92</v>
      </c>
    </row>
    <row r="8" spans="1:7" x14ac:dyDescent="0.35">
      <c r="A8" s="20" t="s">
        <v>15</v>
      </c>
      <c r="B8" s="21"/>
      <c r="C8" s="21"/>
      <c r="D8" s="6"/>
      <c r="E8" s="6"/>
      <c r="F8" s="5">
        <f>F7+F6</f>
        <v>46465.919999999998</v>
      </c>
      <c r="G8" s="12"/>
    </row>
    <row r="9" spans="1:7" x14ac:dyDescent="0.35">
      <c r="A9" s="19" t="s">
        <v>11</v>
      </c>
      <c r="B9" s="19"/>
      <c r="C9" s="19"/>
      <c r="D9" s="4"/>
      <c r="E9" s="16"/>
      <c r="F9" s="5">
        <f>F8*0.06</f>
        <v>2787.9551999999999</v>
      </c>
      <c r="G9" s="13"/>
    </row>
    <row r="10" spans="1:7" x14ac:dyDescent="0.35">
      <c r="A10" s="19" t="s">
        <v>14</v>
      </c>
      <c r="B10" s="19"/>
      <c r="C10" s="19"/>
      <c r="D10" s="16"/>
      <c r="E10" s="16"/>
      <c r="F10" s="5">
        <f>F8+F9</f>
        <v>49253.875199999995</v>
      </c>
      <c r="G10" s="13">
        <v>50188.03</v>
      </c>
    </row>
    <row r="12" spans="1:7" x14ac:dyDescent="0.35">
      <c r="F12" s="17">
        <f>G10-F10</f>
        <v>934.15480000000389</v>
      </c>
    </row>
  </sheetData>
  <mergeCells count="6">
    <mergeCell ref="A7:C7"/>
    <mergeCell ref="A8:C8"/>
    <mergeCell ref="A9:C9"/>
    <mergeCell ref="A10:C10"/>
    <mergeCell ref="A2:A6"/>
    <mergeCell ref="B2:B6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po1</vt:lpstr>
      <vt:lpstr>PO2</vt:lpstr>
      <vt:lpstr>PO3</vt:lpstr>
      <vt:lpstr>PO4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2021-07-01T09:09:17Z</dcterms:modified>
</cp:coreProperties>
</file>