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HugoLiu/Desktop/"/>
    </mc:Choice>
  </mc:AlternateContent>
  <bookViews>
    <workbookView xWindow="0" yWindow="500" windowWidth="28800" windowHeight="16700" tabRatio="500"/>
  </bookViews>
  <sheets>
    <sheet name="汇总报价" sheetId="4" r:id="rId1"/>
    <sheet name="专车级-活动搭建" sheetId="3" r:id="rId2"/>
    <sheet name="企业级-活动搭建" sheetId="1" r:id="rId3"/>
    <sheet name="企业级-礼品采买" sheetId="2" r:id="rId4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4" l="1"/>
  <c r="H9" i="4"/>
  <c r="H10" i="4"/>
  <c r="H11" i="4"/>
  <c r="H7" i="4"/>
  <c r="H6" i="4"/>
  <c r="H5" i="4"/>
  <c r="I11" i="2"/>
  <c r="I12" i="2"/>
  <c r="I13" i="2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53" i="1"/>
  <c r="I54" i="1"/>
  <c r="I56" i="1"/>
  <c r="I44" i="1"/>
  <c r="I45" i="1"/>
  <c r="I46" i="1"/>
  <c r="I47" i="1"/>
  <c r="I48" i="1"/>
  <c r="I49" i="1"/>
  <c r="I50" i="1"/>
  <c r="I51" i="1"/>
  <c r="I52" i="1"/>
  <c r="I55" i="1"/>
  <c r="I57" i="1"/>
  <c r="I5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59" i="1"/>
  <c r="I60" i="1"/>
  <c r="I61" i="1"/>
  <c r="I62" i="1"/>
  <c r="I63" i="1"/>
  <c r="I64" i="1"/>
  <c r="I65" i="1"/>
  <c r="I66" i="1"/>
  <c r="I67" i="1"/>
  <c r="I68" i="1"/>
  <c r="I69" i="1"/>
  <c r="I70" i="1"/>
  <c r="I4" i="2"/>
  <c r="I5" i="2"/>
  <c r="I6" i="2"/>
  <c r="I7" i="2"/>
  <c r="I8" i="2"/>
  <c r="I9" i="2"/>
  <c r="I10" i="2"/>
  <c r="I71" i="1"/>
  <c r="I72" i="1"/>
</calcChain>
</file>

<file path=xl/sharedStrings.xml><?xml version="1.0" encoding="utf-8"?>
<sst xmlns="http://schemas.openxmlformats.org/spreadsheetml/2006/main" count="549" uniqueCount="294">
  <si>
    <t>供应商名称</t>
  </si>
  <si>
    <t>报价日期</t>
  </si>
  <si>
    <t>联系人</t>
  </si>
  <si>
    <t>电子邮件</t>
  </si>
  <si>
    <t>电话</t>
  </si>
  <si>
    <t>报价有效期</t>
    <phoneticPr fontId="1" type="noConversion"/>
  </si>
  <si>
    <t>报价项目</t>
  </si>
  <si>
    <t>报价规格
（材质、尺寸、用处等说明）</t>
    <phoneticPr fontId="1" type="noConversion"/>
  </si>
  <si>
    <t>数量</t>
  </si>
  <si>
    <t>价格</t>
  </si>
  <si>
    <t>NO.</t>
  </si>
  <si>
    <t>单位</t>
  </si>
  <si>
    <t>单价</t>
  </si>
  <si>
    <t>小计</t>
  </si>
  <si>
    <t>拓展活动合计</t>
    <phoneticPr fontId="1" type="noConversion"/>
  </si>
  <si>
    <t>糖果盒子墙</t>
    <phoneticPr fontId="1" type="noConversion"/>
  </si>
  <si>
    <t>糖果盒子，尺寸预计20*20CM，裱高清写真，可拆卸</t>
    <rPh sb="0" eb="1">
      <t>tang'guo'he'zi</t>
    </rPh>
    <rPh sb="5" eb="6">
      <t>chi'c</t>
    </rPh>
    <rPh sb="7" eb="8">
      <t>yu'ji</t>
    </rPh>
    <rPh sb="17" eb="18">
      <t>biao</t>
    </rPh>
    <rPh sb="18" eb="19">
      <t>gao'q</t>
    </rPh>
    <rPh sb="20" eb="21">
      <t>xie'zhen</t>
    </rPh>
    <rPh sb="23" eb="24">
      <t>ke'chai'x</t>
    </rPh>
    <phoneticPr fontId="1" type="noConversion"/>
  </si>
  <si>
    <t>个</t>
    <rPh sb="0" eb="1">
      <t>ge</t>
    </rPh>
    <phoneticPr fontId="1" type="noConversion"/>
  </si>
  <si>
    <t>项</t>
    <phoneticPr fontId="1" type="noConversion"/>
  </si>
  <si>
    <t>拍照道具</t>
    <phoneticPr fontId="1" type="noConversion"/>
  </si>
  <si>
    <t>套</t>
    <phoneticPr fontId="1" type="noConversion"/>
  </si>
  <si>
    <t>置装费</t>
    <rPh sb="0" eb="1">
      <t>zhi'zhuang'fei</t>
    </rPh>
    <phoneticPr fontId="1" type="noConversion"/>
  </si>
  <si>
    <t>主持人置装费</t>
    <rPh sb="0" eb="1">
      <t>zhu'chi'ren</t>
    </rPh>
    <rPh sb="3" eb="4">
      <t>zhi'zhuang'fei</t>
    </rPh>
    <phoneticPr fontId="1" type="noConversion"/>
  </si>
  <si>
    <t>项</t>
    <phoneticPr fontId="1" type="noConversion"/>
  </si>
  <si>
    <t>拓展活动合计</t>
    <phoneticPr fontId="1" type="noConversion"/>
  </si>
  <si>
    <t>AV设备</t>
    <phoneticPr fontId="1" type="noConversion"/>
  </si>
  <si>
    <r>
      <t xml:space="preserve">主屏 500mmX500mm P3 LED  </t>
    </r>
    <r>
      <rPr>
        <sz val="9"/>
        <rFont val="微软雅黑"/>
        <family val="2"/>
        <charset val="134"/>
      </rPr>
      <t xml:space="preserve">高清显示屏（18m*4mH） </t>
    </r>
    <phoneticPr fontId="1" type="noConversion"/>
  </si>
  <si>
    <t>平米</t>
    <phoneticPr fontId="1" type="noConversion"/>
  </si>
  <si>
    <t>天</t>
    <rPh sb="0" eb="1">
      <t>tian</t>
    </rPh>
    <phoneticPr fontId="1" type="noConversion"/>
  </si>
  <si>
    <t>台</t>
    <phoneticPr fontId="1" type="noConversion"/>
  </si>
  <si>
    <t>电脑（苹果/联想）</t>
    <phoneticPr fontId="1" type="noConversion"/>
  </si>
  <si>
    <t>台</t>
    <phoneticPr fontId="1" type="noConversion"/>
  </si>
  <si>
    <t>处理器590</t>
    <phoneticPr fontId="1" type="noConversion"/>
  </si>
  <si>
    <t>台</t>
    <phoneticPr fontId="1" type="noConversion"/>
  </si>
  <si>
    <t>视频控制Watchout</t>
    <phoneticPr fontId="1" type="noConversion"/>
  </si>
  <si>
    <t>天</t>
    <phoneticPr fontId="1" type="noConversion"/>
  </si>
  <si>
    <t>线阵列全频音箱TWAudio VERA10</t>
    <phoneticPr fontId="1" type="noConversion"/>
  </si>
  <si>
    <t>线阵列超低音箱TWAudio VERAS30</t>
    <phoneticPr fontId="1" type="noConversion"/>
  </si>
  <si>
    <t>返送音响TWAudio M10</t>
    <phoneticPr fontId="1" type="noConversion"/>
  </si>
  <si>
    <t>调音台Midas M32</t>
    <phoneticPr fontId="1" type="noConversion"/>
  </si>
  <si>
    <t>功放TWAudio K3dsp</t>
    <phoneticPr fontId="1" type="noConversion"/>
  </si>
  <si>
    <r>
      <t xml:space="preserve">SENNHEISER  EW145G3   HANDHELD MIC  </t>
    </r>
    <r>
      <rPr>
        <sz val="9"/>
        <rFont val="微软雅黑"/>
        <family val="2"/>
        <charset val="134"/>
      </rPr>
      <t>无线手持</t>
    </r>
    <phoneticPr fontId="1" type="noConversion"/>
  </si>
  <si>
    <t>只</t>
    <phoneticPr fontId="1" type="noConversion"/>
  </si>
  <si>
    <t>识音麦</t>
    <rPh sb="0" eb="1">
      <t>shi'bie</t>
    </rPh>
    <rPh sb="1" eb="2">
      <t>yin</t>
    </rPh>
    <rPh sb="2" eb="3">
      <t>mai</t>
    </rPh>
    <phoneticPr fontId="1" type="noConversion"/>
  </si>
  <si>
    <t>只</t>
    <rPh sb="0" eb="1">
      <t>zhi</t>
    </rPh>
    <phoneticPr fontId="1" type="noConversion"/>
  </si>
  <si>
    <t>光控台</t>
    <phoneticPr fontId="11" type="noConversion"/>
  </si>
  <si>
    <t>台</t>
    <phoneticPr fontId="1" type="noConversion"/>
  </si>
  <si>
    <t>LED灯</t>
    <phoneticPr fontId="1" type="noConversion"/>
  </si>
  <si>
    <t>par灯</t>
    <rPh sb="3" eb="4">
      <t>deng</t>
    </rPh>
    <phoneticPr fontId="1" type="noConversion"/>
  </si>
  <si>
    <t>BM光束灯</t>
    <phoneticPr fontId="1" type="noConversion"/>
  </si>
  <si>
    <t>个</t>
    <phoneticPr fontId="1" type="noConversion"/>
  </si>
  <si>
    <t>追光灯</t>
    <rPh sb="0" eb="1">
      <t>zhui'guang'deng</t>
    </rPh>
    <phoneticPr fontId="1" type="noConversion"/>
  </si>
  <si>
    <t>LED-面光灯</t>
    <phoneticPr fontId="1" type="noConversion"/>
  </si>
  <si>
    <t>个</t>
    <phoneticPr fontId="1" type="noConversion"/>
  </si>
  <si>
    <t>电脑灯 wash light</t>
    <rPh sb="0" eb="1">
      <t>dian'nao'deng</t>
    </rPh>
    <phoneticPr fontId="1" type="noConversion"/>
  </si>
  <si>
    <t>硅箱</t>
    <phoneticPr fontId="1" type="noConversion"/>
  </si>
  <si>
    <t>TRUSSE结构</t>
    <phoneticPr fontId="1" type="noConversion"/>
  </si>
  <si>
    <t>米</t>
    <phoneticPr fontId="1" type="noConversion"/>
  </si>
  <si>
    <t>线材</t>
    <rPh sb="0" eb="1">
      <t>xian'cai</t>
    </rPh>
    <phoneticPr fontId="1" type="noConversion"/>
  </si>
  <si>
    <t>米</t>
    <rPh sb="0" eb="1">
      <t>mi</t>
    </rPh>
    <phoneticPr fontId="1" type="noConversion"/>
  </si>
  <si>
    <t>项</t>
    <rPh sb="0" eb="1">
      <t>xiang</t>
    </rPh>
    <phoneticPr fontId="1" type="noConversion"/>
  </si>
  <si>
    <t>搭建制作</t>
    <phoneticPr fontId="1" type="noConversion"/>
  </si>
  <si>
    <t>大屏底座 钢木结构 18m*1.2mH</t>
    <phoneticPr fontId="1" type="noConversion"/>
  </si>
  <si>
    <t>延米</t>
  </si>
  <si>
    <t>项</t>
    <phoneticPr fontId="1" type="noConversion"/>
  </si>
  <si>
    <t>平米</t>
    <phoneticPr fontId="1" type="noConversion"/>
  </si>
  <si>
    <t>项</t>
    <phoneticPr fontId="1" type="noConversion"/>
  </si>
  <si>
    <t>舞台拉绒地毯</t>
    <phoneticPr fontId="1" type="noConversion"/>
  </si>
  <si>
    <t>红毯</t>
    <phoneticPr fontId="1" type="noConversion"/>
  </si>
  <si>
    <t>平米</t>
    <rPh sb="0" eb="1">
      <t>ping'mi</t>
    </rPh>
    <phoneticPr fontId="1" type="noConversion"/>
  </si>
  <si>
    <t>历史墙，木结构裱高清写真 5*3MH</t>
    <rPh sb="0" eb="1">
      <t>li'shi'qiang</t>
    </rPh>
    <rPh sb="4" eb="5">
      <t>mu'jie'gou</t>
    </rPh>
    <rPh sb="7" eb="8">
      <t>biao</t>
    </rPh>
    <rPh sb="8" eb="9">
      <t>gao'q</t>
    </rPh>
    <rPh sb="10" eb="11">
      <t>xie'zhen</t>
    </rPh>
    <phoneticPr fontId="1" type="noConversion"/>
  </si>
  <si>
    <t>会议费用合计</t>
  </si>
  <si>
    <t>延展制作物</t>
    <rPh sb="0" eb="1">
      <t>yan'zhan</t>
    </rPh>
    <rPh sb="2" eb="3">
      <t>zhi'zuo</t>
    </rPh>
    <rPh sb="4" eb="5">
      <t>wu</t>
    </rPh>
    <phoneticPr fontId="1" type="noConversion"/>
  </si>
  <si>
    <t>门型易拉宝展架</t>
    <rPh sb="0" eb="1">
      <t>men'xing</t>
    </rPh>
    <rPh sb="2" eb="3">
      <t>yi'la'bao</t>
    </rPh>
    <rPh sb="5" eb="6">
      <t>zhan'jia</t>
    </rPh>
    <phoneticPr fontId="1" type="noConversion"/>
  </si>
  <si>
    <t>红包-内置暖心话语+编号</t>
    <rPh sb="0" eb="1">
      <t>hong'bao</t>
    </rPh>
    <rPh sb="3" eb="4">
      <t>nei'zhi</t>
    </rPh>
    <rPh sb="5" eb="6">
      <t>nuan'xin</t>
    </rPh>
    <rPh sb="7" eb="8">
      <t>hua'yu</t>
    </rPh>
    <rPh sb="10" eb="11">
      <t>bian'hao</t>
    </rPh>
    <phoneticPr fontId="1" type="noConversion"/>
  </si>
  <si>
    <t>铝合金框架指示牌</t>
    <rPh sb="0" eb="1">
      <t>lv'he'jin</t>
    </rPh>
    <rPh sb="3" eb="4">
      <t>kuang'jia</t>
    </rPh>
    <rPh sb="5" eb="6">
      <t>zhi'shi'pai</t>
    </rPh>
    <phoneticPr fontId="1" type="noConversion"/>
  </si>
  <si>
    <t>物料合计</t>
    <phoneticPr fontId="1" type="noConversion"/>
  </si>
  <si>
    <t>人工</t>
    <rPh sb="0" eb="1">
      <t>ren'gong</t>
    </rPh>
    <phoneticPr fontId="1" type="noConversion"/>
  </si>
  <si>
    <t>摄影</t>
    <phoneticPr fontId="1" type="noConversion"/>
  </si>
  <si>
    <t>云摄影2人，4小时一工</t>
    <rPh sb="7" eb="8">
      <t>xiao'shi</t>
    </rPh>
    <rPh sb="9" eb="10">
      <t>yi</t>
    </rPh>
    <rPh sb="10" eb="11">
      <t>gong</t>
    </rPh>
    <phoneticPr fontId="1" type="noConversion"/>
  </si>
  <si>
    <t>人</t>
    <phoneticPr fontId="1" type="noConversion"/>
  </si>
  <si>
    <t>工</t>
    <rPh sb="0" eb="1">
      <t>gong</t>
    </rPh>
    <phoneticPr fontId="1" type="noConversion"/>
  </si>
  <si>
    <t>摄像</t>
    <phoneticPr fontId="1" type="noConversion"/>
  </si>
  <si>
    <t>游机摄像1人，定点摄像1人，4小时一工</t>
  </si>
  <si>
    <t>人</t>
    <phoneticPr fontId="1" type="noConversion"/>
  </si>
  <si>
    <t>礼仪人员</t>
    <phoneticPr fontId="1" type="noConversion"/>
  </si>
  <si>
    <t>礼仪接待，颁奖礼仪工作</t>
    <phoneticPr fontId="1" type="noConversion"/>
  </si>
  <si>
    <t>兼职人员</t>
    <phoneticPr fontId="1" type="noConversion"/>
  </si>
  <si>
    <t>物料管理，运营配合</t>
    <phoneticPr fontId="1" type="noConversion"/>
  </si>
  <si>
    <t>AV控台</t>
    <phoneticPr fontId="11" type="noConversion"/>
  </si>
  <si>
    <t>AV控台管理1人</t>
    <phoneticPr fontId="11" type="noConversion"/>
  </si>
  <si>
    <t>人</t>
    <phoneticPr fontId="1" type="noConversion"/>
  </si>
  <si>
    <t>天</t>
    <phoneticPr fontId="1" type="noConversion"/>
  </si>
  <si>
    <t>光控师</t>
    <phoneticPr fontId="11" type="noConversion"/>
  </si>
  <si>
    <t>光控台操作</t>
    <phoneticPr fontId="11" type="noConversion"/>
  </si>
  <si>
    <t>追光师</t>
    <rPh sb="0" eb="1">
      <t>zhui'guang'deng</t>
    </rPh>
    <rPh sb="2" eb="3">
      <t>shi</t>
    </rPh>
    <phoneticPr fontId="1" type="noConversion"/>
  </si>
  <si>
    <t>追光灯师傅</t>
    <rPh sb="0" eb="1">
      <t>zhui'guang'deng</t>
    </rPh>
    <rPh sb="3" eb="4">
      <t>shi'fu</t>
    </rPh>
    <phoneticPr fontId="1" type="noConversion"/>
  </si>
  <si>
    <t>人</t>
    <rPh sb="0" eb="1">
      <t>ren</t>
    </rPh>
    <phoneticPr fontId="1" type="noConversion"/>
  </si>
  <si>
    <t>音控师</t>
    <phoneticPr fontId="11" type="noConversion"/>
  </si>
  <si>
    <t>调音台操作</t>
    <phoneticPr fontId="11" type="noConversion"/>
  </si>
  <si>
    <t>视频控台</t>
    <rPh sb="0" eb="1">
      <t>shi'p</t>
    </rPh>
    <rPh sb="2" eb="3">
      <t>kong'tai</t>
    </rPh>
    <phoneticPr fontId="1" type="noConversion"/>
  </si>
  <si>
    <t>视频工程师</t>
    <rPh sb="0" eb="1">
      <t>shi'p</t>
    </rPh>
    <rPh sb="2" eb="3">
      <t>gong'cheng'shi</t>
    </rPh>
    <phoneticPr fontId="1" type="noConversion"/>
  </si>
  <si>
    <t>AV技术工人</t>
    <rPh sb="2" eb="3">
      <t>ji'shu</t>
    </rPh>
    <rPh sb="4" eb="5">
      <t>gong'ren</t>
    </rPh>
    <phoneticPr fontId="1" type="noConversion"/>
  </si>
  <si>
    <t>AV设备安装及调试，通宵搭建</t>
    <rPh sb="2" eb="3">
      <t>she'bei</t>
    </rPh>
    <rPh sb="4" eb="5">
      <t>an'zhuang</t>
    </rPh>
    <rPh sb="6" eb="7">
      <t>ji</t>
    </rPh>
    <rPh sb="7" eb="8">
      <t>tiao'shi</t>
    </rPh>
    <rPh sb="10" eb="11">
      <t>tong'xiao</t>
    </rPh>
    <rPh sb="12" eb="13">
      <t>da'jian</t>
    </rPh>
    <phoneticPr fontId="1" type="noConversion"/>
  </si>
  <si>
    <t>现场导演</t>
    <rPh sb="0" eb="1">
      <t>xian'c</t>
    </rPh>
    <rPh sb="2" eb="3">
      <t>dao'yan</t>
    </rPh>
    <phoneticPr fontId="1" type="noConversion"/>
  </si>
  <si>
    <t>包含3次彩排</t>
    <rPh sb="0" eb="1">
      <t>bao'han</t>
    </rPh>
    <rPh sb="3" eb="4">
      <t>ci</t>
    </rPh>
    <rPh sb="4" eb="5">
      <t>cai'pai</t>
    </rPh>
    <phoneticPr fontId="1" type="noConversion"/>
  </si>
  <si>
    <t>搭建工人</t>
    <rPh sb="2" eb="3">
      <t>gong'ren</t>
    </rPh>
    <phoneticPr fontId="1" type="noConversion"/>
  </si>
  <si>
    <t>会场物理搭建，通宵搭建</t>
    <rPh sb="0" eb="1">
      <t>hui'chang</t>
    </rPh>
    <rPh sb="2" eb="3">
      <t>wu'li</t>
    </rPh>
    <rPh sb="4" eb="5">
      <t>da'jian</t>
    </rPh>
    <rPh sb="7" eb="8">
      <t>tong'xiao</t>
    </rPh>
    <rPh sb="9" eb="10">
      <t>da'jian</t>
    </rPh>
    <phoneticPr fontId="1" type="noConversion"/>
  </si>
  <si>
    <t>物料运输</t>
    <phoneticPr fontId="1" type="noConversion"/>
  </si>
  <si>
    <t>次</t>
    <phoneticPr fontId="1" type="noConversion"/>
  </si>
  <si>
    <t>车</t>
    <phoneticPr fontId="1" type="noConversion"/>
  </si>
  <si>
    <t>执行人员合计</t>
    <phoneticPr fontId="1" type="noConversion"/>
  </si>
  <si>
    <t>其他</t>
    <phoneticPr fontId="1" type="noConversion"/>
  </si>
  <si>
    <t>设计费用</t>
    <phoneticPr fontId="1" type="noConversion"/>
  </si>
  <si>
    <t>2D3D</t>
    <phoneticPr fontId="1" type="noConversion"/>
  </si>
  <si>
    <t>视频剪辑</t>
    <rPh sb="0" eb="1">
      <t>shi'pin</t>
    </rPh>
    <rPh sb="2" eb="3">
      <t>jian'ji</t>
    </rPh>
    <phoneticPr fontId="1" type="noConversion"/>
  </si>
  <si>
    <t>总结篇视频剪辑</t>
    <rPh sb="0" eb="1">
      <t>zong'jie</t>
    </rPh>
    <rPh sb="2" eb="3">
      <t>pian</t>
    </rPh>
    <rPh sb="3" eb="4">
      <t>shi'p</t>
    </rPh>
    <rPh sb="5" eb="6">
      <t>jian'ji</t>
    </rPh>
    <phoneticPr fontId="1" type="noConversion"/>
  </si>
  <si>
    <t>其他合计</t>
    <phoneticPr fontId="1" type="noConversion"/>
  </si>
  <si>
    <t>净价合计</t>
  </si>
  <si>
    <r>
      <t>   发票税点（</t>
    </r>
    <r>
      <rPr>
        <b/>
        <sz val="9"/>
        <color rgb="FFFF0000"/>
        <rFont val="微软雅黑"/>
        <family val="2"/>
        <charset val="134"/>
      </rPr>
      <t>6</t>
    </r>
    <r>
      <rPr>
        <b/>
        <sz val="9"/>
        <color theme="1"/>
        <rFont val="微软雅黑"/>
        <family val="2"/>
        <charset val="134"/>
      </rPr>
      <t>%收取）</t>
    </r>
    <phoneticPr fontId="1" type="noConversion"/>
  </si>
  <si>
    <t>最终结算金额</t>
  </si>
  <si>
    <t>消防电力安全检查</t>
    <rPh sb="0" eb="1">
      <t>xiao'fang</t>
    </rPh>
    <rPh sb="2" eb="3">
      <t>dian'li'an'quan</t>
    </rPh>
    <rPh sb="6" eb="7">
      <t>jian'cha</t>
    </rPh>
    <phoneticPr fontId="1" type="noConversion"/>
  </si>
  <si>
    <t>化妆师</t>
    <rPh sb="0" eb="1">
      <t>hua'zhuang'shi</t>
    </rPh>
    <phoneticPr fontId="1" type="noConversion"/>
  </si>
  <si>
    <t>10人</t>
    <rPh sb="2" eb="3">
      <t>ren</t>
    </rPh>
    <phoneticPr fontId="1" type="noConversion"/>
  </si>
  <si>
    <t>天</t>
    <rPh sb="0" eb="1">
      <t>tia</t>
    </rPh>
    <phoneticPr fontId="1" type="noConversion"/>
  </si>
  <si>
    <t>其他延展制作物（如手卡，麦套等）</t>
    <rPh sb="0" eb="1">
      <t>qi'ta</t>
    </rPh>
    <rPh sb="2" eb="3">
      <t>yan'zhan</t>
    </rPh>
    <rPh sb="4" eb="5">
      <t>zhi'zuo</t>
    </rPh>
    <rPh sb="6" eb="7">
      <t>wu</t>
    </rPh>
    <rPh sb="8" eb="9">
      <t>ru</t>
    </rPh>
    <rPh sb="9" eb="10">
      <t>shou'ka</t>
    </rPh>
    <rPh sb="12" eb="13">
      <t>mai't</t>
    </rPh>
    <rPh sb="14" eb="15">
      <t>deng</t>
    </rPh>
    <phoneticPr fontId="1" type="noConversion"/>
  </si>
  <si>
    <t>无缝切换器630</t>
    <phoneticPr fontId="1" type="noConversion"/>
  </si>
  <si>
    <t>卡拉OK机</t>
    <rPh sb="0" eb="1">
      <t>ka'la</t>
    </rPh>
    <rPh sb="4" eb="5">
      <t>ji</t>
    </rPh>
    <phoneticPr fontId="1" type="noConversion"/>
  </si>
  <si>
    <t>赠送</t>
    <rPh sb="0" eb="1">
      <t>zen'song</t>
    </rPh>
    <phoneticPr fontId="1" type="noConversion"/>
  </si>
  <si>
    <t>项</t>
    <phoneticPr fontId="1" type="noConversion"/>
  </si>
  <si>
    <t>签到背景板,木结构写真 6m*3mH</t>
    <rPh sb="6" eb="7">
      <t>mu'jie'gou</t>
    </rPh>
    <rPh sb="9" eb="10">
      <t>xie'zhen</t>
    </rPh>
    <phoneticPr fontId="1" type="noConversion"/>
  </si>
  <si>
    <t>高栏货车*4辆*单次</t>
    <rPh sb="8" eb="9">
      <t>dan'ci</t>
    </rPh>
    <phoneticPr fontId="1" type="noConversion"/>
  </si>
  <si>
    <t>消电检</t>
    <rPh sb="0" eb="1">
      <t>xiao</t>
    </rPh>
    <rPh sb="1" eb="2">
      <t>dian</t>
    </rPh>
    <rPh sb="2" eb="3">
      <t>jian</t>
    </rPh>
    <phoneticPr fontId="1" type="noConversion"/>
  </si>
  <si>
    <t>舞台 钢木结构 含舞台板及找平板 18m*5m*0.6mH</t>
    <rPh sb="8" eb="9">
      <t>han</t>
    </rPh>
    <rPh sb="9" eb="10">
      <t>wu'tai'ban</t>
    </rPh>
    <rPh sb="12" eb="13">
      <t>ji</t>
    </rPh>
    <rPh sb="13" eb="14">
      <t>zhao'ping</t>
    </rPh>
    <rPh sb="15" eb="16">
      <t>ban</t>
    </rPh>
    <phoneticPr fontId="1" type="noConversion"/>
  </si>
  <si>
    <t>新增</t>
    <rPh sb="0" eb="1">
      <t>xin'z</t>
    </rPh>
    <phoneticPr fontId="1" type="noConversion"/>
  </si>
  <si>
    <t>乐谱架</t>
    <rPh sb="0" eb="1">
      <t>yue'pu'jia</t>
    </rPh>
    <phoneticPr fontId="1" type="noConversion"/>
  </si>
  <si>
    <t>组装乐谱架采买</t>
    <rPh sb="0" eb="1">
      <t>zu'zhuang</t>
    </rPh>
    <rPh sb="2" eb="3">
      <t>yue'pu'jia</t>
    </rPh>
    <rPh sb="5" eb="6">
      <t>cai'mai</t>
    </rPh>
    <phoneticPr fontId="1" type="noConversion"/>
  </si>
  <si>
    <t>新增合计</t>
    <rPh sb="0" eb="1">
      <t>xin'zeng</t>
    </rPh>
    <rPh sb="2" eb="3">
      <t>he'ji</t>
    </rPh>
    <phoneticPr fontId="1" type="noConversion"/>
  </si>
  <si>
    <t>鲜花</t>
    <rPh sb="0" eb="1">
      <t>xian'hua</t>
    </rPh>
    <phoneticPr fontId="1" type="noConversion"/>
  </si>
  <si>
    <t>3束小手捧花</t>
    <rPh sb="1" eb="2">
      <t>shu</t>
    </rPh>
    <rPh sb="2" eb="3">
      <t>xiao</t>
    </rPh>
    <rPh sb="3" eb="4">
      <t>shou'peng'hua</t>
    </rPh>
    <phoneticPr fontId="1" type="noConversion"/>
  </si>
  <si>
    <t>化妆师超时费用</t>
    <rPh sb="0" eb="1">
      <t>hua'zhuang'shi</t>
    </rPh>
    <rPh sb="3" eb="4">
      <t>chao'shi</t>
    </rPh>
    <rPh sb="5" eb="6">
      <t>fei'yong</t>
    </rPh>
    <phoneticPr fontId="1" type="noConversion"/>
  </si>
  <si>
    <t>预计10个节目+主持人 60人化妆，实际 108人次</t>
    <rPh sb="0" eb="1">
      <t>yu'ji</t>
    </rPh>
    <rPh sb="4" eb="5">
      <t>ge</t>
    </rPh>
    <rPh sb="5" eb="6">
      <t>jie'mu</t>
    </rPh>
    <rPh sb="8" eb="9">
      <t>zhu'chi'ren</t>
    </rPh>
    <rPh sb="14" eb="15">
      <t>ren</t>
    </rPh>
    <rPh sb="15" eb="16">
      <t>hua'z</t>
    </rPh>
    <rPh sb="18" eb="19">
      <t>shi'ji</t>
    </rPh>
    <rPh sb="24" eb="25">
      <t>ren</t>
    </rPh>
    <rPh sb="25" eb="26">
      <t>ci</t>
    </rPh>
    <phoneticPr fontId="1" type="noConversion"/>
  </si>
  <si>
    <t>座位图打印</t>
    <rPh sb="0" eb="1">
      <t>zuo'wei'tu</t>
    </rPh>
    <rPh sb="3" eb="4">
      <t>da'yin</t>
    </rPh>
    <phoneticPr fontId="1" type="noConversion"/>
  </si>
  <si>
    <t>B5纸座位图打印</t>
    <rPh sb="2" eb="3">
      <t>zhi</t>
    </rPh>
    <rPh sb="3" eb="4">
      <t>zuo'wei'tu</t>
    </rPh>
    <rPh sb="6" eb="7">
      <t>da'yin</t>
    </rPh>
    <phoneticPr fontId="1" type="noConversion"/>
  </si>
  <si>
    <t>张</t>
    <rPh sb="0" eb="1">
      <t>zhang</t>
    </rPh>
    <phoneticPr fontId="1" type="noConversion"/>
  </si>
  <si>
    <t>报价规格
（材质、尺寸、用处等说明）</t>
    <phoneticPr fontId="1" type="noConversion"/>
  </si>
  <si>
    <t>礼品采购</t>
    <rPh sb="0" eb="1">
      <t>li'pin'cai'gou</t>
    </rPh>
    <phoneticPr fontId="1" type="noConversion"/>
  </si>
  <si>
    <t>特等奖</t>
    <rPh sb="0" eb="1">
      <t>te'deng'j</t>
    </rPh>
    <phoneticPr fontId="1" type="noConversion"/>
  </si>
  <si>
    <t>dyson吸尘器</t>
    <rPh sb="5" eb="6">
      <t>xi'cheng'qi</t>
    </rPh>
    <phoneticPr fontId="1" type="noConversion"/>
  </si>
  <si>
    <t>1等奖</t>
    <rPh sb="1" eb="2">
      <t>deng'j</t>
    </rPh>
    <phoneticPr fontId="1" type="noConversion"/>
  </si>
  <si>
    <t>dyson吹风机</t>
    <rPh sb="5" eb="6">
      <t>chui'fenh'ji</t>
    </rPh>
    <phoneticPr fontId="1" type="noConversion"/>
  </si>
  <si>
    <t>2等奖</t>
    <rPh sb="1" eb="2">
      <t>deng'j</t>
    </rPh>
    <phoneticPr fontId="1" type="noConversion"/>
  </si>
  <si>
    <t>小蚁运动相机</t>
    <rPh sb="0" eb="1">
      <t>xiao</t>
    </rPh>
    <rPh sb="2" eb="3">
      <t>yun'd</t>
    </rPh>
    <rPh sb="4" eb="5">
      <t>xiang'ji</t>
    </rPh>
    <phoneticPr fontId="1" type="noConversion"/>
  </si>
  <si>
    <t>3等奖</t>
    <rPh sb="1" eb="2">
      <t>deng'j</t>
    </rPh>
    <phoneticPr fontId="1" type="noConversion"/>
  </si>
  <si>
    <t>猫王无线音响</t>
    <rPh sb="0" eb="1">
      <t>mao'w</t>
    </rPh>
    <rPh sb="2" eb="3">
      <t>wu'xian</t>
    </rPh>
    <rPh sb="4" eb="5">
      <t>yin'x</t>
    </rPh>
    <phoneticPr fontId="1" type="noConversion"/>
  </si>
  <si>
    <t>普照奖</t>
    <rPh sb="0" eb="1">
      <t>pu'zhao</t>
    </rPh>
    <rPh sb="2" eb="3">
      <t>jiang</t>
    </rPh>
    <phoneticPr fontId="1" type="noConversion"/>
  </si>
  <si>
    <t>sky百锋墨水套装</t>
    <rPh sb="3" eb="4">
      <t>bai</t>
    </rPh>
    <rPh sb="4" eb="5">
      <t>feng</t>
    </rPh>
    <rPh sb="5" eb="6">
      <t>mo'shui</t>
    </rPh>
    <rPh sb="7" eb="8">
      <t>tao'zhuang</t>
    </rPh>
    <phoneticPr fontId="1" type="noConversion"/>
  </si>
  <si>
    <t>啤酒</t>
    <rPh sb="0" eb="1">
      <t>pi'jiu</t>
    </rPh>
    <phoneticPr fontId="1" type="noConversion"/>
  </si>
  <si>
    <t>百威啤酒，250人*2，500瓶</t>
    <rPh sb="0" eb="1">
      <t>bai'wei</t>
    </rPh>
    <rPh sb="2" eb="3">
      <t>pi'jiu</t>
    </rPh>
    <rPh sb="8" eb="9">
      <t>ren</t>
    </rPh>
    <rPh sb="15" eb="16">
      <t>ping</t>
    </rPh>
    <phoneticPr fontId="1" type="noConversion"/>
  </si>
  <si>
    <t>合计</t>
    <rPh sb="0" eb="1">
      <t>he'ji</t>
    </rPh>
    <phoneticPr fontId="1" type="noConversion"/>
  </si>
  <si>
    <r>
      <t>   发票税点（</t>
    </r>
    <r>
      <rPr>
        <b/>
        <sz val="9"/>
        <color rgb="FFFF0000"/>
        <rFont val="微软雅黑"/>
        <family val="2"/>
        <charset val="134"/>
      </rPr>
      <t>6</t>
    </r>
    <r>
      <rPr>
        <b/>
        <sz val="9"/>
        <color theme="1"/>
        <rFont val="微软雅黑"/>
        <family val="2"/>
        <charset val="134"/>
      </rPr>
      <t>%收取）</t>
    </r>
    <phoneticPr fontId="1" type="noConversion"/>
  </si>
  <si>
    <t>北京时代中孚文化传播有限责任公司</t>
    <rPh sb="0" eb="1">
      <t>bei'j</t>
    </rPh>
    <rPh sb="2" eb="3">
      <t>shi'dai</t>
    </rPh>
    <rPh sb="4" eb="5">
      <t>zhong'fu</t>
    </rPh>
    <rPh sb="6" eb="7">
      <t>wen'hua</t>
    </rPh>
    <rPh sb="8" eb="9">
      <t>chuan'bo</t>
    </rPh>
    <rPh sb="10" eb="11">
      <t>you'xian</t>
    </rPh>
    <rPh sb="12" eb="13">
      <t>ze'ren</t>
    </rPh>
    <rPh sb="14" eb="15">
      <t>gong'si</t>
    </rPh>
    <phoneticPr fontId="1" type="noConversion"/>
  </si>
  <si>
    <t>2018.3.1</t>
    <phoneticPr fontId="1" type="noConversion"/>
  </si>
  <si>
    <t>刘洪远</t>
    <rPh sb="0" eb="1">
      <t>liu'h'y</t>
    </rPh>
    <phoneticPr fontId="1" type="noConversion"/>
  </si>
  <si>
    <t>2018.03.01</t>
    <phoneticPr fontId="1" type="noConversion"/>
  </si>
  <si>
    <t>hugo.liu@certuschina.com</t>
    <phoneticPr fontId="1" type="noConversion"/>
  </si>
  <si>
    <t>服务费5%收取</t>
    <phoneticPr fontId="1" type="noConversion"/>
  </si>
  <si>
    <t>2018.3.1</t>
    <phoneticPr fontId="1" type="noConversion"/>
  </si>
  <si>
    <t>hugo.liu@certuschina.com</t>
    <phoneticPr fontId="1" type="noConversion"/>
  </si>
  <si>
    <t>报价有效期</t>
  </si>
  <si>
    <t>2017.03.01</t>
    <phoneticPr fontId="1" type="noConversion"/>
  </si>
  <si>
    <t>报价规格
（材质、尺寸、用处等说明）</t>
  </si>
  <si>
    <t>拓展活动合计</t>
  </si>
  <si>
    <t>拍照道具</t>
  </si>
  <si>
    <t>套</t>
  </si>
  <si>
    <t>游戏道具</t>
  </si>
  <si>
    <t>现场布置</t>
  </si>
  <si>
    <t>AV设备</t>
  </si>
  <si>
    <r>
      <rPr>
        <sz val="9"/>
        <color theme="1"/>
        <rFont val="微软雅黑"/>
        <family val="2"/>
        <charset val="134"/>
      </rPr>
      <t xml:space="preserve">主屏 500mmX500mm P3 LED  </t>
    </r>
    <r>
      <rPr>
        <sz val="9"/>
        <rFont val="微软雅黑"/>
        <family val="2"/>
        <charset val="134"/>
      </rPr>
      <t xml:space="preserve">高清显示屏（18m*4mH） </t>
    </r>
  </si>
  <si>
    <t>平米</t>
  </si>
  <si>
    <t>天</t>
  </si>
  <si>
    <t>无缝切换器630</t>
  </si>
  <si>
    <t>台</t>
  </si>
  <si>
    <t>电脑（苹果/联想）</t>
  </si>
  <si>
    <t>处理器590</t>
  </si>
  <si>
    <t>视频控制Watchout</t>
  </si>
  <si>
    <t>线阵列全频音箱TWAudio VERA10</t>
  </si>
  <si>
    <t>线阵列超低音箱TWAudio VERAS30</t>
  </si>
  <si>
    <t>返送音响TWAudio M10</t>
  </si>
  <si>
    <t>调音台Midas M32</t>
  </si>
  <si>
    <t>功放TWAudio K3dsp</t>
  </si>
  <si>
    <r>
      <rPr>
        <sz val="9"/>
        <color theme="1"/>
        <rFont val="微软雅黑"/>
        <family val="2"/>
        <charset val="134"/>
      </rPr>
      <t xml:space="preserve">SENNHEISER  EW145G3   HANDHELD MIC  </t>
    </r>
    <r>
      <rPr>
        <sz val="9"/>
        <rFont val="微软雅黑"/>
        <family val="2"/>
        <charset val="134"/>
      </rPr>
      <t>无线手持</t>
    </r>
  </si>
  <si>
    <t>只</t>
  </si>
  <si>
    <t>识音麦</t>
  </si>
  <si>
    <t>光控台</t>
  </si>
  <si>
    <t>LED灯</t>
  </si>
  <si>
    <t>par灯</t>
  </si>
  <si>
    <t>个</t>
  </si>
  <si>
    <t>BM光束灯</t>
  </si>
  <si>
    <t>追光灯</t>
  </si>
  <si>
    <t>LED-面光灯</t>
  </si>
  <si>
    <t>电脑灯 wash light</t>
  </si>
  <si>
    <t>个</t>
    <phoneticPr fontId="1" type="noConversion"/>
  </si>
  <si>
    <t>硅箱</t>
  </si>
  <si>
    <t>TRUSSE结构</t>
  </si>
  <si>
    <t>米</t>
  </si>
  <si>
    <t>线材</t>
  </si>
  <si>
    <t>项</t>
  </si>
  <si>
    <t>搭建制作</t>
  </si>
  <si>
    <t>大屏底座 钢木结构 18m*1.2mH</t>
  </si>
  <si>
    <t>舞台 钢木结构 含舞台板及找平板 18m*5m*0.4mH</t>
  </si>
  <si>
    <t>舞台拉绒地毯</t>
  </si>
  <si>
    <t>签到背景板,木结构写真 6m*3mH</t>
  </si>
  <si>
    <t>6*3M 桁架蹦高清宝丽布 服务处</t>
  </si>
  <si>
    <t>延展制作物</t>
  </si>
  <si>
    <t>物料</t>
  </si>
  <si>
    <t>门型易拉宝展架</t>
  </si>
  <si>
    <t>装饰绿植</t>
  </si>
  <si>
    <t>订制气球</t>
  </si>
  <si>
    <t>爆单符</t>
    <rPh sb="0" eb="1">
      <t>bao'dan'fu</t>
    </rPh>
    <phoneticPr fontId="1" type="noConversion"/>
  </si>
  <si>
    <t>其他延展制作物（手卡，mic套）</t>
    <rPh sb="0" eb="1">
      <t>qi'ta</t>
    </rPh>
    <rPh sb="2" eb="3">
      <t>yan'zhan</t>
    </rPh>
    <rPh sb="4" eb="5">
      <t>zhi'zuo'wu</t>
    </rPh>
    <rPh sb="8" eb="9">
      <t>shou'ka</t>
    </rPh>
    <rPh sb="14" eb="15">
      <t>tao</t>
    </rPh>
    <phoneticPr fontId="1" type="noConversion"/>
  </si>
  <si>
    <t>订制夜光手环，开模制作</t>
  </si>
  <si>
    <t>物料合计</t>
  </si>
  <si>
    <t>人员及运营</t>
  </si>
  <si>
    <t>摄影</t>
  </si>
  <si>
    <t>云摄影2人，4小时一工</t>
  </si>
  <si>
    <t>人</t>
  </si>
  <si>
    <t>工</t>
  </si>
  <si>
    <t>摄像</t>
  </si>
  <si>
    <t>镜面舞</t>
  </si>
  <si>
    <t>4个舞蹈演员</t>
  </si>
  <si>
    <t>4重奏演艺表演</t>
  </si>
  <si>
    <t>演艺</t>
  </si>
  <si>
    <t>礼仪人员</t>
  </si>
  <si>
    <t>礼仪接待，颁奖礼仪工作</t>
  </si>
  <si>
    <t>兼职人员</t>
  </si>
  <si>
    <t>物料管理，运营配合</t>
  </si>
  <si>
    <t>AV控台</t>
  </si>
  <si>
    <t>AV控台管理1人</t>
  </si>
  <si>
    <t>光控师</t>
  </si>
  <si>
    <t>光控台操作</t>
  </si>
  <si>
    <t>追光师</t>
  </si>
  <si>
    <t>追光灯师傅</t>
  </si>
  <si>
    <t>音控师</t>
  </si>
  <si>
    <t>调音台操作</t>
  </si>
  <si>
    <t>视频控台</t>
  </si>
  <si>
    <t>视频工程师</t>
  </si>
  <si>
    <t>AV技术工人</t>
  </si>
  <si>
    <t>AV搭建加灯、撤场，通宵撤场</t>
  </si>
  <si>
    <t>化妆师</t>
  </si>
  <si>
    <t>6人</t>
  </si>
  <si>
    <t>现场导演</t>
  </si>
  <si>
    <t>包含2次彩排</t>
  </si>
  <si>
    <t>搭建工人</t>
  </si>
  <si>
    <t>搭建撤场，通宵撤场</t>
  </si>
  <si>
    <t>物料运输</t>
  </si>
  <si>
    <t>高栏货车*4辆*单次往返</t>
    <rPh sb="8" eb="9">
      <t>dan'ci</t>
    </rPh>
    <phoneticPr fontId="1" type="noConversion"/>
  </si>
  <si>
    <t>次</t>
  </si>
  <si>
    <t>车</t>
  </si>
  <si>
    <t>执行人员合计</t>
  </si>
  <si>
    <t>其他</t>
  </si>
  <si>
    <t>设计费用</t>
  </si>
  <si>
    <t>2D3D</t>
  </si>
  <si>
    <t>颁奖视频</t>
  </si>
  <si>
    <t>6段颁奖视频</t>
  </si>
  <si>
    <t>吧桌租赁</t>
    <rPh sb="0" eb="1">
      <t>ba'zhuo</t>
    </rPh>
    <rPh sb="2" eb="3">
      <t>zu'lin</t>
    </rPh>
    <phoneticPr fontId="1" type="noConversion"/>
  </si>
  <si>
    <t>无</t>
    <rPh sb="0" eb="1">
      <t>wu</t>
    </rPh>
    <phoneticPr fontId="1" type="noConversion"/>
  </si>
  <si>
    <t>伴手礼采买</t>
    <rPh sb="0" eb="1">
      <t>ban'shou'li</t>
    </rPh>
    <rPh sb="3" eb="4">
      <t>cai'mai</t>
    </rPh>
    <phoneticPr fontId="1" type="noConversion"/>
  </si>
  <si>
    <t>赠送</t>
    <rPh sb="0" eb="1">
      <t>zeng'song</t>
    </rPh>
    <phoneticPr fontId="1" type="noConversion"/>
  </si>
  <si>
    <r>
      <t>消电检</t>
    </r>
    <r>
      <rPr>
        <b/>
        <sz val="9"/>
        <color rgb="FFFF0000"/>
        <rFont val="微软雅黑"/>
        <family val="2"/>
        <charset val="134"/>
      </rPr>
      <t>（报批）</t>
    </r>
    <rPh sb="1" eb="2">
      <t>dian</t>
    </rPh>
    <phoneticPr fontId="1" type="noConversion"/>
  </si>
  <si>
    <t>消防电力安全检查</t>
  </si>
  <si>
    <t>视频剪辑</t>
  </si>
  <si>
    <t>总结篇视频剪辑</t>
  </si>
  <si>
    <t>其他合计</t>
  </si>
  <si>
    <t>新增</t>
    <rPh sb="0" eb="1">
      <t>xin'zeng</t>
    </rPh>
    <phoneticPr fontId="1" type="noConversion"/>
  </si>
  <si>
    <t>沙糖桔</t>
    <rPh sb="0" eb="1">
      <t>sha'tang'ju</t>
    </rPh>
    <phoneticPr fontId="1" type="noConversion"/>
  </si>
  <si>
    <t>50斤砂糖桔子</t>
    <rPh sb="2" eb="3">
      <t>jin</t>
    </rPh>
    <rPh sb="3" eb="4">
      <t>sha'tang</t>
    </rPh>
    <rPh sb="5" eb="6">
      <t>ju'zi</t>
    </rPh>
    <phoneticPr fontId="1" type="noConversion"/>
  </si>
  <si>
    <t>糖果</t>
    <rPh sb="0" eb="1">
      <t>tang'guo</t>
    </rPh>
    <phoneticPr fontId="1" type="noConversion"/>
  </si>
  <si>
    <t>2个主桌装饰+1个小手捧+20支玫瑰</t>
    <rPh sb="1" eb="2">
      <t>ge</t>
    </rPh>
    <rPh sb="2" eb="3">
      <t>zhu'zhuo</t>
    </rPh>
    <rPh sb="4" eb="5">
      <t>zhuang'sh</t>
    </rPh>
    <rPh sb="8" eb="9">
      <t>ge</t>
    </rPh>
    <rPh sb="9" eb="10">
      <t>xiao'shou'p</t>
    </rPh>
    <rPh sb="15" eb="16">
      <t>zhi</t>
    </rPh>
    <rPh sb="16" eb="17">
      <t>mei'gui</t>
    </rPh>
    <phoneticPr fontId="1" type="noConversion"/>
  </si>
  <si>
    <t>套</t>
    <rPh sb="0" eb="1">
      <t>tao</t>
    </rPh>
    <phoneticPr fontId="1" type="noConversion"/>
  </si>
  <si>
    <t>节目单</t>
    <rPh sb="0" eb="1">
      <t>jie'mu'dan</t>
    </rPh>
    <phoneticPr fontId="1" type="noConversion"/>
  </si>
  <si>
    <t>300G铜版纸印刷</t>
    <rPh sb="4" eb="5">
      <t>tong'ban'zhi</t>
    </rPh>
    <rPh sb="7" eb="8">
      <t>yin'shua</t>
    </rPh>
    <phoneticPr fontId="1" type="noConversion"/>
  </si>
  <si>
    <t>货物运输</t>
    <rPh sb="0" eb="1">
      <t>huo'wu</t>
    </rPh>
    <rPh sb="2" eb="3">
      <t>yun'shu</t>
    </rPh>
    <phoneticPr fontId="1" type="noConversion"/>
  </si>
  <si>
    <t>康辉-酒店，酒店-滴滴</t>
    <rPh sb="0" eb="1">
      <t>kang'hui</t>
    </rPh>
    <rPh sb="3" eb="4">
      <t>jiu'dian</t>
    </rPh>
    <rPh sb="6" eb="7">
      <t>jiu'dian</t>
    </rPh>
    <rPh sb="9" eb="10">
      <t>di'di</t>
    </rPh>
    <phoneticPr fontId="1" type="noConversion"/>
  </si>
  <si>
    <t>服务费5%收取</t>
  </si>
  <si>
    <r>
      <rPr>
        <b/>
        <sz val="9"/>
        <color theme="1"/>
        <rFont val="微软雅黑"/>
        <family val="2"/>
        <charset val="134"/>
      </rPr>
      <t>   发票税点（</t>
    </r>
    <r>
      <rPr>
        <b/>
        <sz val="9"/>
        <color rgb="FFFF0000"/>
        <rFont val="微软雅黑"/>
        <family val="2"/>
        <charset val="134"/>
      </rPr>
      <t>6</t>
    </r>
    <r>
      <rPr>
        <b/>
        <sz val="9"/>
        <color theme="1"/>
        <rFont val="微软雅黑"/>
        <family val="2"/>
        <charset val="134"/>
      </rPr>
      <t>%收取）</t>
    </r>
  </si>
  <si>
    <t>专车级年会-活动搭建</t>
    <rPh sb="3" eb="4">
      <t>nian'hui</t>
    </rPh>
    <rPh sb="6" eb="7">
      <t>huo'dong'da'jian</t>
    </rPh>
    <phoneticPr fontId="1" type="noConversion"/>
  </si>
  <si>
    <t>企业级年会-活动搭建</t>
    <rPh sb="0" eb="1">
      <t>qi'ye</t>
    </rPh>
    <rPh sb="3" eb="4">
      <t>nian'hui</t>
    </rPh>
    <rPh sb="6" eb="7">
      <t>huo'dong'da'jian</t>
    </rPh>
    <phoneticPr fontId="1" type="noConversion"/>
  </si>
  <si>
    <t>企业级年会-礼品采买</t>
    <rPh sb="0" eb="1">
      <t>qi'ye</t>
    </rPh>
    <rPh sb="3" eb="4">
      <t>nian'hui</t>
    </rPh>
    <rPh sb="6" eb="7">
      <t>li'pin'cai'mai</t>
    </rPh>
    <phoneticPr fontId="1" type="noConversion"/>
  </si>
  <si>
    <t>服务费 5%</t>
    <rPh sb="0" eb="1">
      <t>fu'wu'f</t>
    </rPh>
    <phoneticPr fontId="1" type="noConversion"/>
  </si>
  <si>
    <t>净价合计</t>
    <rPh sb="0" eb="1">
      <t>jing'jia</t>
    </rPh>
    <rPh sb="2" eb="3">
      <t>he'ji</t>
    </rPh>
    <phoneticPr fontId="1" type="noConversion"/>
  </si>
  <si>
    <t>最终结算金额</t>
    <phoneticPr fontId="1" type="noConversion"/>
  </si>
  <si>
    <r>
      <t>   发票税点（</t>
    </r>
    <r>
      <rPr>
        <b/>
        <sz val="9"/>
        <color rgb="FFFF0000"/>
        <rFont val="微软雅黑"/>
        <family val="2"/>
        <charset val="134"/>
      </rPr>
      <t>6</t>
    </r>
    <r>
      <rPr>
        <b/>
        <sz val="9"/>
        <color theme="1"/>
        <rFont val="微软雅黑"/>
        <family val="2"/>
        <charset val="134"/>
      </rPr>
      <t>%收取）</t>
    </r>
  </si>
  <si>
    <t>最终优惠金额为</t>
    <rPh sb="0" eb="1">
      <t>zui'z</t>
    </rPh>
    <rPh sb="2" eb="3">
      <t>you'hui</t>
    </rPh>
    <rPh sb="4" eb="5">
      <t>jin'e</t>
    </rPh>
    <rPh sb="6" eb="7">
      <t>wei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</si>
</sst>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¥&quot;#,##0.00;[Red]&quot;¥&quot;\-#,##0.00"/>
    <numFmt numFmtId="177" formatCode="&quot;¥&quot;#,##0.00;[Red]\-&quot;¥&quot;#,##0.00"/>
    <numFmt numFmtId="178" formatCode="\¥#,##0.00;[Red]\¥\-#,##0.00"/>
    <numFmt numFmtId="179" formatCode="\¥#,##0.00;[Red]\-\¥#,##0.00"/>
    <numFmt numFmtId="180" formatCode="0.00_ "/>
  </numFmts>
  <fonts count="16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theme="10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9"/>
      <color rgb="FF000000"/>
      <name val="Microsoft YaHei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name val="Arial"/>
      <family val="2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color rgb="FF00B05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14548173467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91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3" borderId="1" xfId="1" applyFill="1" applyBorder="1" applyAlignment="1" applyProtection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176" fontId="5" fillId="5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left" vertical="center"/>
    </xf>
    <xf numFmtId="0" fontId="10" fillId="6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5" fillId="7" borderId="1" xfId="0" applyNumberFormat="1" applyFont="1" applyFill="1" applyBorder="1" applyAlignment="1">
      <alignment horizontal="left" vertical="center"/>
    </xf>
    <xf numFmtId="0" fontId="0" fillId="0" borderId="0" xfId="0" applyFont="1"/>
    <xf numFmtId="0" fontId="3" fillId="3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/>
    </xf>
    <xf numFmtId="178" fontId="5" fillId="5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80" fontId="5" fillId="0" borderId="19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80" fontId="5" fillId="0" borderId="19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80" fontId="7" fillId="0" borderId="14" xfId="0" applyNumberFormat="1" applyFont="1" applyBorder="1" applyAlignment="1">
      <alignment horizontal="center" vertical="center"/>
    </xf>
    <xf numFmtId="180" fontId="7" fillId="0" borderId="15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0" fontId="7" fillId="0" borderId="17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left" vertical="center"/>
    </xf>
  </cellXfs>
  <cellStyles count="3">
    <cellStyle name="常规" xfId="0" builtinId="0"/>
    <cellStyle name="常规_Sheet1" xfId="2"/>
    <cellStyle name="超链接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ugo.liu@certuschi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ugo.liu@certuschina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ugo.liu@certusch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J17" sqref="J17"/>
    </sheetView>
  </sheetViews>
  <sheetFormatPr baseColWidth="10" defaultRowHeight="16" x14ac:dyDescent="0.2"/>
  <cols>
    <col min="2" max="2" width="28.1640625" bestFit="1" customWidth="1"/>
  </cols>
  <sheetData>
    <row r="1" spans="1:9" x14ac:dyDescent="0.2">
      <c r="A1" s="39" t="s">
        <v>0</v>
      </c>
      <c r="B1" s="33" t="s">
        <v>161</v>
      </c>
      <c r="C1" s="40" t="s">
        <v>1</v>
      </c>
      <c r="D1" s="63" t="s">
        <v>167</v>
      </c>
      <c r="E1" s="64"/>
      <c r="F1" s="39" t="s">
        <v>2</v>
      </c>
      <c r="G1" s="65" t="s">
        <v>163</v>
      </c>
      <c r="H1" s="65"/>
      <c r="I1" s="65"/>
    </row>
    <row r="2" spans="1:9" x14ac:dyDescent="0.2">
      <c r="A2" s="40" t="s">
        <v>3</v>
      </c>
      <c r="B2" s="4" t="s">
        <v>168</v>
      </c>
      <c r="C2" s="39" t="s">
        <v>4</v>
      </c>
      <c r="D2" s="63">
        <v>17611125655</v>
      </c>
      <c r="E2" s="64"/>
      <c r="F2" s="40" t="s">
        <v>169</v>
      </c>
      <c r="G2" s="65" t="s">
        <v>170</v>
      </c>
      <c r="H2" s="65"/>
      <c r="I2" s="65"/>
    </row>
    <row r="3" spans="1:9" x14ac:dyDescent="0.2">
      <c r="A3" s="57" t="s">
        <v>6</v>
      </c>
      <c r="B3" s="67"/>
      <c r="C3" s="67"/>
      <c r="D3" s="67"/>
      <c r="E3" s="67"/>
      <c r="F3" s="67"/>
      <c r="G3" s="58"/>
      <c r="H3" s="66" t="s">
        <v>9</v>
      </c>
      <c r="I3" s="66"/>
    </row>
    <row r="4" spans="1:9" ht="17" thickBot="1" x14ac:dyDescent="0.25">
      <c r="A4" s="68"/>
      <c r="B4" s="69"/>
      <c r="C4" s="69"/>
      <c r="D4" s="69"/>
      <c r="E4" s="69"/>
      <c r="F4" s="69"/>
      <c r="G4" s="70"/>
      <c r="H4" s="57" t="s">
        <v>12</v>
      </c>
      <c r="I4" s="58"/>
    </row>
    <row r="5" spans="1:9" x14ac:dyDescent="0.2">
      <c r="A5" s="52" t="s">
        <v>286</v>
      </c>
      <c r="B5" s="53"/>
      <c r="C5" s="53"/>
      <c r="D5" s="53"/>
      <c r="E5" s="53"/>
      <c r="F5" s="53"/>
      <c r="G5" s="53"/>
      <c r="H5" s="59">
        <f>'专车级-活动搭建'!I74</f>
        <v>138065</v>
      </c>
      <c r="I5" s="60"/>
    </row>
    <row r="6" spans="1:9" x14ac:dyDescent="0.2">
      <c r="A6" s="54" t="s">
        <v>287</v>
      </c>
      <c r="B6" s="55"/>
      <c r="C6" s="55"/>
      <c r="D6" s="55"/>
      <c r="E6" s="55"/>
      <c r="F6" s="55"/>
      <c r="G6" s="55"/>
      <c r="H6" s="61">
        <f>'企业级-活动搭建'!I69</f>
        <v>148980</v>
      </c>
      <c r="I6" s="62"/>
    </row>
    <row r="7" spans="1:9" ht="17" thickBot="1" x14ac:dyDescent="0.25">
      <c r="A7" s="54" t="s">
        <v>288</v>
      </c>
      <c r="B7" s="55"/>
      <c r="C7" s="55"/>
      <c r="D7" s="55"/>
      <c r="E7" s="55"/>
      <c r="F7" s="55"/>
      <c r="G7" s="55"/>
      <c r="H7" s="61">
        <f>'企业级-礼品采买'!I10</f>
        <v>52072</v>
      </c>
      <c r="I7" s="62"/>
    </row>
    <row r="8" spans="1:9" ht="17" thickBot="1" x14ac:dyDescent="0.25">
      <c r="A8" s="49" t="s">
        <v>290</v>
      </c>
      <c r="B8" s="50"/>
      <c r="C8" s="50"/>
      <c r="D8" s="50"/>
      <c r="E8" s="50"/>
      <c r="F8" s="50"/>
      <c r="G8" s="50"/>
      <c r="H8" s="56">
        <f>H5+H6+H7</f>
        <v>339117</v>
      </c>
      <c r="I8" s="51"/>
    </row>
    <row r="9" spans="1:9" ht="17" thickBot="1" x14ac:dyDescent="0.25">
      <c r="A9" s="49" t="s">
        <v>284</v>
      </c>
      <c r="B9" s="50"/>
      <c r="C9" s="50"/>
      <c r="D9" s="50"/>
      <c r="E9" s="50"/>
      <c r="F9" s="50"/>
      <c r="G9" s="50"/>
      <c r="H9" s="50">
        <f>H8*0.05</f>
        <v>16955.850000000002</v>
      </c>
      <c r="I9" s="51"/>
    </row>
    <row r="10" spans="1:9" ht="16" customHeight="1" thickBot="1" x14ac:dyDescent="0.25">
      <c r="A10" s="49" t="s">
        <v>292</v>
      </c>
      <c r="B10" s="50"/>
      <c r="C10" s="50"/>
      <c r="D10" s="50"/>
      <c r="E10" s="50"/>
      <c r="F10" s="50"/>
      <c r="G10" s="50"/>
      <c r="H10" s="50">
        <f>(H8+H9)*0.06</f>
        <v>21364.370999999999</v>
      </c>
      <c r="I10" s="51"/>
    </row>
    <row r="11" spans="1:9" ht="17" thickBot="1" x14ac:dyDescent="0.25">
      <c r="A11" s="45" t="s">
        <v>291</v>
      </c>
      <c r="B11" s="46"/>
      <c r="C11" s="46"/>
      <c r="D11" s="46"/>
      <c r="E11" s="46"/>
      <c r="F11" s="46"/>
      <c r="G11" s="46"/>
      <c r="H11" s="47">
        <f>H8+H9+H10</f>
        <v>377437.22099999996</v>
      </c>
      <c r="I11" s="48"/>
    </row>
    <row r="12" spans="1:9" ht="17" thickBot="1" x14ac:dyDescent="0.25">
      <c r="A12" s="45" t="s">
        <v>293</v>
      </c>
      <c r="B12" s="46"/>
      <c r="C12" s="46"/>
      <c r="D12" s="46"/>
      <c r="E12" s="46"/>
      <c r="F12" s="46"/>
      <c r="G12" s="46"/>
      <c r="H12" s="47">
        <v>365000</v>
      </c>
      <c r="I12" s="48"/>
    </row>
  </sheetData>
  <mergeCells count="23">
    <mergeCell ref="H4:I4"/>
    <mergeCell ref="H5:I5"/>
    <mergeCell ref="H6:I6"/>
    <mergeCell ref="H7:I7"/>
    <mergeCell ref="D1:E1"/>
    <mergeCell ref="G1:I1"/>
    <mergeCell ref="D2:E2"/>
    <mergeCell ref="G2:I2"/>
    <mergeCell ref="H3:I3"/>
    <mergeCell ref="A3:G4"/>
    <mergeCell ref="A5:G5"/>
    <mergeCell ref="A6:G6"/>
    <mergeCell ref="A7:G7"/>
    <mergeCell ref="A8:G8"/>
    <mergeCell ref="H8:I8"/>
    <mergeCell ref="A11:G11"/>
    <mergeCell ref="H11:I11"/>
    <mergeCell ref="A12:G12"/>
    <mergeCell ref="H12:I12"/>
    <mergeCell ref="A9:G9"/>
    <mergeCell ref="H9:I9"/>
    <mergeCell ref="A10:G10"/>
    <mergeCell ref="H10:I10"/>
  </mergeCells>
  <phoneticPr fontId="1" type="noConversion"/>
  <hyperlinks>
    <hyperlink ref="B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46" workbookViewId="0">
      <selection activeCell="D80" sqref="D80"/>
    </sheetView>
  </sheetViews>
  <sheetFormatPr baseColWidth="10" defaultRowHeight="16" x14ac:dyDescent="0.2"/>
  <cols>
    <col min="2" max="2" width="28.1640625" bestFit="1" customWidth="1"/>
    <col min="3" max="3" width="25.5" bestFit="1" customWidth="1"/>
    <col min="4" max="4" width="4.83203125" bestFit="1" customWidth="1"/>
    <col min="5" max="5" width="8.6640625" customWidth="1"/>
    <col min="6" max="6" width="11.6640625" customWidth="1"/>
    <col min="7" max="7" width="9" customWidth="1"/>
  </cols>
  <sheetData>
    <row r="1" spans="1:9" x14ac:dyDescent="0.2">
      <c r="A1" s="39" t="s">
        <v>0</v>
      </c>
      <c r="B1" s="33" t="s">
        <v>161</v>
      </c>
      <c r="C1" s="40" t="s">
        <v>1</v>
      </c>
      <c r="D1" s="63" t="s">
        <v>167</v>
      </c>
      <c r="E1" s="64"/>
      <c r="F1" s="39" t="s">
        <v>2</v>
      </c>
      <c r="G1" s="65" t="s">
        <v>163</v>
      </c>
      <c r="H1" s="65"/>
      <c r="I1" s="65"/>
    </row>
    <row r="2" spans="1:9" x14ac:dyDescent="0.2">
      <c r="A2" s="40" t="s">
        <v>3</v>
      </c>
      <c r="B2" s="4" t="s">
        <v>168</v>
      </c>
      <c r="C2" s="39" t="s">
        <v>4</v>
      </c>
      <c r="D2" s="63">
        <v>17611125655</v>
      </c>
      <c r="E2" s="64"/>
      <c r="F2" s="40" t="s">
        <v>169</v>
      </c>
      <c r="G2" s="65" t="s">
        <v>170</v>
      </c>
      <c r="H2" s="65"/>
      <c r="I2" s="65"/>
    </row>
    <row r="3" spans="1:9" x14ac:dyDescent="0.2">
      <c r="A3" s="66" t="s">
        <v>6</v>
      </c>
      <c r="B3" s="66"/>
      <c r="C3" s="83" t="s">
        <v>171</v>
      </c>
      <c r="D3" s="66" t="s">
        <v>8</v>
      </c>
      <c r="E3" s="66"/>
      <c r="F3" s="66"/>
      <c r="G3" s="66"/>
      <c r="H3" s="66" t="s">
        <v>9</v>
      </c>
      <c r="I3" s="66"/>
    </row>
    <row r="4" spans="1:9" x14ac:dyDescent="0.2">
      <c r="A4" s="82"/>
      <c r="B4" s="82"/>
      <c r="C4" s="66"/>
      <c r="D4" s="35" t="s">
        <v>10</v>
      </c>
      <c r="E4" s="35" t="s">
        <v>11</v>
      </c>
      <c r="F4" s="35" t="s">
        <v>10</v>
      </c>
      <c r="G4" s="35" t="s">
        <v>11</v>
      </c>
      <c r="H4" s="35" t="s">
        <v>12</v>
      </c>
      <c r="I4" s="6" t="s">
        <v>13</v>
      </c>
    </row>
    <row r="5" spans="1:9" x14ac:dyDescent="0.2">
      <c r="A5" s="74" t="s">
        <v>172</v>
      </c>
      <c r="B5" s="34" t="s">
        <v>173</v>
      </c>
      <c r="C5" s="8"/>
      <c r="D5" s="9">
        <v>0</v>
      </c>
      <c r="E5" s="9" t="s">
        <v>174</v>
      </c>
      <c r="F5" s="9">
        <v>1</v>
      </c>
      <c r="G5" s="9" t="s">
        <v>174</v>
      </c>
      <c r="H5" s="36">
        <v>500</v>
      </c>
      <c r="I5" s="36">
        <f>F5*D5*H5</f>
        <v>0</v>
      </c>
    </row>
    <row r="6" spans="1:9" x14ac:dyDescent="0.2">
      <c r="A6" s="74"/>
      <c r="B6" s="38" t="s">
        <v>175</v>
      </c>
      <c r="C6" s="8"/>
      <c r="D6" s="9">
        <v>1</v>
      </c>
      <c r="E6" s="9" t="s">
        <v>174</v>
      </c>
      <c r="F6" s="9">
        <v>1</v>
      </c>
      <c r="G6" s="9" t="s">
        <v>174</v>
      </c>
      <c r="H6" s="37">
        <v>640</v>
      </c>
      <c r="I6" s="37">
        <f>F6*D6*H6</f>
        <v>640</v>
      </c>
    </row>
    <row r="7" spans="1:9" x14ac:dyDescent="0.2">
      <c r="A7" s="72" t="s">
        <v>172</v>
      </c>
      <c r="B7" s="72"/>
      <c r="C7" s="72"/>
      <c r="D7" s="72"/>
      <c r="E7" s="72"/>
      <c r="F7" s="72"/>
      <c r="G7" s="72"/>
      <c r="H7" s="72"/>
      <c r="I7" s="41">
        <f>SUM(I5:I6)</f>
        <v>640</v>
      </c>
    </row>
    <row r="8" spans="1:9" ht="28" x14ac:dyDescent="0.2">
      <c r="A8" s="74" t="s">
        <v>176</v>
      </c>
      <c r="B8" s="81" t="s">
        <v>177</v>
      </c>
      <c r="C8" s="8" t="s">
        <v>178</v>
      </c>
      <c r="D8" s="9">
        <v>72</v>
      </c>
      <c r="E8" s="9" t="s">
        <v>179</v>
      </c>
      <c r="F8" s="9">
        <v>0.75</v>
      </c>
      <c r="G8" s="9" t="s">
        <v>180</v>
      </c>
      <c r="H8" s="36">
        <v>500</v>
      </c>
      <c r="I8" s="36">
        <f t="shared" ref="I8:I29" si="0">H8*F8*D8</f>
        <v>27000</v>
      </c>
    </row>
    <row r="9" spans="1:9" x14ac:dyDescent="0.2">
      <c r="A9" s="74"/>
      <c r="B9" s="81"/>
      <c r="C9" s="8" t="s">
        <v>181</v>
      </c>
      <c r="D9" s="9">
        <v>2</v>
      </c>
      <c r="E9" s="9" t="s">
        <v>182</v>
      </c>
      <c r="F9" s="9">
        <v>0.75</v>
      </c>
      <c r="G9" s="9" t="s">
        <v>180</v>
      </c>
      <c r="H9" s="36">
        <v>1200</v>
      </c>
      <c r="I9" s="36">
        <f t="shared" si="0"/>
        <v>1800</v>
      </c>
    </row>
    <row r="10" spans="1:9" x14ac:dyDescent="0.2">
      <c r="A10" s="74"/>
      <c r="B10" s="81"/>
      <c r="C10" s="8" t="s">
        <v>183</v>
      </c>
      <c r="D10" s="9">
        <v>2</v>
      </c>
      <c r="E10" s="9" t="s">
        <v>182</v>
      </c>
      <c r="F10" s="9">
        <v>0.75</v>
      </c>
      <c r="G10" s="9" t="s">
        <v>180</v>
      </c>
      <c r="H10" s="36">
        <v>200</v>
      </c>
      <c r="I10" s="36">
        <f t="shared" si="0"/>
        <v>300</v>
      </c>
    </row>
    <row r="11" spans="1:9" x14ac:dyDescent="0.2">
      <c r="A11" s="74"/>
      <c r="B11" s="81"/>
      <c r="C11" s="13" t="s">
        <v>184</v>
      </c>
      <c r="D11" s="9">
        <v>2</v>
      </c>
      <c r="E11" s="9" t="s">
        <v>182</v>
      </c>
      <c r="F11" s="9">
        <v>0.75</v>
      </c>
      <c r="G11" s="9" t="s">
        <v>180</v>
      </c>
      <c r="H11" s="36">
        <v>600</v>
      </c>
      <c r="I11" s="36">
        <f t="shared" si="0"/>
        <v>900</v>
      </c>
    </row>
    <row r="12" spans="1:9" x14ac:dyDescent="0.2">
      <c r="A12" s="74"/>
      <c r="B12" s="81"/>
      <c r="C12" s="13" t="s">
        <v>185</v>
      </c>
      <c r="D12" s="9">
        <v>2</v>
      </c>
      <c r="E12" s="9" t="s">
        <v>182</v>
      </c>
      <c r="F12" s="9">
        <v>0.75</v>
      </c>
      <c r="G12" s="9" t="s">
        <v>180</v>
      </c>
      <c r="H12" s="36">
        <v>4000</v>
      </c>
      <c r="I12" s="36">
        <f t="shared" si="0"/>
        <v>6000</v>
      </c>
    </row>
    <row r="13" spans="1:9" x14ac:dyDescent="0.2">
      <c r="A13" s="74"/>
      <c r="B13" s="81"/>
      <c r="C13" s="14" t="s">
        <v>186</v>
      </c>
      <c r="D13" s="15">
        <v>4</v>
      </c>
      <c r="E13" s="9" t="s">
        <v>182</v>
      </c>
      <c r="F13" s="9">
        <v>0.75</v>
      </c>
      <c r="G13" s="9" t="s">
        <v>180</v>
      </c>
      <c r="H13" s="36">
        <v>800</v>
      </c>
      <c r="I13" s="36">
        <f t="shared" si="0"/>
        <v>2400</v>
      </c>
    </row>
    <row r="14" spans="1:9" x14ac:dyDescent="0.2">
      <c r="A14" s="74"/>
      <c r="B14" s="81"/>
      <c r="C14" s="14" t="s">
        <v>187</v>
      </c>
      <c r="D14" s="15">
        <v>2</v>
      </c>
      <c r="E14" s="9" t="s">
        <v>182</v>
      </c>
      <c r="F14" s="9">
        <v>0.75</v>
      </c>
      <c r="G14" s="9" t="s">
        <v>180</v>
      </c>
      <c r="H14" s="36">
        <v>800</v>
      </c>
      <c r="I14" s="36">
        <f t="shared" si="0"/>
        <v>1200</v>
      </c>
    </row>
    <row r="15" spans="1:9" x14ac:dyDescent="0.2">
      <c r="A15" s="74"/>
      <c r="B15" s="81"/>
      <c r="C15" s="14" t="s">
        <v>188</v>
      </c>
      <c r="D15" s="15">
        <v>2</v>
      </c>
      <c r="E15" s="9" t="s">
        <v>182</v>
      </c>
      <c r="F15" s="9">
        <v>0.75</v>
      </c>
      <c r="G15" s="9" t="s">
        <v>180</v>
      </c>
      <c r="H15" s="36">
        <v>600</v>
      </c>
      <c r="I15" s="36">
        <f t="shared" si="0"/>
        <v>900</v>
      </c>
    </row>
    <row r="16" spans="1:9" x14ac:dyDescent="0.2">
      <c r="A16" s="74"/>
      <c r="B16" s="81"/>
      <c r="C16" s="14" t="s">
        <v>189</v>
      </c>
      <c r="D16" s="15">
        <v>1</v>
      </c>
      <c r="E16" s="9" t="s">
        <v>182</v>
      </c>
      <c r="F16" s="9">
        <v>0.75</v>
      </c>
      <c r="G16" s="9" t="s">
        <v>180</v>
      </c>
      <c r="H16" s="36">
        <v>2000</v>
      </c>
      <c r="I16" s="36">
        <f t="shared" si="0"/>
        <v>1500</v>
      </c>
    </row>
    <row r="17" spans="1:9" x14ac:dyDescent="0.2">
      <c r="A17" s="74"/>
      <c r="B17" s="81"/>
      <c r="C17" s="14" t="s">
        <v>190</v>
      </c>
      <c r="D17" s="15">
        <v>1</v>
      </c>
      <c r="E17" s="9" t="s">
        <v>182</v>
      </c>
      <c r="F17" s="9">
        <v>0.75</v>
      </c>
      <c r="G17" s="9" t="s">
        <v>180</v>
      </c>
      <c r="H17" s="36">
        <v>600</v>
      </c>
      <c r="I17" s="36">
        <f t="shared" si="0"/>
        <v>450</v>
      </c>
    </row>
    <row r="18" spans="1:9" ht="28" x14ac:dyDescent="0.2">
      <c r="A18" s="74"/>
      <c r="B18" s="81"/>
      <c r="C18" s="8" t="s">
        <v>191</v>
      </c>
      <c r="D18" s="9">
        <v>8</v>
      </c>
      <c r="E18" s="9" t="s">
        <v>192</v>
      </c>
      <c r="F18" s="9">
        <v>0.75</v>
      </c>
      <c r="G18" s="9" t="s">
        <v>180</v>
      </c>
      <c r="H18" s="36">
        <v>200</v>
      </c>
      <c r="I18" s="36">
        <f t="shared" si="0"/>
        <v>1200</v>
      </c>
    </row>
    <row r="19" spans="1:9" x14ac:dyDescent="0.2">
      <c r="A19" s="74"/>
      <c r="B19" s="81"/>
      <c r="C19" s="8" t="s">
        <v>193</v>
      </c>
      <c r="D19" s="9">
        <v>0</v>
      </c>
      <c r="E19" s="9" t="s">
        <v>192</v>
      </c>
      <c r="F19" s="9">
        <v>0.75</v>
      </c>
      <c r="G19" s="9" t="s">
        <v>180</v>
      </c>
      <c r="H19" s="36">
        <v>200</v>
      </c>
      <c r="I19" s="36">
        <f t="shared" si="0"/>
        <v>0</v>
      </c>
    </row>
    <row r="20" spans="1:9" x14ac:dyDescent="0.2">
      <c r="A20" s="74"/>
      <c r="B20" s="81"/>
      <c r="C20" s="8" t="s">
        <v>194</v>
      </c>
      <c r="D20" s="9">
        <v>1</v>
      </c>
      <c r="E20" s="9" t="s">
        <v>182</v>
      </c>
      <c r="F20" s="9">
        <v>0.75</v>
      </c>
      <c r="G20" s="9" t="s">
        <v>180</v>
      </c>
      <c r="H20" s="36">
        <v>1200</v>
      </c>
      <c r="I20" s="36">
        <f t="shared" si="0"/>
        <v>900</v>
      </c>
    </row>
    <row r="21" spans="1:9" x14ac:dyDescent="0.2">
      <c r="A21" s="74"/>
      <c r="B21" s="81"/>
      <c r="C21" s="8" t="s">
        <v>195</v>
      </c>
      <c r="D21" s="9">
        <v>10</v>
      </c>
      <c r="E21" s="9" t="s">
        <v>182</v>
      </c>
      <c r="F21" s="9">
        <v>0.75</v>
      </c>
      <c r="G21" s="9" t="s">
        <v>180</v>
      </c>
      <c r="H21" s="36">
        <v>100</v>
      </c>
      <c r="I21" s="36">
        <f t="shared" si="0"/>
        <v>750</v>
      </c>
    </row>
    <row r="22" spans="1:9" x14ac:dyDescent="0.2">
      <c r="A22" s="74"/>
      <c r="B22" s="81"/>
      <c r="C22" s="8" t="s">
        <v>196</v>
      </c>
      <c r="D22" s="9">
        <v>18</v>
      </c>
      <c r="E22" s="9" t="s">
        <v>197</v>
      </c>
      <c r="F22" s="9">
        <v>0.75</v>
      </c>
      <c r="G22" s="9" t="s">
        <v>180</v>
      </c>
      <c r="H22" s="36">
        <v>120</v>
      </c>
      <c r="I22" s="36">
        <f t="shared" si="0"/>
        <v>1620</v>
      </c>
    </row>
    <row r="23" spans="1:9" x14ac:dyDescent="0.2">
      <c r="A23" s="74"/>
      <c r="B23" s="81"/>
      <c r="C23" s="8" t="s">
        <v>198</v>
      </c>
      <c r="D23" s="16">
        <v>10</v>
      </c>
      <c r="E23" s="9" t="s">
        <v>197</v>
      </c>
      <c r="F23" s="9">
        <v>0.75</v>
      </c>
      <c r="G23" s="9" t="s">
        <v>180</v>
      </c>
      <c r="H23" s="36">
        <v>350</v>
      </c>
      <c r="I23" s="36">
        <f t="shared" si="0"/>
        <v>2625</v>
      </c>
    </row>
    <row r="24" spans="1:9" x14ac:dyDescent="0.2">
      <c r="A24" s="74"/>
      <c r="B24" s="81"/>
      <c r="C24" s="8" t="s">
        <v>199</v>
      </c>
      <c r="D24" s="16">
        <v>0</v>
      </c>
      <c r="E24" s="9" t="s">
        <v>197</v>
      </c>
      <c r="F24" s="9">
        <v>0.75</v>
      </c>
      <c r="G24" s="9" t="s">
        <v>180</v>
      </c>
      <c r="H24" s="36">
        <v>1200</v>
      </c>
      <c r="I24" s="36">
        <f t="shared" si="0"/>
        <v>0</v>
      </c>
    </row>
    <row r="25" spans="1:9" x14ac:dyDescent="0.2">
      <c r="A25" s="74"/>
      <c r="B25" s="81"/>
      <c r="C25" s="8" t="s">
        <v>200</v>
      </c>
      <c r="D25" s="16">
        <v>8</v>
      </c>
      <c r="E25" s="9" t="s">
        <v>197</v>
      </c>
      <c r="F25" s="9">
        <v>0.75</v>
      </c>
      <c r="G25" s="9" t="s">
        <v>180</v>
      </c>
      <c r="H25" s="36">
        <v>180</v>
      </c>
      <c r="I25" s="36">
        <f t="shared" si="0"/>
        <v>1080</v>
      </c>
    </row>
    <row r="26" spans="1:9" x14ac:dyDescent="0.2">
      <c r="A26" s="74"/>
      <c r="B26" s="81"/>
      <c r="C26" s="8" t="s">
        <v>201</v>
      </c>
      <c r="D26" s="16">
        <v>4</v>
      </c>
      <c r="E26" s="9" t="s">
        <v>202</v>
      </c>
      <c r="F26" s="9">
        <v>0.75</v>
      </c>
      <c r="G26" s="9" t="s">
        <v>180</v>
      </c>
      <c r="H26" s="36">
        <v>800</v>
      </c>
      <c r="I26" s="36">
        <f t="shared" si="0"/>
        <v>2400</v>
      </c>
    </row>
    <row r="27" spans="1:9" x14ac:dyDescent="0.2">
      <c r="A27" s="74"/>
      <c r="B27" s="81"/>
      <c r="C27" s="8" t="s">
        <v>203</v>
      </c>
      <c r="D27" s="16">
        <v>2</v>
      </c>
      <c r="E27" s="9" t="s">
        <v>197</v>
      </c>
      <c r="F27" s="9">
        <v>0.75</v>
      </c>
      <c r="G27" s="9" t="s">
        <v>180</v>
      </c>
      <c r="H27" s="36">
        <v>500</v>
      </c>
      <c r="I27" s="36">
        <f t="shared" si="0"/>
        <v>750</v>
      </c>
    </row>
    <row r="28" spans="1:9" x14ac:dyDescent="0.2">
      <c r="A28" s="74"/>
      <c r="B28" s="81"/>
      <c r="C28" s="8" t="s">
        <v>204</v>
      </c>
      <c r="D28" s="16">
        <v>70</v>
      </c>
      <c r="E28" s="9" t="s">
        <v>205</v>
      </c>
      <c r="F28" s="9">
        <v>0.75</v>
      </c>
      <c r="G28" s="9" t="s">
        <v>180</v>
      </c>
      <c r="H28" s="36">
        <v>120</v>
      </c>
      <c r="I28" s="36">
        <f t="shared" si="0"/>
        <v>6300</v>
      </c>
    </row>
    <row r="29" spans="1:9" x14ac:dyDescent="0.2">
      <c r="A29" s="74"/>
      <c r="B29" s="81"/>
      <c r="C29" s="8" t="s">
        <v>206</v>
      </c>
      <c r="D29" s="16">
        <v>100</v>
      </c>
      <c r="E29" s="9" t="s">
        <v>205</v>
      </c>
      <c r="F29" s="9">
        <v>0.75</v>
      </c>
      <c r="G29" s="9" t="s">
        <v>207</v>
      </c>
      <c r="H29" s="36">
        <v>0</v>
      </c>
      <c r="I29" s="36">
        <f t="shared" si="0"/>
        <v>0</v>
      </c>
    </row>
    <row r="30" spans="1:9" x14ac:dyDescent="0.2">
      <c r="A30" s="74"/>
      <c r="B30" s="78" t="s">
        <v>208</v>
      </c>
      <c r="C30" s="8" t="s">
        <v>209</v>
      </c>
      <c r="D30" s="16">
        <v>18</v>
      </c>
      <c r="E30" s="9" t="s">
        <v>63</v>
      </c>
      <c r="F30" s="9">
        <v>0.75</v>
      </c>
      <c r="G30" s="9" t="s">
        <v>207</v>
      </c>
      <c r="H30" s="36">
        <v>250</v>
      </c>
      <c r="I30" s="36">
        <f t="shared" ref="I30:I34" si="1">D30*F30*H30</f>
        <v>3375</v>
      </c>
    </row>
    <row r="31" spans="1:9" ht="28" x14ac:dyDescent="0.2">
      <c r="A31" s="74"/>
      <c r="B31" s="79"/>
      <c r="C31" s="8" t="s">
        <v>210</v>
      </c>
      <c r="D31" s="16">
        <v>90</v>
      </c>
      <c r="E31" s="9" t="s">
        <v>179</v>
      </c>
      <c r="F31" s="9">
        <v>0.75</v>
      </c>
      <c r="G31" s="9" t="s">
        <v>207</v>
      </c>
      <c r="H31" s="36">
        <v>220</v>
      </c>
      <c r="I31" s="36">
        <f t="shared" si="1"/>
        <v>14850</v>
      </c>
    </row>
    <row r="32" spans="1:9" x14ac:dyDescent="0.2">
      <c r="A32" s="74"/>
      <c r="B32" s="79"/>
      <c r="C32" s="8" t="s">
        <v>211</v>
      </c>
      <c r="D32" s="9">
        <v>100</v>
      </c>
      <c r="E32" s="9" t="s">
        <v>179</v>
      </c>
      <c r="F32" s="9">
        <v>0.75</v>
      </c>
      <c r="G32" s="9" t="s">
        <v>207</v>
      </c>
      <c r="H32" s="36">
        <v>25</v>
      </c>
      <c r="I32" s="36">
        <f t="shared" si="1"/>
        <v>1875</v>
      </c>
    </row>
    <row r="33" spans="1:9" x14ac:dyDescent="0.2">
      <c r="A33" s="74"/>
      <c r="B33" s="79"/>
      <c r="C33" s="8" t="s">
        <v>212</v>
      </c>
      <c r="D33" s="9">
        <v>18</v>
      </c>
      <c r="E33" s="9" t="s">
        <v>179</v>
      </c>
      <c r="F33" s="9">
        <v>0.75</v>
      </c>
      <c r="G33" s="9" t="s">
        <v>207</v>
      </c>
      <c r="H33" s="36">
        <v>280</v>
      </c>
      <c r="I33" s="36">
        <f t="shared" si="1"/>
        <v>3780</v>
      </c>
    </row>
    <row r="34" spans="1:9" x14ac:dyDescent="0.2">
      <c r="A34" s="74"/>
      <c r="B34" s="79"/>
      <c r="C34" s="8" t="s">
        <v>213</v>
      </c>
      <c r="D34" s="9">
        <v>0</v>
      </c>
      <c r="E34" s="9" t="s">
        <v>179</v>
      </c>
      <c r="F34" s="9">
        <v>0.75</v>
      </c>
      <c r="G34" s="9" t="s">
        <v>207</v>
      </c>
      <c r="H34" s="36">
        <v>120</v>
      </c>
      <c r="I34" s="36">
        <f t="shared" si="1"/>
        <v>0</v>
      </c>
    </row>
    <row r="35" spans="1:9" x14ac:dyDescent="0.2">
      <c r="A35" s="72" t="s">
        <v>71</v>
      </c>
      <c r="B35" s="72"/>
      <c r="C35" s="72"/>
      <c r="D35" s="72"/>
      <c r="E35" s="72"/>
      <c r="F35" s="72"/>
      <c r="G35" s="72"/>
      <c r="H35" s="72"/>
      <c r="I35" s="41">
        <f>SUM(I8:I34)</f>
        <v>83955</v>
      </c>
    </row>
    <row r="36" spans="1:9" x14ac:dyDescent="0.2">
      <c r="A36" s="76" t="s">
        <v>214</v>
      </c>
      <c r="B36" s="78" t="s">
        <v>215</v>
      </c>
      <c r="C36" s="8" t="s">
        <v>216</v>
      </c>
      <c r="D36" s="9">
        <v>0</v>
      </c>
      <c r="E36" s="9" t="s">
        <v>197</v>
      </c>
      <c r="F36" s="9">
        <v>1</v>
      </c>
      <c r="G36" s="9" t="s">
        <v>207</v>
      </c>
      <c r="H36" s="36">
        <v>200</v>
      </c>
      <c r="I36" s="17">
        <f t="shared" ref="I36:I41" si="2">D36*F36*H36</f>
        <v>0</v>
      </c>
    </row>
    <row r="37" spans="1:9" x14ac:dyDescent="0.2">
      <c r="A37" s="77"/>
      <c r="B37" s="79"/>
      <c r="C37" s="8" t="s">
        <v>217</v>
      </c>
      <c r="D37" s="9">
        <v>0</v>
      </c>
      <c r="E37" s="9" t="s">
        <v>197</v>
      </c>
      <c r="F37" s="9">
        <v>1</v>
      </c>
      <c r="G37" s="9" t="s">
        <v>207</v>
      </c>
      <c r="H37" s="36">
        <v>100</v>
      </c>
      <c r="I37" s="17">
        <f t="shared" si="2"/>
        <v>0</v>
      </c>
    </row>
    <row r="38" spans="1:9" x14ac:dyDescent="0.2">
      <c r="A38" s="77"/>
      <c r="B38" s="79"/>
      <c r="C38" s="8" t="s">
        <v>218</v>
      </c>
      <c r="D38" s="9">
        <v>1000</v>
      </c>
      <c r="E38" s="9" t="s">
        <v>197</v>
      </c>
      <c r="F38" s="9">
        <v>1</v>
      </c>
      <c r="G38" s="9" t="s">
        <v>207</v>
      </c>
      <c r="H38" s="36">
        <v>1</v>
      </c>
      <c r="I38" s="17">
        <f t="shared" si="2"/>
        <v>1000</v>
      </c>
    </row>
    <row r="39" spans="1:9" x14ac:dyDescent="0.2">
      <c r="A39" s="77"/>
      <c r="B39" s="79"/>
      <c r="C39" s="8" t="s">
        <v>219</v>
      </c>
      <c r="D39" s="9">
        <v>600</v>
      </c>
      <c r="E39" s="9" t="s">
        <v>17</v>
      </c>
      <c r="F39" s="9">
        <v>1</v>
      </c>
      <c r="G39" s="9" t="s">
        <v>60</v>
      </c>
      <c r="H39" s="36">
        <v>1.5</v>
      </c>
      <c r="I39" s="17">
        <f t="shared" si="2"/>
        <v>900</v>
      </c>
    </row>
    <row r="40" spans="1:9" x14ac:dyDescent="0.2">
      <c r="A40" s="77"/>
      <c r="B40" s="79"/>
      <c r="C40" s="8" t="s">
        <v>220</v>
      </c>
      <c r="D40" s="9">
        <v>0</v>
      </c>
      <c r="E40" s="9" t="s">
        <v>17</v>
      </c>
      <c r="F40" s="9">
        <v>1</v>
      </c>
      <c r="G40" s="9" t="s">
        <v>60</v>
      </c>
      <c r="H40" s="36">
        <v>0</v>
      </c>
      <c r="I40" s="17">
        <f t="shared" si="2"/>
        <v>0</v>
      </c>
    </row>
    <row r="41" spans="1:9" x14ac:dyDescent="0.2">
      <c r="A41" s="77"/>
      <c r="B41" s="80"/>
      <c r="C41" s="8" t="s">
        <v>221</v>
      </c>
      <c r="D41" s="9">
        <v>600</v>
      </c>
      <c r="E41" s="9" t="s">
        <v>197</v>
      </c>
      <c r="F41" s="9">
        <v>1</v>
      </c>
      <c r="G41" s="9" t="s">
        <v>197</v>
      </c>
      <c r="H41" s="36">
        <v>5</v>
      </c>
      <c r="I41" s="17">
        <f t="shared" si="2"/>
        <v>3000</v>
      </c>
    </row>
    <row r="42" spans="1:9" x14ac:dyDescent="0.2">
      <c r="A42" s="72" t="s">
        <v>222</v>
      </c>
      <c r="B42" s="72"/>
      <c r="C42" s="72"/>
      <c r="D42" s="72"/>
      <c r="E42" s="72"/>
      <c r="F42" s="72"/>
      <c r="G42" s="72"/>
      <c r="H42" s="72"/>
      <c r="I42" s="41">
        <f>SUM(I36:I41)</f>
        <v>4900</v>
      </c>
    </row>
    <row r="43" spans="1:9" x14ac:dyDescent="0.2">
      <c r="A43" s="77" t="s">
        <v>223</v>
      </c>
      <c r="B43" s="36" t="s">
        <v>224</v>
      </c>
      <c r="C43" s="8" t="s">
        <v>225</v>
      </c>
      <c r="D43" s="9">
        <v>2</v>
      </c>
      <c r="E43" s="9" t="s">
        <v>226</v>
      </c>
      <c r="F43" s="9">
        <v>1</v>
      </c>
      <c r="G43" s="9" t="s">
        <v>227</v>
      </c>
      <c r="H43" s="18">
        <v>2500</v>
      </c>
      <c r="I43" s="36">
        <f t="shared" ref="I43:I58" si="3">D43*F43*H43</f>
        <v>5000</v>
      </c>
    </row>
    <row r="44" spans="1:9" ht="28" x14ac:dyDescent="0.2">
      <c r="A44" s="77"/>
      <c r="B44" s="36" t="s">
        <v>228</v>
      </c>
      <c r="C44" s="19" t="s">
        <v>83</v>
      </c>
      <c r="D44" s="9">
        <v>2</v>
      </c>
      <c r="E44" s="9" t="s">
        <v>226</v>
      </c>
      <c r="F44" s="9">
        <v>1</v>
      </c>
      <c r="G44" s="9" t="s">
        <v>227</v>
      </c>
      <c r="H44" s="18">
        <v>3000</v>
      </c>
      <c r="I44" s="36">
        <f t="shared" si="3"/>
        <v>6000</v>
      </c>
    </row>
    <row r="45" spans="1:9" x14ac:dyDescent="0.2">
      <c r="A45" s="77"/>
      <c r="B45" s="36" t="s">
        <v>229</v>
      </c>
      <c r="C45" s="19" t="s">
        <v>230</v>
      </c>
      <c r="D45" s="9">
        <v>0</v>
      </c>
      <c r="E45" s="9" t="s">
        <v>226</v>
      </c>
      <c r="F45" s="9">
        <v>1</v>
      </c>
      <c r="G45" s="9" t="s">
        <v>180</v>
      </c>
      <c r="H45" s="18">
        <v>2000</v>
      </c>
      <c r="I45" s="36">
        <f t="shared" si="3"/>
        <v>0</v>
      </c>
    </row>
    <row r="46" spans="1:9" x14ac:dyDescent="0.2">
      <c r="A46" s="77"/>
      <c r="B46" s="36" t="s">
        <v>231</v>
      </c>
      <c r="C46" s="19" t="s">
        <v>232</v>
      </c>
      <c r="D46" s="9">
        <v>0</v>
      </c>
      <c r="E46" s="9" t="s">
        <v>226</v>
      </c>
      <c r="F46" s="9">
        <v>1</v>
      </c>
      <c r="G46" s="9" t="s">
        <v>180</v>
      </c>
      <c r="H46" s="18">
        <v>1500</v>
      </c>
      <c r="I46" s="36">
        <f t="shared" si="3"/>
        <v>0</v>
      </c>
    </row>
    <row r="47" spans="1:9" x14ac:dyDescent="0.2">
      <c r="A47" s="77"/>
      <c r="B47" s="36" t="s">
        <v>233</v>
      </c>
      <c r="C47" s="19" t="s">
        <v>234</v>
      </c>
      <c r="D47" s="9">
        <v>0</v>
      </c>
      <c r="E47" s="9" t="s">
        <v>226</v>
      </c>
      <c r="F47" s="9">
        <v>1</v>
      </c>
      <c r="G47" s="9" t="s">
        <v>180</v>
      </c>
      <c r="H47" s="18">
        <v>600</v>
      </c>
      <c r="I47" s="36">
        <f t="shared" si="3"/>
        <v>0</v>
      </c>
    </row>
    <row r="48" spans="1:9" x14ac:dyDescent="0.2">
      <c r="A48" s="77"/>
      <c r="B48" s="36" t="s">
        <v>235</v>
      </c>
      <c r="C48" s="19" t="s">
        <v>236</v>
      </c>
      <c r="D48" s="9">
        <v>1</v>
      </c>
      <c r="E48" s="9" t="s">
        <v>226</v>
      </c>
      <c r="F48" s="9">
        <v>1</v>
      </c>
      <c r="G48" s="9" t="s">
        <v>180</v>
      </c>
      <c r="H48" s="18">
        <v>350</v>
      </c>
      <c r="I48" s="36">
        <f t="shared" si="3"/>
        <v>350</v>
      </c>
    </row>
    <row r="49" spans="1:9" x14ac:dyDescent="0.2">
      <c r="A49" s="77"/>
      <c r="B49" s="20" t="s">
        <v>237</v>
      </c>
      <c r="C49" s="21" t="s">
        <v>238</v>
      </c>
      <c r="D49" s="9">
        <v>1</v>
      </c>
      <c r="E49" s="9" t="s">
        <v>226</v>
      </c>
      <c r="F49" s="9">
        <v>1</v>
      </c>
      <c r="G49" s="9" t="s">
        <v>180</v>
      </c>
      <c r="H49" s="18">
        <v>600</v>
      </c>
      <c r="I49" s="36">
        <f t="shared" si="3"/>
        <v>600</v>
      </c>
    </row>
    <row r="50" spans="1:9" x14ac:dyDescent="0.2">
      <c r="A50" s="77"/>
      <c r="B50" s="20" t="s">
        <v>239</v>
      </c>
      <c r="C50" s="21" t="s">
        <v>240</v>
      </c>
      <c r="D50" s="9">
        <v>1</v>
      </c>
      <c r="E50" s="9" t="s">
        <v>226</v>
      </c>
      <c r="F50" s="9">
        <v>1</v>
      </c>
      <c r="G50" s="9" t="s">
        <v>180</v>
      </c>
      <c r="H50" s="18">
        <v>600</v>
      </c>
      <c r="I50" s="36">
        <f t="shared" si="3"/>
        <v>600</v>
      </c>
    </row>
    <row r="51" spans="1:9" x14ac:dyDescent="0.2">
      <c r="A51" s="77"/>
      <c r="B51" s="20" t="s">
        <v>241</v>
      </c>
      <c r="C51" s="21" t="s">
        <v>242</v>
      </c>
      <c r="D51" s="9">
        <v>0</v>
      </c>
      <c r="E51" s="9" t="s">
        <v>226</v>
      </c>
      <c r="F51" s="9">
        <v>1</v>
      </c>
      <c r="G51" s="9" t="s">
        <v>180</v>
      </c>
      <c r="H51" s="18">
        <v>600</v>
      </c>
      <c r="I51" s="36">
        <f t="shared" si="3"/>
        <v>0</v>
      </c>
    </row>
    <row r="52" spans="1:9" x14ac:dyDescent="0.2">
      <c r="A52" s="77"/>
      <c r="B52" s="20" t="s">
        <v>243</v>
      </c>
      <c r="C52" s="22" t="s">
        <v>244</v>
      </c>
      <c r="D52" s="9">
        <v>1</v>
      </c>
      <c r="E52" s="9" t="s">
        <v>226</v>
      </c>
      <c r="F52" s="9">
        <v>1</v>
      </c>
      <c r="G52" s="9" t="s">
        <v>180</v>
      </c>
      <c r="H52" s="18">
        <v>600</v>
      </c>
      <c r="I52" s="36">
        <f t="shared" si="3"/>
        <v>600</v>
      </c>
    </row>
    <row r="53" spans="1:9" x14ac:dyDescent="0.2">
      <c r="A53" s="77"/>
      <c r="B53" s="36" t="s">
        <v>245</v>
      </c>
      <c r="C53" s="8" t="s">
        <v>246</v>
      </c>
      <c r="D53" s="9">
        <v>1</v>
      </c>
      <c r="E53" s="9" t="s">
        <v>226</v>
      </c>
      <c r="F53" s="9">
        <v>1</v>
      </c>
      <c r="G53" s="9" t="s">
        <v>180</v>
      </c>
      <c r="H53" s="18">
        <v>1000</v>
      </c>
      <c r="I53" s="36">
        <f t="shared" si="3"/>
        <v>1000</v>
      </c>
    </row>
    <row r="54" spans="1:9" x14ac:dyDescent="0.2">
      <c r="A54" s="77"/>
      <c r="B54" s="36" t="s">
        <v>247</v>
      </c>
      <c r="C54" s="8" t="s">
        <v>248</v>
      </c>
      <c r="D54" s="9">
        <v>6</v>
      </c>
      <c r="E54" s="9" t="s">
        <v>226</v>
      </c>
      <c r="F54" s="9">
        <v>2</v>
      </c>
      <c r="G54" s="9" t="s">
        <v>227</v>
      </c>
      <c r="H54" s="18">
        <v>280</v>
      </c>
      <c r="I54" s="36">
        <f t="shared" si="3"/>
        <v>3360</v>
      </c>
    </row>
    <row r="55" spans="1:9" x14ac:dyDescent="0.2">
      <c r="A55" s="77"/>
      <c r="B55" s="36" t="s">
        <v>249</v>
      </c>
      <c r="C55" s="8" t="s">
        <v>250</v>
      </c>
      <c r="D55" s="9">
        <v>5</v>
      </c>
      <c r="E55" s="9" t="s">
        <v>226</v>
      </c>
      <c r="F55" s="9">
        <v>1</v>
      </c>
      <c r="G55" s="9" t="s">
        <v>180</v>
      </c>
      <c r="H55" s="18">
        <v>800</v>
      </c>
      <c r="I55" s="36">
        <f>D55*F55*H55</f>
        <v>4000</v>
      </c>
    </row>
    <row r="56" spans="1:9" x14ac:dyDescent="0.2">
      <c r="A56" s="77"/>
      <c r="B56" s="36" t="s">
        <v>251</v>
      </c>
      <c r="C56" s="8" t="s">
        <v>252</v>
      </c>
      <c r="D56" s="9">
        <v>1</v>
      </c>
      <c r="E56" s="9" t="s">
        <v>226</v>
      </c>
      <c r="F56" s="9">
        <v>1</v>
      </c>
      <c r="G56" s="9" t="s">
        <v>207</v>
      </c>
      <c r="H56" s="18">
        <v>10000</v>
      </c>
      <c r="I56" s="36">
        <f t="shared" si="3"/>
        <v>10000</v>
      </c>
    </row>
    <row r="57" spans="1:9" x14ac:dyDescent="0.2">
      <c r="A57" s="77"/>
      <c r="B57" s="36" t="s">
        <v>253</v>
      </c>
      <c r="C57" s="8" t="s">
        <v>254</v>
      </c>
      <c r="D57" s="9">
        <v>6</v>
      </c>
      <c r="E57" s="9" t="s">
        <v>226</v>
      </c>
      <c r="F57" s="9">
        <v>2</v>
      </c>
      <c r="G57" s="9" t="s">
        <v>227</v>
      </c>
      <c r="H57" s="18">
        <v>280</v>
      </c>
      <c r="I57" s="36">
        <f t="shared" si="3"/>
        <v>3360</v>
      </c>
    </row>
    <row r="58" spans="1:9" x14ac:dyDescent="0.2">
      <c r="A58" s="77"/>
      <c r="B58" s="36" t="s">
        <v>255</v>
      </c>
      <c r="C58" s="8" t="s">
        <v>256</v>
      </c>
      <c r="D58" s="9">
        <v>1</v>
      </c>
      <c r="E58" s="9" t="s">
        <v>257</v>
      </c>
      <c r="F58" s="9">
        <v>4</v>
      </c>
      <c r="G58" s="9" t="s">
        <v>258</v>
      </c>
      <c r="H58" s="18">
        <v>1500</v>
      </c>
      <c r="I58" s="36">
        <f t="shared" si="3"/>
        <v>6000</v>
      </c>
    </row>
    <row r="59" spans="1:9" x14ac:dyDescent="0.2">
      <c r="A59" s="72" t="s">
        <v>259</v>
      </c>
      <c r="B59" s="72"/>
      <c r="C59" s="72"/>
      <c r="D59" s="72"/>
      <c r="E59" s="72"/>
      <c r="F59" s="72"/>
      <c r="G59" s="72"/>
      <c r="H59" s="72"/>
      <c r="I59" s="41">
        <f>SUM(I43:I58)</f>
        <v>40870</v>
      </c>
    </row>
    <row r="60" spans="1:9" x14ac:dyDescent="0.2">
      <c r="A60" s="77" t="s">
        <v>260</v>
      </c>
      <c r="B60" s="36" t="s">
        <v>261</v>
      </c>
      <c r="C60" s="36" t="s">
        <v>262</v>
      </c>
      <c r="D60" s="9">
        <v>1</v>
      </c>
      <c r="E60" s="9" t="s">
        <v>207</v>
      </c>
      <c r="F60" s="9">
        <v>1</v>
      </c>
      <c r="G60" s="9" t="s">
        <v>207</v>
      </c>
      <c r="H60" s="9">
        <v>0</v>
      </c>
      <c r="I60" s="36">
        <v>0</v>
      </c>
    </row>
    <row r="61" spans="1:9" x14ac:dyDescent="0.2">
      <c r="A61" s="77"/>
      <c r="B61" s="42" t="s">
        <v>263</v>
      </c>
      <c r="C61" s="36" t="s">
        <v>264</v>
      </c>
      <c r="D61" s="9">
        <v>0</v>
      </c>
      <c r="E61" s="9" t="s">
        <v>207</v>
      </c>
      <c r="F61" s="9">
        <v>1</v>
      </c>
      <c r="G61" s="9" t="s">
        <v>257</v>
      </c>
      <c r="H61" s="9">
        <v>2000</v>
      </c>
      <c r="I61" s="36">
        <f t="shared" ref="I61:I66" si="4">D61*F61*H61</f>
        <v>0</v>
      </c>
    </row>
    <row r="62" spans="1:9" x14ac:dyDescent="0.2">
      <c r="A62" s="77"/>
      <c r="B62" s="42" t="s">
        <v>265</v>
      </c>
      <c r="C62" s="36" t="s">
        <v>266</v>
      </c>
      <c r="D62" s="9">
        <v>12</v>
      </c>
      <c r="E62" s="9" t="s">
        <v>17</v>
      </c>
      <c r="F62" s="9">
        <v>1</v>
      </c>
      <c r="G62" s="9" t="s">
        <v>60</v>
      </c>
      <c r="H62" s="9">
        <v>0</v>
      </c>
      <c r="I62" s="36">
        <f t="shared" si="4"/>
        <v>0</v>
      </c>
    </row>
    <row r="63" spans="1:9" x14ac:dyDescent="0.2">
      <c r="A63" s="77"/>
      <c r="B63" s="42" t="s">
        <v>267</v>
      </c>
      <c r="C63" s="36">
        <v>0</v>
      </c>
      <c r="D63" s="9">
        <v>1</v>
      </c>
      <c r="E63" s="9" t="s">
        <v>17</v>
      </c>
      <c r="F63" s="9">
        <v>1</v>
      </c>
      <c r="G63" s="9" t="s">
        <v>60</v>
      </c>
      <c r="H63" s="9">
        <v>0</v>
      </c>
      <c r="I63" s="36">
        <f t="shared" si="4"/>
        <v>0</v>
      </c>
    </row>
    <row r="64" spans="1:9" x14ac:dyDescent="0.2">
      <c r="A64" s="77"/>
      <c r="B64" s="42" t="s">
        <v>127</v>
      </c>
      <c r="C64" s="36" t="s">
        <v>268</v>
      </c>
      <c r="D64" s="9">
        <v>1</v>
      </c>
      <c r="E64" s="9" t="s">
        <v>60</v>
      </c>
      <c r="F64" s="9">
        <v>1</v>
      </c>
      <c r="G64" s="9" t="s">
        <v>60</v>
      </c>
      <c r="H64" s="9">
        <v>0</v>
      </c>
      <c r="I64" s="36">
        <f t="shared" si="4"/>
        <v>0</v>
      </c>
    </row>
    <row r="65" spans="1:9" x14ac:dyDescent="0.2">
      <c r="A65" s="77"/>
      <c r="B65" s="42" t="s">
        <v>269</v>
      </c>
      <c r="C65" s="36" t="s">
        <v>270</v>
      </c>
      <c r="D65" s="9">
        <v>1</v>
      </c>
      <c r="E65" s="9" t="s">
        <v>207</v>
      </c>
      <c r="F65" s="9">
        <v>1</v>
      </c>
      <c r="G65" s="9" t="s">
        <v>207</v>
      </c>
      <c r="H65" s="9">
        <v>5000</v>
      </c>
      <c r="I65" s="36">
        <f t="shared" si="4"/>
        <v>5000</v>
      </c>
    </row>
    <row r="66" spans="1:9" x14ac:dyDescent="0.2">
      <c r="A66" s="77"/>
      <c r="B66" s="36" t="s">
        <v>271</v>
      </c>
      <c r="C66" s="36" t="s">
        <v>272</v>
      </c>
      <c r="D66" s="9">
        <v>0</v>
      </c>
      <c r="E66" s="9" t="s">
        <v>207</v>
      </c>
      <c r="F66" s="9">
        <v>1</v>
      </c>
      <c r="G66" s="9" t="s">
        <v>207</v>
      </c>
      <c r="H66" s="9">
        <v>10000</v>
      </c>
      <c r="I66" s="36">
        <f t="shared" si="4"/>
        <v>0</v>
      </c>
    </row>
    <row r="67" spans="1:9" x14ac:dyDescent="0.2">
      <c r="A67" s="72" t="s">
        <v>273</v>
      </c>
      <c r="B67" s="72"/>
      <c r="C67" s="72"/>
      <c r="D67" s="72"/>
      <c r="E67" s="72"/>
      <c r="F67" s="72"/>
      <c r="G67" s="72"/>
      <c r="H67" s="72"/>
      <c r="I67" s="41">
        <f>SUM(I60:I66)</f>
        <v>5000</v>
      </c>
    </row>
    <row r="68" spans="1:9" x14ac:dyDescent="0.2">
      <c r="A68" s="73" t="s">
        <v>274</v>
      </c>
      <c r="B68" s="34" t="s">
        <v>275</v>
      </c>
      <c r="C68" s="8" t="s">
        <v>276</v>
      </c>
      <c r="D68" s="9">
        <v>1</v>
      </c>
      <c r="E68" s="9" t="s">
        <v>60</v>
      </c>
      <c r="F68" s="9">
        <v>1</v>
      </c>
      <c r="G68" s="9" t="s">
        <v>60</v>
      </c>
      <c r="H68" s="36">
        <v>450</v>
      </c>
      <c r="I68" s="36">
        <f>F68*D68*H68</f>
        <v>450</v>
      </c>
    </row>
    <row r="69" spans="1:9" x14ac:dyDescent="0.2">
      <c r="A69" s="74"/>
      <c r="B69" s="34" t="s">
        <v>277</v>
      </c>
      <c r="C69" s="8"/>
      <c r="D69" s="9">
        <v>1</v>
      </c>
      <c r="E69" s="9" t="s">
        <v>60</v>
      </c>
      <c r="F69" s="9">
        <v>1</v>
      </c>
      <c r="G69" s="9" t="s">
        <v>60</v>
      </c>
      <c r="H69" s="36">
        <v>350</v>
      </c>
      <c r="I69" s="36">
        <f>F69*D69*H69</f>
        <v>350</v>
      </c>
    </row>
    <row r="70" spans="1:9" x14ac:dyDescent="0.2">
      <c r="A70" s="74"/>
      <c r="B70" s="34" t="s">
        <v>138</v>
      </c>
      <c r="C70" s="8" t="s">
        <v>278</v>
      </c>
      <c r="D70" s="9">
        <v>1</v>
      </c>
      <c r="E70" s="9" t="s">
        <v>279</v>
      </c>
      <c r="F70" s="9">
        <v>1</v>
      </c>
      <c r="G70" s="9" t="s">
        <v>279</v>
      </c>
      <c r="H70" s="36">
        <v>600</v>
      </c>
      <c r="I70" s="36">
        <f>F70*D70*H70</f>
        <v>600</v>
      </c>
    </row>
    <row r="71" spans="1:9" x14ac:dyDescent="0.2">
      <c r="A71" s="74"/>
      <c r="B71" s="34" t="s">
        <v>280</v>
      </c>
      <c r="C71" s="8" t="s">
        <v>281</v>
      </c>
      <c r="D71" s="9">
        <v>60</v>
      </c>
      <c r="E71" s="9" t="s">
        <v>144</v>
      </c>
      <c r="F71" s="9">
        <v>1</v>
      </c>
      <c r="G71" s="9" t="s">
        <v>60</v>
      </c>
      <c r="H71" s="36">
        <v>5</v>
      </c>
      <c r="I71" s="36">
        <f>F71*D71*H71</f>
        <v>300</v>
      </c>
    </row>
    <row r="72" spans="1:9" x14ac:dyDescent="0.2">
      <c r="A72" s="75"/>
      <c r="B72" s="34" t="s">
        <v>282</v>
      </c>
      <c r="C72" s="8" t="s">
        <v>283</v>
      </c>
      <c r="D72" s="9">
        <v>1</v>
      </c>
      <c r="E72" s="9" t="s">
        <v>60</v>
      </c>
      <c r="F72" s="9">
        <v>1</v>
      </c>
      <c r="G72" s="9" t="s">
        <v>60</v>
      </c>
      <c r="H72" s="36">
        <v>1000</v>
      </c>
      <c r="I72" s="36">
        <f>F72*D72*H72</f>
        <v>1000</v>
      </c>
    </row>
    <row r="73" spans="1:9" x14ac:dyDescent="0.2">
      <c r="A73" s="72" t="s">
        <v>137</v>
      </c>
      <c r="B73" s="72"/>
      <c r="C73" s="72"/>
      <c r="D73" s="72"/>
      <c r="E73" s="72"/>
      <c r="F73" s="72"/>
      <c r="G73" s="72"/>
      <c r="H73" s="72"/>
      <c r="I73" s="41">
        <f>SUM(I68:I72)</f>
        <v>2700</v>
      </c>
    </row>
    <row r="74" spans="1:9" x14ac:dyDescent="0.2">
      <c r="A74" s="71" t="s">
        <v>118</v>
      </c>
      <c r="B74" s="71"/>
      <c r="C74" s="71"/>
      <c r="D74" s="71"/>
      <c r="E74" s="71"/>
      <c r="F74" s="71"/>
      <c r="G74" s="71"/>
      <c r="H74" s="71"/>
      <c r="I74" s="43">
        <f>SUM(I7+I35+I42+I59+I67+I73)</f>
        <v>138065</v>
      </c>
    </row>
    <row r="75" spans="1:9" x14ac:dyDescent="0.2">
      <c r="A75" s="71" t="s">
        <v>284</v>
      </c>
      <c r="B75" s="71"/>
      <c r="C75" s="71"/>
      <c r="D75" s="71"/>
      <c r="E75" s="71"/>
      <c r="F75" s="71"/>
      <c r="G75" s="71"/>
      <c r="H75" s="71"/>
      <c r="I75" s="44">
        <f>I74*5%</f>
        <v>6903.25</v>
      </c>
    </row>
    <row r="76" spans="1:9" x14ac:dyDescent="0.2">
      <c r="A76" s="71" t="s">
        <v>285</v>
      </c>
      <c r="B76" s="71"/>
      <c r="C76" s="71"/>
      <c r="D76" s="71"/>
      <c r="E76" s="71"/>
      <c r="F76" s="71"/>
      <c r="G76" s="71"/>
      <c r="H76" s="71"/>
      <c r="I76" s="44">
        <f>(I74+I75)*6%</f>
        <v>8698.0949999999993</v>
      </c>
    </row>
    <row r="77" spans="1:9" x14ac:dyDescent="0.2">
      <c r="A77" s="71" t="s">
        <v>291</v>
      </c>
      <c r="B77" s="71"/>
      <c r="C77" s="71"/>
      <c r="D77" s="71"/>
      <c r="E77" s="71"/>
      <c r="F77" s="71"/>
      <c r="G77" s="71"/>
      <c r="H77" s="71"/>
      <c r="I77" s="44">
        <f>SUM(I74:I76)</f>
        <v>153666.345</v>
      </c>
    </row>
  </sheetData>
  <mergeCells count="27">
    <mergeCell ref="D1:E1"/>
    <mergeCell ref="G1:I1"/>
    <mergeCell ref="D2:E2"/>
    <mergeCell ref="G2:I2"/>
    <mergeCell ref="A3:B4"/>
    <mergeCell ref="C3:C4"/>
    <mergeCell ref="D3:G3"/>
    <mergeCell ref="H3:I3"/>
    <mergeCell ref="A60:A66"/>
    <mergeCell ref="A5:A6"/>
    <mergeCell ref="A7:H7"/>
    <mergeCell ref="A8:A34"/>
    <mergeCell ref="B8:B29"/>
    <mergeCell ref="B30:B34"/>
    <mergeCell ref="A35:H35"/>
    <mergeCell ref="A36:A41"/>
    <mergeCell ref="B36:B41"/>
    <mergeCell ref="A42:H42"/>
    <mergeCell ref="A43:A58"/>
    <mergeCell ref="A59:H59"/>
    <mergeCell ref="A77:H77"/>
    <mergeCell ref="A67:H67"/>
    <mergeCell ref="A68:A72"/>
    <mergeCell ref="A73:H73"/>
    <mergeCell ref="A74:H74"/>
    <mergeCell ref="A75:H75"/>
    <mergeCell ref="A76:H76"/>
  </mergeCells>
  <phoneticPr fontId="1" type="noConversion"/>
  <hyperlinks>
    <hyperlink ref="B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topLeftCell="A53" zoomScale="109" workbookViewId="0">
      <selection activeCell="I72" sqref="I72"/>
    </sheetView>
  </sheetViews>
  <sheetFormatPr baseColWidth="10" defaultColWidth="11" defaultRowHeight="16" x14ac:dyDescent="0.2"/>
  <cols>
    <col min="1" max="1" width="10.5" bestFit="1" customWidth="1"/>
    <col min="2" max="2" width="27.5" customWidth="1"/>
    <col min="3" max="3" width="25.5" bestFit="1" customWidth="1"/>
  </cols>
  <sheetData>
    <row r="2" spans="1:9" x14ac:dyDescent="0.2">
      <c r="A2" s="1" t="s">
        <v>0</v>
      </c>
      <c r="B2" s="2" t="s">
        <v>161</v>
      </c>
      <c r="C2" s="3" t="s">
        <v>1</v>
      </c>
      <c r="D2" s="63" t="s">
        <v>162</v>
      </c>
      <c r="E2" s="64"/>
      <c r="F2" s="1" t="s">
        <v>2</v>
      </c>
      <c r="G2" s="65" t="s">
        <v>163</v>
      </c>
      <c r="H2" s="65"/>
      <c r="I2" s="65"/>
    </row>
    <row r="3" spans="1:9" x14ac:dyDescent="0.2">
      <c r="A3" s="3" t="s">
        <v>3</v>
      </c>
      <c r="B3" s="4" t="s">
        <v>165</v>
      </c>
      <c r="C3" s="1" t="s">
        <v>4</v>
      </c>
      <c r="D3" s="63">
        <v>17611125655</v>
      </c>
      <c r="E3" s="64"/>
      <c r="F3" s="3" t="s">
        <v>5</v>
      </c>
      <c r="G3" s="65" t="s">
        <v>164</v>
      </c>
      <c r="H3" s="65"/>
      <c r="I3" s="65"/>
    </row>
    <row r="4" spans="1:9" x14ac:dyDescent="0.2">
      <c r="A4" s="66" t="s">
        <v>6</v>
      </c>
      <c r="B4" s="66"/>
      <c r="C4" s="83" t="s">
        <v>7</v>
      </c>
      <c r="D4" s="66" t="s">
        <v>8</v>
      </c>
      <c r="E4" s="66"/>
      <c r="F4" s="66"/>
      <c r="G4" s="66"/>
      <c r="H4" s="66" t="s">
        <v>9</v>
      </c>
      <c r="I4" s="66"/>
    </row>
    <row r="5" spans="1:9" x14ac:dyDescent="0.2">
      <c r="A5" s="82"/>
      <c r="B5" s="82"/>
      <c r="C5" s="66"/>
      <c r="D5" s="5" t="s">
        <v>10</v>
      </c>
      <c r="E5" s="5" t="s">
        <v>11</v>
      </c>
      <c r="F5" s="5" t="s">
        <v>10</v>
      </c>
      <c r="G5" s="5" t="s">
        <v>11</v>
      </c>
      <c r="H5" s="5" t="s">
        <v>12</v>
      </c>
      <c r="I5" s="6" t="s">
        <v>13</v>
      </c>
    </row>
    <row r="6" spans="1:9" ht="28" x14ac:dyDescent="0.2">
      <c r="A6" s="74" t="s">
        <v>14</v>
      </c>
      <c r="B6" s="7" t="s">
        <v>15</v>
      </c>
      <c r="C6" s="8" t="s">
        <v>16</v>
      </c>
      <c r="D6" s="9">
        <v>220</v>
      </c>
      <c r="E6" s="9" t="s">
        <v>17</v>
      </c>
      <c r="F6" s="9">
        <v>0</v>
      </c>
      <c r="G6" s="9" t="s">
        <v>18</v>
      </c>
      <c r="H6" s="7">
        <v>45</v>
      </c>
      <c r="I6" s="7">
        <f t="shared" ref="I6:I8" si="0">F6*D6*H6</f>
        <v>0</v>
      </c>
    </row>
    <row r="7" spans="1:9" x14ac:dyDescent="0.2">
      <c r="A7" s="74"/>
      <c r="B7" s="10" t="s">
        <v>19</v>
      </c>
      <c r="C7" s="8"/>
      <c r="D7" s="9">
        <v>0</v>
      </c>
      <c r="E7" s="9" t="s">
        <v>20</v>
      </c>
      <c r="F7" s="9">
        <v>0</v>
      </c>
      <c r="G7" s="9" t="s">
        <v>20</v>
      </c>
      <c r="H7" s="7">
        <v>500</v>
      </c>
      <c r="I7" s="7">
        <f t="shared" si="0"/>
        <v>0</v>
      </c>
    </row>
    <row r="8" spans="1:9" x14ac:dyDescent="0.2">
      <c r="A8" s="74"/>
      <c r="B8" s="7" t="s">
        <v>21</v>
      </c>
      <c r="C8" s="8" t="s">
        <v>22</v>
      </c>
      <c r="D8" s="9">
        <v>0</v>
      </c>
      <c r="E8" s="9" t="s">
        <v>23</v>
      </c>
      <c r="F8" s="9">
        <v>0</v>
      </c>
      <c r="G8" s="9" t="s">
        <v>23</v>
      </c>
      <c r="H8" s="7">
        <v>2000</v>
      </c>
      <c r="I8" s="7">
        <f t="shared" si="0"/>
        <v>0</v>
      </c>
    </row>
    <row r="9" spans="1:9" x14ac:dyDescent="0.2">
      <c r="A9" s="72" t="s">
        <v>24</v>
      </c>
      <c r="B9" s="72"/>
      <c r="C9" s="72"/>
      <c r="D9" s="72"/>
      <c r="E9" s="72"/>
      <c r="F9" s="72"/>
      <c r="G9" s="72"/>
      <c r="H9" s="72"/>
      <c r="I9" s="11">
        <f>SUM(I6:I8)</f>
        <v>0</v>
      </c>
    </row>
    <row r="10" spans="1:9" ht="28" x14ac:dyDescent="0.2">
      <c r="A10" s="74"/>
      <c r="B10" s="81" t="s">
        <v>25</v>
      </c>
      <c r="C10" s="8" t="s">
        <v>26</v>
      </c>
      <c r="D10" s="9">
        <v>72</v>
      </c>
      <c r="E10" s="9" t="s">
        <v>27</v>
      </c>
      <c r="F10" s="9">
        <v>0.75</v>
      </c>
      <c r="G10" s="9" t="s">
        <v>28</v>
      </c>
      <c r="H10" s="7">
        <v>500</v>
      </c>
      <c r="I10" s="7">
        <f>H10*F10*D10</f>
        <v>27000</v>
      </c>
    </row>
    <row r="11" spans="1:9" x14ac:dyDescent="0.2">
      <c r="A11" s="74"/>
      <c r="B11" s="81"/>
      <c r="C11" s="8" t="s">
        <v>126</v>
      </c>
      <c r="D11" s="9">
        <v>2</v>
      </c>
      <c r="E11" s="9" t="s">
        <v>29</v>
      </c>
      <c r="F11" s="9">
        <v>0.75</v>
      </c>
      <c r="G11" s="9" t="s">
        <v>28</v>
      </c>
      <c r="H11" s="7">
        <v>1200</v>
      </c>
      <c r="I11" s="7">
        <f t="shared" ref="I11:I31" si="1">H11*F11*D11</f>
        <v>1800</v>
      </c>
    </row>
    <row r="12" spans="1:9" x14ac:dyDescent="0.2">
      <c r="A12" s="74"/>
      <c r="B12" s="81"/>
      <c r="C12" s="8" t="s">
        <v>30</v>
      </c>
      <c r="D12" s="9">
        <v>2</v>
      </c>
      <c r="E12" s="9" t="s">
        <v>31</v>
      </c>
      <c r="F12" s="9">
        <v>0.75</v>
      </c>
      <c r="G12" s="9" t="s">
        <v>28</v>
      </c>
      <c r="H12" s="7">
        <v>200</v>
      </c>
      <c r="I12" s="7">
        <f t="shared" si="1"/>
        <v>300</v>
      </c>
    </row>
    <row r="13" spans="1:9" x14ac:dyDescent="0.2">
      <c r="A13" s="74"/>
      <c r="B13" s="81"/>
      <c r="C13" s="13" t="s">
        <v>32</v>
      </c>
      <c r="D13" s="9">
        <v>2</v>
      </c>
      <c r="E13" s="9" t="s">
        <v>33</v>
      </c>
      <c r="F13" s="9">
        <v>0.75</v>
      </c>
      <c r="G13" s="9" t="s">
        <v>28</v>
      </c>
      <c r="H13" s="7">
        <v>600</v>
      </c>
      <c r="I13" s="7">
        <f t="shared" si="1"/>
        <v>900</v>
      </c>
    </row>
    <row r="14" spans="1:9" x14ac:dyDescent="0.2">
      <c r="A14" s="74"/>
      <c r="B14" s="81"/>
      <c r="C14" s="13" t="s">
        <v>34</v>
      </c>
      <c r="D14" s="9">
        <v>2</v>
      </c>
      <c r="E14" s="9" t="s">
        <v>33</v>
      </c>
      <c r="F14" s="9">
        <v>0.75</v>
      </c>
      <c r="G14" s="9" t="s">
        <v>35</v>
      </c>
      <c r="H14" s="7">
        <v>4000</v>
      </c>
      <c r="I14" s="7">
        <f t="shared" si="1"/>
        <v>6000</v>
      </c>
    </row>
    <row r="15" spans="1:9" x14ac:dyDescent="0.2">
      <c r="A15" s="74"/>
      <c r="B15" s="81"/>
      <c r="C15" s="14" t="s">
        <v>36</v>
      </c>
      <c r="D15" s="15">
        <v>4</v>
      </c>
      <c r="E15" s="9" t="s">
        <v>33</v>
      </c>
      <c r="F15" s="9">
        <v>0.75</v>
      </c>
      <c r="G15" s="9" t="s">
        <v>28</v>
      </c>
      <c r="H15" s="7">
        <v>800</v>
      </c>
      <c r="I15" s="7">
        <f t="shared" si="1"/>
        <v>2400</v>
      </c>
    </row>
    <row r="16" spans="1:9" x14ac:dyDescent="0.2">
      <c r="A16" s="74"/>
      <c r="B16" s="81"/>
      <c r="C16" s="14" t="s">
        <v>37</v>
      </c>
      <c r="D16" s="15">
        <v>2</v>
      </c>
      <c r="E16" s="9" t="s">
        <v>33</v>
      </c>
      <c r="F16" s="9">
        <v>0.75</v>
      </c>
      <c r="G16" s="9" t="s">
        <v>28</v>
      </c>
      <c r="H16" s="7">
        <v>800</v>
      </c>
      <c r="I16" s="7">
        <f t="shared" si="1"/>
        <v>1200</v>
      </c>
    </row>
    <row r="17" spans="1:9" x14ac:dyDescent="0.2">
      <c r="A17" s="74"/>
      <c r="B17" s="81"/>
      <c r="C17" s="14" t="s">
        <v>38</v>
      </c>
      <c r="D17" s="15">
        <v>2</v>
      </c>
      <c r="E17" s="9" t="s">
        <v>33</v>
      </c>
      <c r="F17" s="9">
        <v>0.75</v>
      </c>
      <c r="G17" s="9" t="s">
        <v>28</v>
      </c>
      <c r="H17" s="7">
        <v>600</v>
      </c>
      <c r="I17" s="7">
        <f t="shared" si="1"/>
        <v>900</v>
      </c>
    </row>
    <row r="18" spans="1:9" x14ac:dyDescent="0.2">
      <c r="A18" s="74"/>
      <c r="B18" s="81"/>
      <c r="C18" s="14" t="s">
        <v>39</v>
      </c>
      <c r="D18" s="15">
        <v>1</v>
      </c>
      <c r="E18" s="9" t="s">
        <v>29</v>
      </c>
      <c r="F18" s="9">
        <v>0.75</v>
      </c>
      <c r="G18" s="9" t="s">
        <v>28</v>
      </c>
      <c r="H18" s="7">
        <v>2000</v>
      </c>
      <c r="I18" s="7">
        <f t="shared" si="1"/>
        <v>1500</v>
      </c>
    </row>
    <row r="19" spans="1:9" x14ac:dyDescent="0.2">
      <c r="A19" s="74"/>
      <c r="B19" s="81"/>
      <c r="C19" s="14" t="s">
        <v>40</v>
      </c>
      <c r="D19" s="15">
        <v>1</v>
      </c>
      <c r="E19" s="9" t="s">
        <v>33</v>
      </c>
      <c r="F19" s="9">
        <v>0.75</v>
      </c>
      <c r="G19" s="9" t="s">
        <v>28</v>
      </c>
      <c r="H19" s="7">
        <v>600</v>
      </c>
      <c r="I19" s="7">
        <f t="shared" si="1"/>
        <v>450</v>
      </c>
    </row>
    <row r="20" spans="1:9" ht="28" x14ac:dyDescent="0.2">
      <c r="A20" s="74"/>
      <c r="B20" s="81"/>
      <c r="C20" s="8" t="s">
        <v>41</v>
      </c>
      <c r="D20" s="9">
        <v>8</v>
      </c>
      <c r="E20" s="9" t="s">
        <v>42</v>
      </c>
      <c r="F20" s="9">
        <v>0.75</v>
      </c>
      <c r="G20" s="9" t="s">
        <v>28</v>
      </c>
      <c r="H20" s="7">
        <v>200</v>
      </c>
      <c r="I20" s="7">
        <f t="shared" si="1"/>
        <v>1200</v>
      </c>
    </row>
    <row r="21" spans="1:9" x14ac:dyDescent="0.2">
      <c r="A21" s="74"/>
      <c r="B21" s="81"/>
      <c r="C21" s="8" t="s">
        <v>43</v>
      </c>
      <c r="D21" s="9">
        <v>8</v>
      </c>
      <c r="E21" s="9" t="s">
        <v>44</v>
      </c>
      <c r="F21" s="9">
        <v>0.75</v>
      </c>
      <c r="G21" s="9" t="s">
        <v>28</v>
      </c>
      <c r="H21" s="7">
        <v>200</v>
      </c>
      <c r="I21" s="7">
        <f t="shared" si="1"/>
        <v>1200</v>
      </c>
    </row>
    <row r="22" spans="1:9" x14ac:dyDescent="0.2">
      <c r="A22" s="74"/>
      <c r="B22" s="81"/>
      <c r="C22" s="8" t="s">
        <v>45</v>
      </c>
      <c r="D22" s="9">
        <v>1</v>
      </c>
      <c r="E22" s="9" t="s">
        <v>46</v>
      </c>
      <c r="F22" s="9">
        <v>0.75</v>
      </c>
      <c r="G22" s="9" t="s">
        <v>28</v>
      </c>
      <c r="H22" s="7">
        <v>1200</v>
      </c>
      <c r="I22" s="7">
        <f t="shared" si="1"/>
        <v>900</v>
      </c>
    </row>
    <row r="23" spans="1:9" x14ac:dyDescent="0.2">
      <c r="A23" s="74"/>
      <c r="B23" s="81"/>
      <c r="C23" s="8" t="s">
        <v>47</v>
      </c>
      <c r="D23" s="9">
        <v>12</v>
      </c>
      <c r="E23" s="9" t="s">
        <v>46</v>
      </c>
      <c r="F23" s="9">
        <v>0.75</v>
      </c>
      <c r="G23" s="9" t="s">
        <v>28</v>
      </c>
      <c r="H23" s="7">
        <v>100</v>
      </c>
      <c r="I23" s="7">
        <f t="shared" si="1"/>
        <v>900</v>
      </c>
    </row>
    <row r="24" spans="1:9" x14ac:dyDescent="0.2">
      <c r="A24" s="74"/>
      <c r="B24" s="81"/>
      <c r="C24" s="8" t="s">
        <v>48</v>
      </c>
      <c r="D24" s="9">
        <v>18</v>
      </c>
      <c r="E24" s="9" t="s">
        <v>17</v>
      </c>
      <c r="F24" s="9">
        <v>0.75</v>
      </c>
      <c r="G24" s="9" t="s">
        <v>28</v>
      </c>
      <c r="H24" s="7">
        <v>120</v>
      </c>
      <c r="I24" s="7">
        <f t="shared" si="1"/>
        <v>1620</v>
      </c>
    </row>
    <row r="25" spans="1:9" x14ac:dyDescent="0.2">
      <c r="A25" s="74"/>
      <c r="B25" s="81"/>
      <c r="C25" s="8" t="s">
        <v>49</v>
      </c>
      <c r="D25" s="16">
        <v>12</v>
      </c>
      <c r="E25" s="9" t="s">
        <v>50</v>
      </c>
      <c r="F25" s="9">
        <v>0.75</v>
      </c>
      <c r="G25" s="9" t="s">
        <v>28</v>
      </c>
      <c r="H25" s="7">
        <v>350</v>
      </c>
      <c r="I25" s="7">
        <f t="shared" si="1"/>
        <v>3150</v>
      </c>
    </row>
    <row r="26" spans="1:9" x14ac:dyDescent="0.2">
      <c r="A26" s="74"/>
      <c r="B26" s="81"/>
      <c r="C26" s="8" t="s">
        <v>51</v>
      </c>
      <c r="D26" s="16">
        <v>0</v>
      </c>
      <c r="E26" s="9" t="s">
        <v>17</v>
      </c>
      <c r="F26" s="9">
        <v>0.75</v>
      </c>
      <c r="G26" s="9" t="s">
        <v>28</v>
      </c>
      <c r="H26" s="7">
        <v>1200</v>
      </c>
      <c r="I26" s="7">
        <f t="shared" si="1"/>
        <v>0</v>
      </c>
    </row>
    <row r="27" spans="1:9" x14ac:dyDescent="0.2">
      <c r="A27" s="74"/>
      <c r="B27" s="81"/>
      <c r="C27" s="8" t="s">
        <v>52</v>
      </c>
      <c r="D27" s="16">
        <v>12</v>
      </c>
      <c r="E27" s="9" t="s">
        <v>53</v>
      </c>
      <c r="F27" s="9">
        <v>0.75</v>
      </c>
      <c r="G27" s="9" t="s">
        <v>28</v>
      </c>
      <c r="H27" s="7">
        <v>180</v>
      </c>
      <c r="I27" s="7">
        <f t="shared" si="1"/>
        <v>1620</v>
      </c>
    </row>
    <row r="28" spans="1:9" x14ac:dyDescent="0.2">
      <c r="A28" s="74"/>
      <c r="B28" s="81"/>
      <c r="C28" s="8" t="s">
        <v>54</v>
      </c>
      <c r="D28" s="16">
        <v>4</v>
      </c>
      <c r="E28" s="9" t="s">
        <v>17</v>
      </c>
      <c r="F28" s="9">
        <v>0.75</v>
      </c>
      <c r="G28" s="9" t="s">
        <v>28</v>
      </c>
      <c r="H28" s="7">
        <v>800</v>
      </c>
      <c r="I28" s="7">
        <f t="shared" si="1"/>
        <v>2400</v>
      </c>
    </row>
    <row r="29" spans="1:9" x14ac:dyDescent="0.2">
      <c r="A29" s="74"/>
      <c r="B29" s="81"/>
      <c r="C29" s="8" t="s">
        <v>55</v>
      </c>
      <c r="D29" s="16">
        <v>2</v>
      </c>
      <c r="E29" s="9" t="s">
        <v>17</v>
      </c>
      <c r="F29" s="9">
        <v>0.75</v>
      </c>
      <c r="G29" s="9" t="s">
        <v>28</v>
      </c>
      <c r="H29" s="7">
        <v>500</v>
      </c>
      <c r="I29" s="7">
        <f t="shared" si="1"/>
        <v>750</v>
      </c>
    </row>
    <row r="30" spans="1:9" x14ac:dyDescent="0.2">
      <c r="A30" s="74"/>
      <c r="B30" s="81"/>
      <c r="C30" s="8" t="s">
        <v>56</v>
      </c>
      <c r="D30" s="16">
        <v>60</v>
      </c>
      <c r="E30" s="9" t="s">
        <v>57</v>
      </c>
      <c r="F30" s="9">
        <v>0.75</v>
      </c>
      <c r="G30" s="9" t="s">
        <v>28</v>
      </c>
      <c r="H30" s="7">
        <v>120</v>
      </c>
      <c r="I30" s="7">
        <f t="shared" si="1"/>
        <v>5400</v>
      </c>
    </row>
    <row r="31" spans="1:9" x14ac:dyDescent="0.2">
      <c r="A31" s="74"/>
      <c r="B31" s="81"/>
      <c r="C31" s="8" t="s">
        <v>58</v>
      </c>
      <c r="D31" s="16">
        <v>100</v>
      </c>
      <c r="E31" s="9" t="s">
        <v>59</v>
      </c>
      <c r="F31" s="9">
        <v>0.75</v>
      </c>
      <c r="G31" s="9" t="s">
        <v>60</v>
      </c>
      <c r="H31" s="7">
        <v>0</v>
      </c>
      <c r="I31" s="7">
        <f t="shared" si="1"/>
        <v>0</v>
      </c>
    </row>
    <row r="32" spans="1:9" x14ac:dyDescent="0.2">
      <c r="A32" s="74"/>
      <c r="B32" s="78" t="s">
        <v>61</v>
      </c>
      <c r="C32" s="8" t="s">
        <v>62</v>
      </c>
      <c r="D32" s="16">
        <v>18</v>
      </c>
      <c r="E32" s="9" t="s">
        <v>63</v>
      </c>
      <c r="F32" s="9">
        <v>0.75</v>
      </c>
      <c r="G32" s="9" t="s">
        <v>64</v>
      </c>
      <c r="H32" s="7">
        <v>250</v>
      </c>
      <c r="I32" s="7">
        <f t="shared" ref="I32:I37" si="2">D32*F32*H32</f>
        <v>3375</v>
      </c>
    </row>
    <row r="33" spans="1:9" ht="28" x14ac:dyDescent="0.2">
      <c r="A33" s="74"/>
      <c r="B33" s="79"/>
      <c r="C33" s="8" t="s">
        <v>133</v>
      </c>
      <c r="D33" s="16">
        <v>90</v>
      </c>
      <c r="E33" s="9" t="s">
        <v>65</v>
      </c>
      <c r="F33" s="9">
        <v>0.75</v>
      </c>
      <c r="G33" s="9" t="s">
        <v>66</v>
      </c>
      <c r="H33" s="7">
        <v>220</v>
      </c>
      <c r="I33" s="7">
        <f t="shared" si="2"/>
        <v>14850</v>
      </c>
    </row>
    <row r="34" spans="1:9" x14ac:dyDescent="0.2">
      <c r="A34" s="74"/>
      <c r="B34" s="79"/>
      <c r="C34" s="8" t="s">
        <v>67</v>
      </c>
      <c r="D34" s="9">
        <v>100</v>
      </c>
      <c r="E34" s="9" t="s">
        <v>65</v>
      </c>
      <c r="F34" s="9">
        <v>0.75</v>
      </c>
      <c r="G34" s="9" t="s">
        <v>66</v>
      </c>
      <c r="H34" s="7">
        <v>25</v>
      </c>
      <c r="I34" s="7">
        <f t="shared" si="2"/>
        <v>1875</v>
      </c>
    </row>
    <row r="35" spans="1:9" x14ac:dyDescent="0.2">
      <c r="A35" s="74"/>
      <c r="B35" s="79"/>
      <c r="C35" s="8" t="s">
        <v>130</v>
      </c>
      <c r="D35" s="9">
        <v>18</v>
      </c>
      <c r="E35" s="9" t="s">
        <v>60</v>
      </c>
      <c r="F35" s="9">
        <v>0.75</v>
      </c>
      <c r="G35" s="9" t="s">
        <v>66</v>
      </c>
      <c r="H35" s="7">
        <v>280</v>
      </c>
      <c r="I35" s="7">
        <f t="shared" si="2"/>
        <v>3780</v>
      </c>
    </row>
    <row r="36" spans="1:9" x14ac:dyDescent="0.2">
      <c r="A36" s="74"/>
      <c r="B36" s="79"/>
      <c r="C36" s="8" t="s">
        <v>68</v>
      </c>
      <c r="D36" s="9">
        <v>0</v>
      </c>
      <c r="E36" s="9" t="s">
        <v>69</v>
      </c>
      <c r="F36" s="9">
        <v>0</v>
      </c>
      <c r="G36" s="9" t="s">
        <v>60</v>
      </c>
      <c r="H36" s="7">
        <v>20</v>
      </c>
      <c r="I36" s="7">
        <f t="shared" si="2"/>
        <v>0</v>
      </c>
    </row>
    <row r="37" spans="1:9" x14ac:dyDescent="0.2">
      <c r="A37" s="74"/>
      <c r="B37" s="79"/>
      <c r="C37" s="8" t="s">
        <v>70</v>
      </c>
      <c r="D37" s="9">
        <v>0</v>
      </c>
      <c r="E37" s="9" t="s">
        <v>65</v>
      </c>
      <c r="F37" s="9">
        <v>0</v>
      </c>
      <c r="G37" s="9" t="s">
        <v>66</v>
      </c>
      <c r="H37" s="7">
        <v>280</v>
      </c>
      <c r="I37" s="7">
        <f t="shared" si="2"/>
        <v>0</v>
      </c>
    </row>
    <row r="38" spans="1:9" x14ac:dyDescent="0.2">
      <c r="A38" s="72" t="s">
        <v>71</v>
      </c>
      <c r="B38" s="72"/>
      <c r="C38" s="72"/>
      <c r="D38" s="72"/>
      <c r="E38" s="72"/>
      <c r="F38" s="72"/>
      <c r="G38" s="72"/>
      <c r="H38" s="72"/>
      <c r="I38" s="11">
        <f>SUM(I10:I37)</f>
        <v>85470</v>
      </c>
    </row>
    <row r="39" spans="1:9" x14ac:dyDescent="0.2">
      <c r="A39" s="76" t="s">
        <v>72</v>
      </c>
      <c r="B39" s="78"/>
      <c r="C39" s="8" t="s">
        <v>73</v>
      </c>
      <c r="D39" s="9">
        <v>0</v>
      </c>
      <c r="E39" s="9" t="s">
        <v>17</v>
      </c>
      <c r="F39" s="9">
        <v>0</v>
      </c>
      <c r="G39" s="9" t="s">
        <v>60</v>
      </c>
      <c r="H39" s="7">
        <v>200</v>
      </c>
      <c r="I39" s="17">
        <f t="shared" ref="I39:I42" si="3">D39*F39*H39</f>
        <v>0</v>
      </c>
    </row>
    <row r="40" spans="1:9" x14ac:dyDescent="0.2">
      <c r="A40" s="77"/>
      <c r="B40" s="79"/>
      <c r="C40" s="8" t="s">
        <v>74</v>
      </c>
      <c r="D40" s="9">
        <v>0</v>
      </c>
      <c r="E40" s="9" t="s">
        <v>17</v>
      </c>
      <c r="F40" s="9">
        <v>1</v>
      </c>
      <c r="G40" s="9" t="s">
        <v>60</v>
      </c>
      <c r="H40" s="7">
        <v>10</v>
      </c>
      <c r="I40" s="17">
        <f t="shared" si="3"/>
        <v>0</v>
      </c>
    </row>
    <row r="41" spans="1:9" x14ac:dyDescent="0.2">
      <c r="A41" s="77"/>
      <c r="B41" s="79"/>
      <c r="C41" s="8" t="s">
        <v>75</v>
      </c>
      <c r="D41" s="9">
        <v>0</v>
      </c>
      <c r="E41" s="9" t="s">
        <v>17</v>
      </c>
      <c r="F41" s="9">
        <v>0</v>
      </c>
      <c r="G41" s="9" t="s">
        <v>60</v>
      </c>
      <c r="H41" s="25">
        <v>600</v>
      </c>
      <c r="I41" s="17">
        <f t="shared" ref="I41" si="4">D41*F41*H41</f>
        <v>0</v>
      </c>
    </row>
    <row r="42" spans="1:9" x14ac:dyDescent="0.2">
      <c r="A42" s="77"/>
      <c r="B42" s="80"/>
      <c r="C42" s="8" t="s">
        <v>125</v>
      </c>
      <c r="D42" s="9">
        <v>0</v>
      </c>
      <c r="E42" s="9" t="s">
        <v>17</v>
      </c>
      <c r="F42" s="9">
        <v>0</v>
      </c>
      <c r="G42" s="9" t="s">
        <v>60</v>
      </c>
      <c r="H42" s="7">
        <v>0</v>
      </c>
      <c r="I42" s="17">
        <f t="shared" si="3"/>
        <v>0</v>
      </c>
    </row>
    <row r="43" spans="1:9" x14ac:dyDescent="0.2">
      <c r="A43" s="72" t="s">
        <v>76</v>
      </c>
      <c r="B43" s="72"/>
      <c r="C43" s="72"/>
      <c r="D43" s="72"/>
      <c r="E43" s="72"/>
      <c r="F43" s="72"/>
      <c r="G43" s="72"/>
      <c r="H43" s="72"/>
      <c r="I43" s="11">
        <f>SUM(I39:I42)</f>
        <v>0</v>
      </c>
    </row>
    <row r="44" spans="1:9" ht="20.25" customHeight="1" x14ac:dyDescent="0.2">
      <c r="A44" s="77" t="s">
        <v>77</v>
      </c>
      <c r="B44" s="7" t="s">
        <v>78</v>
      </c>
      <c r="C44" s="8" t="s">
        <v>79</v>
      </c>
      <c r="D44" s="9">
        <v>2</v>
      </c>
      <c r="E44" s="9" t="s">
        <v>80</v>
      </c>
      <c r="F44" s="9">
        <v>1.5</v>
      </c>
      <c r="G44" s="9" t="s">
        <v>81</v>
      </c>
      <c r="H44" s="18">
        <v>2500</v>
      </c>
      <c r="I44" s="7">
        <f t="shared" ref="I44:I51" si="5">D44*F44*H44</f>
        <v>7500</v>
      </c>
    </row>
    <row r="45" spans="1:9" ht="28" x14ac:dyDescent="0.2">
      <c r="A45" s="77"/>
      <c r="B45" s="7" t="s">
        <v>82</v>
      </c>
      <c r="C45" s="19" t="s">
        <v>83</v>
      </c>
      <c r="D45" s="9">
        <v>2</v>
      </c>
      <c r="E45" s="9" t="s">
        <v>84</v>
      </c>
      <c r="F45" s="9">
        <v>1.5</v>
      </c>
      <c r="G45" s="9" t="s">
        <v>81</v>
      </c>
      <c r="H45" s="18">
        <v>3000</v>
      </c>
      <c r="I45" s="7">
        <f t="shared" si="5"/>
        <v>9000</v>
      </c>
    </row>
    <row r="46" spans="1:9" x14ac:dyDescent="0.2">
      <c r="A46" s="77"/>
      <c r="B46" s="7" t="s">
        <v>85</v>
      </c>
      <c r="C46" s="19" t="s">
        <v>86</v>
      </c>
      <c r="D46" s="9">
        <v>0</v>
      </c>
      <c r="E46" s="9" t="s">
        <v>84</v>
      </c>
      <c r="F46" s="9">
        <v>0</v>
      </c>
      <c r="G46" s="9" t="s">
        <v>35</v>
      </c>
      <c r="H46" s="18">
        <v>600</v>
      </c>
      <c r="I46" s="7">
        <f t="shared" si="5"/>
        <v>0</v>
      </c>
    </row>
    <row r="47" spans="1:9" x14ac:dyDescent="0.2">
      <c r="A47" s="77"/>
      <c r="B47" s="7" t="s">
        <v>87</v>
      </c>
      <c r="C47" s="19" t="s">
        <v>88</v>
      </c>
      <c r="D47" s="9">
        <v>3</v>
      </c>
      <c r="E47" s="9" t="s">
        <v>84</v>
      </c>
      <c r="F47" s="9">
        <v>1</v>
      </c>
      <c r="G47" s="9" t="s">
        <v>35</v>
      </c>
      <c r="H47" s="18">
        <v>350</v>
      </c>
      <c r="I47" s="7">
        <f t="shared" si="5"/>
        <v>1050</v>
      </c>
    </row>
    <row r="48" spans="1:9" x14ac:dyDescent="0.2">
      <c r="A48" s="77"/>
      <c r="B48" s="20" t="s">
        <v>89</v>
      </c>
      <c r="C48" s="21" t="s">
        <v>90</v>
      </c>
      <c r="D48" s="9">
        <v>1</v>
      </c>
      <c r="E48" s="9" t="s">
        <v>91</v>
      </c>
      <c r="F48" s="9">
        <v>1</v>
      </c>
      <c r="G48" s="9" t="s">
        <v>92</v>
      </c>
      <c r="H48" s="18">
        <v>600</v>
      </c>
      <c r="I48" s="7">
        <f t="shared" si="5"/>
        <v>600</v>
      </c>
    </row>
    <row r="49" spans="1:9" x14ac:dyDescent="0.2">
      <c r="A49" s="77"/>
      <c r="B49" s="20" t="s">
        <v>93</v>
      </c>
      <c r="C49" s="21" t="s">
        <v>94</v>
      </c>
      <c r="D49" s="9">
        <v>1</v>
      </c>
      <c r="E49" s="9" t="s">
        <v>84</v>
      </c>
      <c r="F49" s="9">
        <v>1</v>
      </c>
      <c r="G49" s="9" t="s">
        <v>35</v>
      </c>
      <c r="H49" s="18">
        <v>600</v>
      </c>
      <c r="I49" s="7">
        <f t="shared" si="5"/>
        <v>600</v>
      </c>
    </row>
    <row r="50" spans="1:9" x14ac:dyDescent="0.2">
      <c r="A50" s="77"/>
      <c r="B50" s="20" t="s">
        <v>95</v>
      </c>
      <c r="C50" s="21" t="s">
        <v>96</v>
      </c>
      <c r="D50" s="9">
        <v>0</v>
      </c>
      <c r="E50" s="9" t="s">
        <v>97</v>
      </c>
      <c r="F50" s="9">
        <v>1</v>
      </c>
      <c r="G50" s="9" t="s">
        <v>28</v>
      </c>
      <c r="H50" s="18">
        <v>600</v>
      </c>
      <c r="I50" s="7">
        <f t="shared" si="5"/>
        <v>0</v>
      </c>
    </row>
    <row r="51" spans="1:9" x14ac:dyDescent="0.2">
      <c r="A51" s="77"/>
      <c r="B51" s="20" t="s">
        <v>98</v>
      </c>
      <c r="C51" s="22" t="s">
        <v>99</v>
      </c>
      <c r="D51" s="9">
        <v>1</v>
      </c>
      <c r="E51" s="9" t="s">
        <v>84</v>
      </c>
      <c r="F51" s="9">
        <v>1</v>
      </c>
      <c r="G51" s="9" t="s">
        <v>35</v>
      </c>
      <c r="H51" s="18">
        <v>600</v>
      </c>
      <c r="I51" s="7">
        <f t="shared" si="5"/>
        <v>600</v>
      </c>
    </row>
    <row r="52" spans="1:9" x14ac:dyDescent="0.2">
      <c r="A52" s="77"/>
      <c r="B52" s="7" t="s">
        <v>100</v>
      </c>
      <c r="C52" s="8" t="s">
        <v>101</v>
      </c>
      <c r="D52" s="9">
        <v>1</v>
      </c>
      <c r="E52" s="9" t="s">
        <v>84</v>
      </c>
      <c r="F52" s="9">
        <v>1</v>
      </c>
      <c r="G52" s="9" t="s">
        <v>35</v>
      </c>
      <c r="H52" s="18">
        <v>1000</v>
      </c>
      <c r="I52" s="7">
        <f t="shared" ref="I52:I57" si="6">D52*F52*H52</f>
        <v>1000</v>
      </c>
    </row>
    <row r="53" spans="1:9" x14ac:dyDescent="0.2">
      <c r="A53" s="77"/>
      <c r="B53" s="36" t="s">
        <v>102</v>
      </c>
      <c r="C53" s="8" t="s">
        <v>103</v>
      </c>
      <c r="D53" s="9">
        <v>8</v>
      </c>
      <c r="E53" s="9" t="s">
        <v>97</v>
      </c>
      <c r="F53" s="9">
        <v>2</v>
      </c>
      <c r="G53" s="9" t="s">
        <v>81</v>
      </c>
      <c r="H53" s="36">
        <v>280</v>
      </c>
      <c r="I53" s="36">
        <f t="shared" si="6"/>
        <v>4480</v>
      </c>
    </row>
    <row r="54" spans="1:9" x14ac:dyDescent="0.2">
      <c r="A54" s="77"/>
      <c r="B54" s="36" t="s">
        <v>122</v>
      </c>
      <c r="C54" s="8" t="s">
        <v>123</v>
      </c>
      <c r="D54" s="9">
        <v>8</v>
      </c>
      <c r="E54" s="9" t="s">
        <v>97</v>
      </c>
      <c r="F54" s="9">
        <v>0.8</v>
      </c>
      <c r="G54" s="9" t="s">
        <v>124</v>
      </c>
      <c r="H54" s="36">
        <v>1000</v>
      </c>
      <c r="I54" s="36">
        <f t="shared" si="6"/>
        <v>6400</v>
      </c>
    </row>
    <row r="55" spans="1:9" x14ac:dyDescent="0.2">
      <c r="A55" s="77"/>
      <c r="B55" s="7" t="s">
        <v>104</v>
      </c>
      <c r="C55" s="8" t="s">
        <v>105</v>
      </c>
      <c r="D55" s="9">
        <v>1</v>
      </c>
      <c r="E55" s="9" t="s">
        <v>97</v>
      </c>
      <c r="F55" s="9">
        <v>1</v>
      </c>
      <c r="G55" s="9" t="s">
        <v>60</v>
      </c>
      <c r="H55" s="18">
        <v>15000</v>
      </c>
      <c r="I55" s="7">
        <f t="shared" si="6"/>
        <v>15000</v>
      </c>
    </row>
    <row r="56" spans="1:9" x14ac:dyDescent="0.2">
      <c r="A56" s="77"/>
      <c r="B56" s="7" t="s">
        <v>106</v>
      </c>
      <c r="C56" s="8" t="s">
        <v>107</v>
      </c>
      <c r="D56" s="9">
        <v>8</v>
      </c>
      <c r="E56" s="9" t="s">
        <v>97</v>
      </c>
      <c r="F56" s="9">
        <v>2</v>
      </c>
      <c r="G56" s="9" t="s">
        <v>81</v>
      </c>
      <c r="H56" s="18">
        <v>280</v>
      </c>
      <c r="I56" s="7">
        <f t="shared" si="6"/>
        <v>4480</v>
      </c>
    </row>
    <row r="57" spans="1:9" x14ac:dyDescent="0.2">
      <c r="A57" s="84"/>
      <c r="B57" s="7" t="s">
        <v>108</v>
      </c>
      <c r="C57" s="8" t="s">
        <v>131</v>
      </c>
      <c r="D57" s="9">
        <v>1</v>
      </c>
      <c r="E57" s="9" t="s">
        <v>109</v>
      </c>
      <c r="F57" s="9">
        <v>4</v>
      </c>
      <c r="G57" s="9" t="s">
        <v>110</v>
      </c>
      <c r="H57" s="18">
        <v>1500</v>
      </c>
      <c r="I57" s="7">
        <f t="shared" si="6"/>
        <v>6000</v>
      </c>
    </row>
    <row r="58" spans="1:9" x14ac:dyDescent="0.2">
      <c r="A58" s="72" t="s">
        <v>111</v>
      </c>
      <c r="B58" s="72"/>
      <c r="C58" s="72"/>
      <c r="D58" s="72"/>
      <c r="E58" s="72"/>
      <c r="F58" s="72"/>
      <c r="G58" s="72"/>
      <c r="H58" s="72"/>
      <c r="I58" s="11">
        <f>SUM(I44:I57)</f>
        <v>56710</v>
      </c>
    </row>
    <row r="59" spans="1:9" x14ac:dyDescent="0.2">
      <c r="A59" s="77" t="s">
        <v>112</v>
      </c>
      <c r="B59" s="7" t="s">
        <v>113</v>
      </c>
      <c r="C59" s="7" t="s">
        <v>114</v>
      </c>
      <c r="D59" s="9">
        <v>0</v>
      </c>
      <c r="E59" s="9" t="s">
        <v>64</v>
      </c>
      <c r="F59" s="9">
        <v>0</v>
      </c>
      <c r="G59" s="9" t="s">
        <v>64</v>
      </c>
      <c r="H59" s="9">
        <v>4000</v>
      </c>
      <c r="I59" s="7">
        <f t="shared" ref="I59:I62" si="7">D59*F59*H59</f>
        <v>0</v>
      </c>
    </row>
    <row r="60" spans="1:9" x14ac:dyDescent="0.2">
      <c r="A60" s="77"/>
      <c r="B60" s="12" t="s">
        <v>132</v>
      </c>
      <c r="C60" s="12" t="s">
        <v>121</v>
      </c>
      <c r="D60" s="9">
        <v>1</v>
      </c>
      <c r="E60" s="9" t="s">
        <v>60</v>
      </c>
      <c r="F60" s="9">
        <v>1</v>
      </c>
      <c r="G60" s="9" t="s">
        <v>60</v>
      </c>
      <c r="H60" s="9">
        <v>5000</v>
      </c>
      <c r="I60" s="12">
        <f>D60*F60*H60</f>
        <v>5000</v>
      </c>
    </row>
    <row r="61" spans="1:9" x14ac:dyDescent="0.2">
      <c r="A61" s="77"/>
      <c r="B61" s="26" t="s">
        <v>127</v>
      </c>
      <c r="C61" s="26" t="s">
        <v>128</v>
      </c>
      <c r="D61" s="9">
        <v>1</v>
      </c>
      <c r="E61" s="9" t="s">
        <v>129</v>
      </c>
      <c r="F61" s="9">
        <v>1</v>
      </c>
      <c r="G61" s="9" t="s">
        <v>60</v>
      </c>
      <c r="H61" s="9">
        <v>0</v>
      </c>
      <c r="I61" s="26">
        <f t="shared" si="7"/>
        <v>0</v>
      </c>
    </row>
    <row r="62" spans="1:9" x14ac:dyDescent="0.2">
      <c r="A62" s="77"/>
      <c r="B62" s="7" t="s">
        <v>115</v>
      </c>
      <c r="C62" s="7" t="s">
        <v>116</v>
      </c>
      <c r="D62" s="9">
        <v>0</v>
      </c>
      <c r="E62" s="9" t="s">
        <v>60</v>
      </c>
      <c r="F62" s="9">
        <v>0</v>
      </c>
      <c r="G62" s="9" t="s">
        <v>60</v>
      </c>
      <c r="H62" s="9">
        <v>10000</v>
      </c>
      <c r="I62" s="7">
        <f t="shared" si="7"/>
        <v>0</v>
      </c>
    </row>
    <row r="63" spans="1:9" x14ac:dyDescent="0.2">
      <c r="A63" s="72" t="s">
        <v>117</v>
      </c>
      <c r="B63" s="72"/>
      <c r="C63" s="72"/>
      <c r="D63" s="72"/>
      <c r="E63" s="72"/>
      <c r="F63" s="72"/>
      <c r="G63" s="72"/>
      <c r="H63" s="72"/>
      <c r="I63" s="11">
        <f>SUM(I59:I62)</f>
        <v>5000</v>
      </c>
    </row>
    <row r="64" spans="1:9" x14ac:dyDescent="0.2">
      <c r="A64" s="74" t="s">
        <v>134</v>
      </c>
      <c r="B64" s="28" t="s">
        <v>135</v>
      </c>
      <c r="C64" s="8" t="s">
        <v>136</v>
      </c>
      <c r="D64" s="9">
        <v>3</v>
      </c>
      <c r="E64" s="9" t="s">
        <v>17</v>
      </c>
      <c r="F64" s="9">
        <v>1</v>
      </c>
      <c r="G64" s="9" t="s">
        <v>18</v>
      </c>
      <c r="H64" s="28">
        <v>40</v>
      </c>
      <c r="I64" s="28">
        <f t="shared" ref="I64:I67" si="8">F64*D64*H64</f>
        <v>120</v>
      </c>
    </row>
    <row r="65" spans="1:9" x14ac:dyDescent="0.2">
      <c r="A65" s="74"/>
      <c r="B65" s="27" t="s">
        <v>138</v>
      </c>
      <c r="C65" s="8" t="s">
        <v>139</v>
      </c>
      <c r="D65" s="9">
        <v>3</v>
      </c>
      <c r="E65" s="9" t="s">
        <v>17</v>
      </c>
      <c r="F65" s="9">
        <v>1</v>
      </c>
      <c r="G65" s="9" t="s">
        <v>60</v>
      </c>
      <c r="H65" s="28">
        <v>60</v>
      </c>
      <c r="I65" s="28">
        <f t="shared" si="8"/>
        <v>180</v>
      </c>
    </row>
    <row r="66" spans="1:9" x14ac:dyDescent="0.2">
      <c r="A66" s="74"/>
      <c r="B66" s="27" t="s">
        <v>142</v>
      </c>
      <c r="C66" s="8" t="s">
        <v>143</v>
      </c>
      <c r="D66" s="9">
        <v>250</v>
      </c>
      <c r="E66" s="9" t="s">
        <v>144</v>
      </c>
      <c r="F66" s="9">
        <v>0</v>
      </c>
      <c r="G66" s="9" t="s">
        <v>60</v>
      </c>
      <c r="H66" s="28">
        <v>1</v>
      </c>
      <c r="I66" s="28">
        <f t="shared" si="8"/>
        <v>0</v>
      </c>
    </row>
    <row r="67" spans="1:9" ht="19" customHeight="1" x14ac:dyDescent="0.2">
      <c r="A67" s="74"/>
      <c r="B67" s="28" t="s">
        <v>140</v>
      </c>
      <c r="C67" s="8" t="s">
        <v>141</v>
      </c>
      <c r="D67" s="9">
        <v>1</v>
      </c>
      <c r="E67" s="9" t="s">
        <v>23</v>
      </c>
      <c r="F67" s="9">
        <v>1</v>
      </c>
      <c r="G67" s="9" t="s">
        <v>23</v>
      </c>
      <c r="H67" s="28">
        <v>1500</v>
      </c>
      <c r="I67" s="28">
        <f t="shared" si="8"/>
        <v>1500</v>
      </c>
    </row>
    <row r="68" spans="1:9" x14ac:dyDescent="0.2">
      <c r="A68" s="72" t="s">
        <v>137</v>
      </c>
      <c r="B68" s="72"/>
      <c r="C68" s="72"/>
      <c r="D68" s="72"/>
      <c r="E68" s="72"/>
      <c r="F68" s="72"/>
      <c r="G68" s="72"/>
      <c r="H68" s="72"/>
      <c r="I68" s="11">
        <f>SUM(I64:I67)</f>
        <v>1800</v>
      </c>
    </row>
    <row r="69" spans="1:9" x14ac:dyDescent="0.2">
      <c r="A69" s="71" t="s">
        <v>118</v>
      </c>
      <c r="B69" s="71"/>
      <c r="C69" s="71"/>
      <c r="D69" s="71"/>
      <c r="E69" s="71"/>
      <c r="F69" s="71"/>
      <c r="G69" s="71"/>
      <c r="H69" s="71"/>
      <c r="I69" s="23">
        <f>SUM(I9+I38+I43+I58+I6+I63+I68)</f>
        <v>148980</v>
      </c>
    </row>
    <row r="70" spans="1:9" x14ac:dyDescent="0.2">
      <c r="A70" s="71" t="s">
        <v>166</v>
      </c>
      <c r="B70" s="71"/>
      <c r="C70" s="71"/>
      <c r="D70" s="71"/>
      <c r="E70" s="71"/>
      <c r="F70" s="71"/>
      <c r="G70" s="71"/>
      <c r="H70" s="71"/>
      <c r="I70" s="24">
        <f>I69*5%</f>
        <v>7449</v>
      </c>
    </row>
    <row r="71" spans="1:9" x14ac:dyDescent="0.2">
      <c r="A71" s="71" t="s">
        <v>119</v>
      </c>
      <c r="B71" s="71"/>
      <c r="C71" s="71"/>
      <c r="D71" s="71"/>
      <c r="E71" s="71"/>
      <c r="F71" s="71"/>
      <c r="G71" s="71"/>
      <c r="H71" s="71"/>
      <c r="I71" s="24">
        <f>(I69+I70)*0.06</f>
        <v>9385.74</v>
      </c>
    </row>
    <row r="72" spans="1:9" x14ac:dyDescent="0.2">
      <c r="A72" s="71" t="s">
        <v>120</v>
      </c>
      <c r="B72" s="71"/>
      <c r="C72" s="71"/>
      <c r="D72" s="71"/>
      <c r="E72" s="71"/>
      <c r="F72" s="71"/>
      <c r="G72" s="71"/>
      <c r="H72" s="71"/>
      <c r="I72" s="24">
        <f>SUM(I69:I71)</f>
        <v>165814.74</v>
      </c>
    </row>
  </sheetData>
  <mergeCells count="27">
    <mergeCell ref="B32:B37"/>
    <mergeCell ref="A72:H72"/>
    <mergeCell ref="A64:A67"/>
    <mergeCell ref="A68:H68"/>
    <mergeCell ref="A38:H38"/>
    <mergeCell ref="D2:E2"/>
    <mergeCell ref="G2:I2"/>
    <mergeCell ref="D3:E3"/>
    <mergeCell ref="G3:I3"/>
    <mergeCell ref="A4:B5"/>
    <mergeCell ref="C4:C5"/>
    <mergeCell ref="D4:G4"/>
    <mergeCell ref="H4:I4"/>
    <mergeCell ref="A6:A8"/>
    <mergeCell ref="A9:H9"/>
    <mergeCell ref="A10:A37"/>
    <mergeCell ref="B10:B31"/>
    <mergeCell ref="A59:A62"/>
    <mergeCell ref="A63:H63"/>
    <mergeCell ref="A69:H69"/>
    <mergeCell ref="A70:H70"/>
    <mergeCell ref="A71:H71"/>
    <mergeCell ref="A39:A42"/>
    <mergeCell ref="B39:B42"/>
    <mergeCell ref="A43:H43"/>
    <mergeCell ref="A44:A57"/>
    <mergeCell ref="A58:H58"/>
  </mergeCells>
  <phoneticPr fontId="1" type="noConversion"/>
  <hyperlinks>
    <hyperlink ref="B3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I11" sqref="I11"/>
    </sheetView>
  </sheetViews>
  <sheetFormatPr baseColWidth="10" defaultColWidth="11" defaultRowHeight="16" x14ac:dyDescent="0.2"/>
  <cols>
    <col min="3" max="3" width="22.5" customWidth="1"/>
  </cols>
  <sheetData>
    <row r="2" spans="1:9" x14ac:dyDescent="0.2">
      <c r="A2" s="66" t="s">
        <v>6</v>
      </c>
      <c r="B2" s="66"/>
      <c r="C2" s="83" t="s">
        <v>145</v>
      </c>
      <c r="D2" s="66" t="s">
        <v>8</v>
      </c>
      <c r="E2" s="66"/>
      <c r="F2" s="66"/>
      <c r="G2" s="66"/>
      <c r="H2" s="66" t="s">
        <v>9</v>
      </c>
      <c r="I2" s="66"/>
    </row>
    <row r="3" spans="1:9" x14ac:dyDescent="0.2">
      <c r="A3" s="82"/>
      <c r="B3" s="82"/>
      <c r="C3" s="66"/>
      <c r="D3" s="29" t="s">
        <v>10</v>
      </c>
      <c r="E3" s="29" t="s">
        <v>11</v>
      </c>
      <c r="F3" s="29" t="s">
        <v>10</v>
      </c>
      <c r="G3" s="29" t="s">
        <v>11</v>
      </c>
      <c r="H3" s="29" t="s">
        <v>12</v>
      </c>
      <c r="I3" s="6" t="s">
        <v>13</v>
      </c>
    </row>
    <row r="4" spans="1:9" x14ac:dyDescent="0.2">
      <c r="A4" s="86" t="s">
        <v>146</v>
      </c>
      <c r="B4" s="30" t="s">
        <v>147</v>
      </c>
      <c r="C4" s="30" t="s">
        <v>148</v>
      </c>
      <c r="D4" s="9">
        <v>1</v>
      </c>
      <c r="E4" s="9" t="s">
        <v>17</v>
      </c>
      <c r="F4" s="9">
        <v>1</v>
      </c>
      <c r="G4" s="9" t="s">
        <v>60</v>
      </c>
      <c r="H4" s="9">
        <v>4990</v>
      </c>
      <c r="I4" s="30">
        <f t="shared" ref="I4:I9" si="0">D4*F4*H4</f>
        <v>4990</v>
      </c>
    </row>
    <row r="5" spans="1:9" x14ac:dyDescent="0.2">
      <c r="A5" s="87"/>
      <c r="B5" s="30" t="s">
        <v>149</v>
      </c>
      <c r="C5" s="30" t="s">
        <v>150</v>
      </c>
      <c r="D5" s="9">
        <v>2</v>
      </c>
      <c r="E5" s="9" t="s">
        <v>17</v>
      </c>
      <c r="F5" s="9">
        <v>1</v>
      </c>
      <c r="G5" s="9" t="s">
        <v>60</v>
      </c>
      <c r="H5" s="9">
        <v>2990</v>
      </c>
      <c r="I5" s="30">
        <f t="shared" si="0"/>
        <v>5980</v>
      </c>
    </row>
    <row r="6" spans="1:9" x14ac:dyDescent="0.2">
      <c r="A6" s="87"/>
      <c r="B6" s="30" t="s">
        <v>151</v>
      </c>
      <c r="C6" s="30" t="s">
        <v>152</v>
      </c>
      <c r="D6" s="9">
        <v>5</v>
      </c>
      <c r="E6" s="9" t="s">
        <v>17</v>
      </c>
      <c r="F6" s="9">
        <v>1</v>
      </c>
      <c r="G6" s="9" t="s">
        <v>60</v>
      </c>
      <c r="H6" s="9">
        <v>998</v>
      </c>
      <c r="I6" s="30">
        <f t="shared" si="0"/>
        <v>4990</v>
      </c>
    </row>
    <row r="7" spans="1:9" x14ac:dyDescent="0.2">
      <c r="A7" s="87"/>
      <c r="B7" s="30" t="s">
        <v>153</v>
      </c>
      <c r="C7" s="30" t="s">
        <v>154</v>
      </c>
      <c r="D7" s="9">
        <v>8</v>
      </c>
      <c r="E7" s="9" t="s">
        <v>17</v>
      </c>
      <c r="F7" s="9">
        <v>1</v>
      </c>
      <c r="G7" s="9" t="s">
        <v>60</v>
      </c>
      <c r="H7" s="9">
        <v>389</v>
      </c>
      <c r="I7" s="30">
        <f t="shared" si="0"/>
        <v>3112</v>
      </c>
    </row>
    <row r="8" spans="1:9" x14ac:dyDescent="0.2">
      <c r="A8" s="87"/>
      <c r="B8" s="30" t="s">
        <v>155</v>
      </c>
      <c r="C8" s="30" t="s">
        <v>156</v>
      </c>
      <c r="D8" s="9">
        <v>250</v>
      </c>
      <c r="E8" s="9" t="s">
        <v>17</v>
      </c>
      <c r="F8" s="9">
        <v>1</v>
      </c>
      <c r="G8" s="9" t="s">
        <v>60</v>
      </c>
      <c r="H8" s="9">
        <v>118</v>
      </c>
      <c r="I8" s="30">
        <f t="shared" si="0"/>
        <v>29500</v>
      </c>
    </row>
    <row r="9" spans="1:9" x14ac:dyDescent="0.2">
      <c r="A9" s="88"/>
      <c r="B9" s="30" t="s">
        <v>157</v>
      </c>
      <c r="C9" s="30" t="s">
        <v>158</v>
      </c>
      <c r="D9" s="9">
        <v>500</v>
      </c>
      <c r="E9" s="9" t="s">
        <v>17</v>
      </c>
      <c r="F9" s="9">
        <v>1</v>
      </c>
      <c r="G9" s="9" t="s">
        <v>60</v>
      </c>
      <c r="H9" s="9">
        <v>7</v>
      </c>
      <c r="I9" s="30">
        <f t="shared" si="0"/>
        <v>3500</v>
      </c>
    </row>
    <row r="10" spans="1:9" x14ac:dyDescent="0.2">
      <c r="A10" s="89" t="s">
        <v>159</v>
      </c>
      <c r="B10" s="89"/>
      <c r="C10" s="89"/>
      <c r="D10" s="89"/>
      <c r="E10" s="89"/>
      <c r="F10" s="89"/>
      <c r="G10" s="89"/>
      <c r="H10" s="89"/>
      <c r="I10" s="90">
        <f>SUM(I4:I9)</f>
        <v>52072</v>
      </c>
    </row>
    <row r="11" spans="1:9" x14ac:dyDescent="0.2">
      <c r="A11" s="89" t="s">
        <v>289</v>
      </c>
      <c r="B11" s="89"/>
      <c r="C11" s="89"/>
      <c r="D11" s="89"/>
      <c r="E11" s="89"/>
      <c r="F11" s="89"/>
      <c r="G11" s="89"/>
      <c r="H11" s="89"/>
      <c r="I11" s="90">
        <f>I10*0.05</f>
        <v>2603.6000000000004</v>
      </c>
    </row>
    <row r="12" spans="1:9" x14ac:dyDescent="0.2">
      <c r="A12" s="71" t="s">
        <v>160</v>
      </c>
      <c r="B12" s="71"/>
      <c r="C12" s="71"/>
      <c r="D12" s="71"/>
      <c r="E12" s="71"/>
      <c r="F12" s="71"/>
      <c r="G12" s="71"/>
      <c r="H12" s="71"/>
      <c r="I12" s="24">
        <f>(I10+I11)*6%</f>
        <v>3280.5359999999996</v>
      </c>
    </row>
    <row r="13" spans="1:9" x14ac:dyDescent="0.2">
      <c r="A13" s="85" t="s">
        <v>120</v>
      </c>
      <c r="B13" s="85"/>
      <c r="C13" s="85"/>
      <c r="D13" s="85"/>
      <c r="E13" s="85"/>
      <c r="F13" s="85"/>
      <c r="G13" s="85"/>
      <c r="H13" s="85"/>
      <c r="I13" s="31">
        <f>I10+I12+I11</f>
        <v>57956.135999999999</v>
      </c>
    </row>
    <row r="14" spans="1:9" x14ac:dyDescent="0.2">
      <c r="A14" s="32"/>
      <c r="B14" s="32"/>
      <c r="C14" s="32"/>
      <c r="D14" s="32"/>
      <c r="E14" s="32"/>
      <c r="F14" s="32"/>
      <c r="G14" s="32"/>
      <c r="H14" s="32"/>
      <c r="I14" s="32"/>
    </row>
  </sheetData>
  <mergeCells count="9">
    <mergeCell ref="A11:H11"/>
    <mergeCell ref="A12:H12"/>
    <mergeCell ref="A13:H13"/>
    <mergeCell ref="A2:B3"/>
    <mergeCell ref="C2:C3"/>
    <mergeCell ref="D2:G2"/>
    <mergeCell ref="H2:I2"/>
    <mergeCell ref="A4:A9"/>
    <mergeCell ref="A10:H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汇总报价</vt:lpstr>
      <vt:lpstr>专车级-活动搭建</vt:lpstr>
      <vt:lpstr>企业级-活动搭建</vt:lpstr>
      <vt:lpstr>企业级-礼品采买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2017222ꆳ222222硂硂硂硂硂Ƶ꺏꺏꺏(1124-v1).doc</dc:creator>
  <cp:lastModifiedBy>2017222ꆳ222222硂硂硂硂硂Ƶ꺏꺏꺏(1124-v1).doc</cp:lastModifiedBy>
  <dcterms:created xsi:type="dcterms:W3CDTF">2018-01-18T06:18:25Z</dcterms:created>
  <dcterms:modified xsi:type="dcterms:W3CDTF">2018-03-05T03:31:36Z</dcterms:modified>
</cp:coreProperties>
</file>