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755"/>
  </bookViews>
  <sheets>
    <sheet name="总计" sheetId="3" r:id="rId1"/>
    <sheet name="2018雪佛兰五区Q1经销商峰会" sheetId="4" r:id="rId2"/>
  </sheets>
  <externalReferences>
    <externalReference r:id="rId3"/>
  </externalReferences>
  <calcPr calcId="144525" concurrentCalc="0"/>
</workbook>
</file>

<file path=xl/sharedStrings.xml><?xml version="1.0" encoding="utf-8"?>
<sst xmlns="http://schemas.openxmlformats.org/spreadsheetml/2006/main" count="116">
  <si>
    <t>中国康辉旅游集团有限公司</t>
  </si>
  <si>
    <t xml:space="preserve">Event:                 </t>
  </si>
  <si>
    <t>雪佛兰五区区域会议集合</t>
  </si>
  <si>
    <t xml:space="preserve">Date:                  </t>
  </si>
  <si>
    <t>2016/11-2018/2</t>
  </si>
  <si>
    <t xml:space="preserve">VENUE:                  </t>
  </si>
  <si>
    <t>各指定城市</t>
  </si>
  <si>
    <t>雪佛兰五区区域会议-使用</t>
  </si>
  <si>
    <t>区域</t>
  </si>
  <si>
    <t>会议</t>
  </si>
  <si>
    <t>净价合价</t>
  </si>
  <si>
    <t>服务费10%</t>
  </si>
  <si>
    <t>总价</t>
  </si>
  <si>
    <t>五区</t>
  </si>
  <si>
    <t>16年Q4郑州区域会+销售顾问大赛</t>
  </si>
  <si>
    <t>17年1月郑州总经理工作会议</t>
  </si>
  <si>
    <t>17年3月Q1郑州总经理工作交流会</t>
  </si>
  <si>
    <t>17年7月新疆活动</t>
  </si>
  <si>
    <t>兰州·2017年雪佛兰五区下半年业务部署会议+五区业务大比武半年决赛</t>
  </si>
  <si>
    <t>雪佛兰大赛系统+奖杯</t>
  </si>
  <si>
    <t>12家经销商报销，每家3000</t>
  </si>
  <si>
    <t>2017年12月雪佛兰五区业务大比武</t>
  </si>
  <si>
    <t>2018年2月雪佛兰五区Q1经销商峰会</t>
  </si>
  <si>
    <t>合计</t>
  </si>
  <si>
    <t>PO单</t>
  </si>
  <si>
    <t>PO金额</t>
  </si>
  <si>
    <t>五区下半年区域会议预算</t>
  </si>
  <si>
    <t>五区销售顾问大赛预算</t>
  </si>
  <si>
    <t>五区经销商大会预算</t>
  </si>
  <si>
    <t>17年Q2五区总经理交流会预算</t>
  </si>
  <si>
    <t>17年Q2五区经销商大会销售顾问大赛预算</t>
  </si>
  <si>
    <t>2017雪佛兰五区业务大比武预算</t>
  </si>
  <si>
    <t>2018雪佛兰五区Q1经销商峰会+六省业务部署分会预算</t>
  </si>
  <si>
    <t>使用金额</t>
  </si>
  <si>
    <t>还剩余：</t>
  </si>
  <si>
    <t>去服务费实际可用</t>
  </si>
  <si>
    <t>剩余为利润及税费</t>
  </si>
  <si>
    <t>供应商名称：</t>
  </si>
  <si>
    <t>康辉集团北京国际会议展览有限公司</t>
  </si>
  <si>
    <t>项目名称:</t>
  </si>
  <si>
    <t>2018雪佛兰五区Q1经销商峰会</t>
  </si>
  <si>
    <t>时间:</t>
  </si>
  <si>
    <t>2018年02月6日-8日</t>
  </si>
  <si>
    <t>地点：</t>
  </si>
  <si>
    <t>安阳</t>
  </si>
  <si>
    <t xml:space="preserve"> </t>
  </si>
  <si>
    <t>酒店：</t>
  </si>
  <si>
    <t>安阳万达嘉华酒店</t>
  </si>
  <si>
    <t>人数:</t>
  </si>
  <si>
    <t>150</t>
  </si>
  <si>
    <t>报价时间：</t>
  </si>
  <si>
    <t>2018年01月22日</t>
  </si>
  <si>
    <t>报价项目</t>
  </si>
  <si>
    <t>报价</t>
  </si>
  <si>
    <t>备注/差额</t>
  </si>
  <si>
    <t>数量</t>
  </si>
  <si>
    <t>NO.</t>
  </si>
  <si>
    <t>单位</t>
  </si>
  <si>
    <t>单价</t>
  </si>
  <si>
    <t>小计</t>
  </si>
  <si>
    <t>住房</t>
  </si>
  <si>
    <t>大床房</t>
  </si>
  <si>
    <t>间</t>
  </si>
  <si>
    <t>天</t>
  </si>
  <si>
    <t>含单早</t>
  </si>
  <si>
    <t>双床房</t>
  </si>
  <si>
    <t>含双早</t>
  </si>
  <si>
    <t>住宿费用合计</t>
  </si>
  <si>
    <t>自付</t>
  </si>
  <si>
    <t>会场</t>
  </si>
  <si>
    <t>全天会议室</t>
  </si>
  <si>
    <t>次</t>
  </si>
  <si>
    <r>
      <rPr>
        <sz val="10"/>
        <rFont val="微软雅黑"/>
        <charset val="134"/>
      </rPr>
      <t>7日半天会议。680</t>
    </r>
    <r>
      <rPr>
        <sz val="10"/>
        <rFont val="宋体"/>
        <charset val="134"/>
      </rPr>
      <t>㎡，</t>
    </r>
    <r>
      <rPr>
        <sz val="10"/>
        <rFont val="微软雅黑"/>
        <charset val="134"/>
      </rPr>
      <t>8.5m高，</t>
    </r>
    <r>
      <rPr>
        <sz val="10"/>
        <rFont val="宋体"/>
        <charset val="134"/>
      </rPr>
      <t>课桌式</t>
    </r>
    <r>
      <rPr>
        <sz val="10"/>
        <rFont val="微软雅黑"/>
        <charset val="134"/>
      </rPr>
      <t>提供纸笔水</t>
    </r>
  </si>
  <si>
    <t>LED</t>
  </si>
  <si>
    <t>91平方米，P3，上午+晚宴</t>
  </si>
  <si>
    <t>下午小会议室</t>
  </si>
  <si>
    <t>30人董事会式</t>
  </si>
  <si>
    <t>会场费用合计</t>
  </si>
  <si>
    <t>餐饮</t>
  </si>
  <si>
    <t>7日自助午餐</t>
  </si>
  <si>
    <t>人</t>
  </si>
  <si>
    <t>7日围桌晚宴</t>
  </si>
  <si>
    <t>桌</t>
  </si>
  <si>
    <t>7日围桌备桌</t>
  </si>
  <si>
    <t>酒店挂账</t>
  </si>
  <si>
    <t>晚宴软饮</t>
  </si>
  <si>
    <t>瓶</t>
  </si>
  <si>
    <t>2L可口可乐、1.8L果汁各25瓶</t>
  </si>
  <si>
    <t>餐饮费用合计</t>
  </si>
  <si>
    <t>物料费用合计</t>
  </si>
  <si>
    <t>欢迎卡片</t>
  </si>
  <si>
    <t>张</t>
  </si>
  <si>
    <t>A4，300克铜版纸正反面</t>
  </si>
  <si>
    <t>讲台LOGO板</t>
  </si>
  <si>
    <t>个</t>
  </si>
  <si>
    <t>讲台LOGO贴KT板</t>
  </si>
  <si>
    <t>易拉宝</t>
  </si>
  <si>
    <t>80cm*200cm</t>
  </si>
  <si>
    <t>签到背板</t>
  </si>
  <si>
    <t>平方米</t>
  </si>
  <si>
    <t>桁架+无缝黑底布5*3m</t>
  </si>
  <si>
    <t>7日上午半天摄影</t>
  </si>
  <si>
    <t>席卡</t>
  </si>
  <si>
    <t>食品采买</t>
  </si>
  <si>
    <t>60人份屈臣氏苏打水、曲奇饼。1人份蛋黄派、沙琪玛、方便面</t>
  </si>
  <si>
    <t>快递</t>
  </si>
  <si>
    <t>给客户寄回物料</t>
  </si>
  <si>
    <t>执行费用</t>
  </si>
  <si>
    <t>执行人员费用</t>
  </si>
  <si>
    <t>两人，5-8日</t>
  </si>
  <si>
    <t>执行人员交通费</t>
  </si>
  <si>
    <t>往返大交通+市内交通</t>
  </si>
  <si>
    <t>执行人员餐饮住宿费</t>
  </si>
  <si>
    <t>两人，5-7日</t>
  </si>
  <si>
    <t>执行费用合计</t>
  </si>
  <si>
    <t>含服务费总价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</si>
</sst>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7" formatCode="&quot;￥&quot;#,##0.00;&quot;￥&quot;\-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\¥#,##0.00_);[Red]\(\¥#,##0.00\)"/>
    <numFmt numFmtId="177" formatCode="0.00_ "/>
    <numFmt numFmtId="178" formatCode="0_ "/>
    <numFmt numFmtId="179" formatCode="0.00;[Red]0.00"/>
    <numFmt numFmtId="180" formatCode="&quot;￥&quot;#,##0.00;[Red]&quot;￥&quot;#,##0.00"/>
  </numFmts>
  <fonts count="36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indexed="8"/>
      <name val="宋体"/>
      <charset val="134"/>
    </font>
    <font>
      <sz val="9"/>
      <name val="微软雅黑"/>
      <family val="2"/>
      <charset val="134"/>
    </font>
    <font>
      <sz val="11"/>
      <color theme="1"/>
      <name val="微软雅黑"/>
      <charset val="134"/>
    </font>
    <font>
      <sz val="12"/>
      <name val="微软雅黑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charset val="134"/>
    </font>
    <font>
      <sz val="11"/>
      <color theme="1"/>
      <name val="微软雅黑"/>
      <family val="2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6AD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15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2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1" fillId="12" borderId="28" applyNumberFormat="0" applyAlignment="0" applyProtection="0">
      <alignment vertical="center"/>
    </xf>
    <xf numFmtId="0" fontId="21" fillId="12" borderId="24" applyNumberFormat="0" applyAlignment="0" applyProtection="0">
      <alignment vertical="center"/>
    </xf>
    <xf numFmtId="0" fontId="14" fillId="10" borderId="21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3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4" fillId="0" borderId="0" applyProtection="0"/>
    <xf numFmtId="0" fontId="33" fillId="0" borderId="0">
      <alignment vertical="center"/>
    </xf>
    <xf numFmtId="0" fontId="34" fillId="0" borderId="0">
      <alignment vertical="center"/>
    </xf>
    <xf numFmtId="43" fontId="33" fillId="0" borderId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/>
    <xf numFmtId="0" fontId="2" fillId="0" borderId="0" xfId="52" applyFont="1" applyFill="1" applyBorder="1" applyAlignment="1">
      <alignment horizontal="left" vertical="center"/>
    </xf>
    <xf numFmtId="49" fontId="2" fillId="0" borderId="0" xfId="52" applyNumberFormat="1" applyFont="1" applyFill="1" applyBorder="1" applyAlignment="1">
      <alignment vertical="center"/>
    </xf>
    <xf numFmtId="49" fontId="3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vertical="top"/>
    </xf>
    <xf numFmtId="49" fontId="3" fillId="0" borderId="0" xfId="52" applyNumberFormat="1" applyFont="1" applyFill="1" applyBorder="1" applyAlignment="1">
      <alignment vertical="top"/>
    </xf>
    <xf numFmtId="0" fontId="2" fillId="2" borderId="1" xfId="52" applyFont="1" applyFill="1" applyBorder="1" applyAlignment="1">
      <alignment horizontal="left" vertical="center"/>
    </xf>
    <xf numFmtId="0" fontId="2" fillId="2" borderId="2" xfId="52" applyFont="1" applyFill="1" applyBorder="1" applyAlignment="1">
      <alignment horizontal="left" vertical="center"/>
    </xf>
    <xf numFmtId="0" fontId="2" fillId="2" borderId="2" xfId="52" applyFont="1" applyFill="1" applyBorder="1" applyAlignment="1">
      <alignment horizontal="center" vertical="center"/>
    </xf>
    <xf numFmtId="0" fontId="2" fillId="2" borderId="3" xfId="52" applyFont="1" applyFill="1" applyBorder="1" applyAlignment="1">
      <alignment horizontal="center" vertical="center"/>
    </xf>
    <xf numFmtId="0" fontId="2" fillId="2" borderId="4" xfId="52" applyFont="1" applyFill="1" applyBorder="1" applyAlignment="1">
      <alignment horizontal="left" vertical="center"/>
    </xf>
    <xf numFmtId="0" fontId="2" fillId="2" borderId="5" xfId="52" applyFont="1" applyFill="1" applyBorder="1" applyAlignment="1">
      <alignment horizontal="left" vertical="center"/>
    </xf>
    <xf numFmtId="0" fontId="2" fillId="2" borderId="5" xfId="52" applyFont="1" applyFill="1" applyBorder="1" applyAlignment="1">
      <alignment horizontal="center" vertical="center"/>
    </xf>
    <xf numFmtId="0" fontId="2" fillId="2" borderId="6" xfId="52" applyFont="1" applyFill="1" applyBorder="1" applyAlignment="1">
      <alignment horizontal="center" vertical="center"/>
    </xf>
    <xf numFmtId="176" fontId="4" fillId="0" borderId="4" xfId="8" applyNumberFormat="1" applyFont="1" applyFill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5" xfId="52" applyFont="1" applyFill="1" applyBorder="1" applyAlignment="1">
      <alignment horizontal="center" vertical="center"/>
    </xf>
    <xf numFmtId="0" fontId="5" fillId="0" borderId="6" xfId="52" applyFont="1" applyFill="1" applyBorder="1" applyAlignment="1">
      <alignment horizontal="center" vertical="center"/>
    </xf>
    <xf numFmtId="7" fontId="5" fillId="0" borderId="6" xfId="52" applyNumberFormat="1" applyFont="1" applyFill="1" applyBorder="1" applyAlignment="1">
      <alignment horizontal="center" vertical="center"/>
    </xf>
    <xf numFmtId="176" fontId="4" fillId="2" borderId="4" xfId="8" applyNumberFormat="1" applyFont="1" applyFill="1" applyBorder="1" applyAlignment="1">
      <alignment horizontal="left" vertical="center"/>
    </xf>
    <xf numFmtId="176" fontId="4" fillId="2" borderId="5" xfId="8" applyNumberFormat="1" applyFont="1" applyFill="1" applyBorder="1" applyAlignment="1">
      <alignment horizontal="left" vertical="center"/>
    </xf>
    <xf numFmtId="0" fontId="4" fillId="2" borderId="5" xfId="52" applyFont="1" applyFill="1" applyBorder="1" applyAlignment="1">
      <alignment horizontal="center" vertical="center"/>
    </xf>
    <xf numFmtId="0" fontId="4" fillId="2" borderId="6" xfId="52" applyFont="1" applyFill="1" applyBorder="1" applyAlignment="1">
      <alignment horizontal="center" vertical="center"/>
    </xf>
    <xf numFmtId="7" fontId="4" fillId="2" borderId="6" xfId="52" applyNumberFormat="1" applyFont="1" applyFill="1" applyBorder="1" applyAlignment="1">
      <alignment horizontal="center" vertical="center"/>
    </xf>
    <xf numFmtId="176" fontId="5" fillId="0" borderId="5" xfId="8" applyNumberFormat="1" applyFont="1" applyFill="1" applyBorder="1" applyAlignment="1">
      <alignment horizontal="center" vertical="center"/>
    </xf>
    <xf numFmtId="0" fontId="5" fillId="0" borderId="5" xfId="52" applyNumberFormat="1" applyFont="1" applyFill="1" applyBorder="1" applyAlignment="1">
      <alignment horizontal="center" vertical="center"/>
    </xf>
    <xf numFmtId="0" fontId="4" fillId="0" borderId="7" xfId="52" applyFont="1" applyFill="1" applyBorder="1" applyAlignment="1">
      <alignment horizontal="center" vertical="center"/>
    </xf>
    <xf numFmtId="0" fontId="5" fillId="3" borderId="5" xfId="45" applyFont="1" applyFill="1" applyBorder="1" applyAlignment="1" applyProtection="1">
      <alignment horizontal="center" vertical="center" wrapText="1"/>
      <protection hidden="1"/>
    </xf>
    <xf numFmtId="0" fontId="4" fillId="0" borderId="8" xfId="52" applyFont="1" applyFill="1" applyBorder="1" applyAlignment="1">
      <alignment horizontal="center" vertical="center"/>
    </xf>
    <xf numFmtId="0" fontId="3" fillId="4" borderId="5" xfId="45" applyFont="1" applyFill="1" applyBorder="1" applyAlignment="1" applyProtection="1">
      <alignment horizontal="center" vertical="center" wrapText="1"/>
      <protection hidden="1"/>
    </xf>
    <xf numFmtId="0" fontId="5" fillId="0" borderId="5" xfId="45" applyFont="1" applyFill="1" applyBorder="1" applyAlignment="1" applyProtection="1">
      <alignment horizontal="center" vertical="center" wrapText="1"/>
      <protection hidden="1"/>
    </xf>
    <xf numFmtId="0" fontId="4" fillId="0" borderId="9" xfId="52" applyFont="1" applyFill="1" applyBorder="1" applyAlignment="1">
      <alignment horizontal="center" vertical="center"/>
    </xf>
    <xf numFmtId="0" fontId="4" fillId="0" borderId="4" xfId="52" applyFont="1" applyFill="1" applyBorder="1" applyAlignment="1">
      <alignment horizontal="center" vertical="center"/>
    </xf>
    <xf numFmtId="0" fontId="4" fillId="5" borderId="6" xfId="52" applyFont="1" applyFill="1" applyBorder="1" applyAlignment="1">
      <alignment horizontal="left" vertical="center"/>
    </xf>
    <xf numFmtId="0" fontId="4" fillId="5" borderId="10" xfId="52" applyFont="1" applyFill="1" applyBorder="1" applyAlignment="1">
      <alignment horizontal="left" vertical="center"/>
    </xf>
    <xf numFmtId="0" fontId="4" fillId="5" borderId="11" xfId="52" applyFont="1" applyFill="1" applyBorder="1" applyAlignment="1">
      <alignment horizontal="left" vertical="center"/>
    </xf>
    <xf numFmtId="7" fontId="4" fillId="5" borderId="10" xfId="52" applyNumberFormat="1" applyFont="1" applyFill="1" applyBorder="1" applyAlignment="1">
      <alignment horizontal="center" vertical="center"/>
    </xf>
    <xf numFmtId="0" fontId="4" fillId="6" borderId="12" xfId="52" applyFont="1" applyFill="1" applyBorder="1" applyAlignment="1">
      <alignment horizontal="left" vertical="center"/>
    </xf>
    <xf numFmtId="0" fontId="4" fillId="6" borderId="10" xfId="52" applyFont="1" applyFill="1" applyBorder="1" applyAlignment="1">
      <alignment horizontal="left" vertical="center"/>
    </xf>
    <xf numFmtId="7" fontId="4" fillId="6" borderId="6" xfId="52" applyNumberFormat="1" applyFont="1" applyFill="1" applyBorder="1" applyAlignment="1">
      <alignment horizontal="center" vertical="center"/>
    </xf>
    <xf numFmtId="0" fontId="2" fillId="0" borderId="0" xfId="52" applyFont="1" applyFill="1" applyBorder="1" applyAlignment="1">
      <alignment vertical="center"/>
    </xf>
    <xf numFmtId="0" fontId="2" fillId="0" borderId="0" xfId="52" applyFont="1" applyFill="1" applyAlignment="1">
      <alignment vertical="center"/>
    </xf>
    <xf numFmtId="178" fontId="3" fillId="0" borderId="0" xfId="52" applyNumberFormat="1" applyFont="1" applyFill="1" applyBorder="1" applyAlignment="1">
      <alignment vertical="center"/>
    </xf>
    <xf numFmtId="0" fontId="6" fillId="0" borderId="0" xfId="52" applyFont="1" applyAlignment="1">
      <alignment vertical="center"/>
    </xf>
    <xf numFmtId="0" fontId="2" fillId="2" borderId="13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2" fillId="2" borderId="14" xfId="52" applyFont="1" applyFill="1" applyBorder="1" applyAlignment="1">
      <alignment vertical="center"/>
    </xf>
    <xf numFmtId="0" fontId="3" fillId="0" borderId="0" xfId="52" applyFont="1" applyFill="1" applyBorder="1" applyAlignment="1">
      <alignment horizontal="center" vertical="center"/>
    </xf>
    <xf numFmtId="176" fontId="5" fillId="0" borderId="14" xfId="52" applyNumberFormat="1" applyFont="1" applyFill="1" applyBorder="1" applyAlignment="1">
      <alignment vertical="center"/>
    </xf>
    <xf numFmtId="176" fontId="4" fillId="2" borderId="14" xfId="52" applyNumberFormat="1" applyFont="1" applyFill="1" applyBorder="1" applyAlignment="1">
      <alignment horizontal="left" vertical="center"/>
    </xf>
    <xf numFmtId="0" fontId="3" fillId="0" borderId="0" xfId="52" applyFont="1" applyFill="1" applyAlignment="1">
      <alignment horizontal="center" vertical="center"/>
    </xf>
    <xf numFmtId="0" fontId="5" fillId="0" borderId="14" xfId="0" applyNumberFormat="1" applyFont="1" applyBorder="1" applyAlignment="1">
      <alignment vertical="center" wrapText="1"/>
    </xf>
    <xf numFmtId="176" fontId="5" fillId="0" borderId="14" xfId="52" applyNumberFormat="1" applyFont="1" applyFill="1" applyBorder="1" applyAlignment="1">
      <alignment horizontal="left" vertical="center"/>
    </xf>
    <xf numFmtId="0" fontId="3" fillId="0" borderId="14" xfId="45" applyFont="1" applyFill="1" applyBorder="1" applyAlignment="1" applyProtection="1">
      <alignment horizontal="left" vertical="center" wrapText="1"/>
      <protection hidden="1"/>
    </xf>
    <xf numFmtId="176" fontId="4" fillId="5" borderId="14" xfId="52" applyNumberFormat="1" applyFont="1" applyFill="1" applyBorder="1" applyAlignment="1">
      <alignment horizontal="left" vertical="center"/>
    </xf>
    <xf numFmtId="176" fontId="4" fillId="6" borderId="14" xfId="52" applyNumberFormat="1" applyFont="1" applyFill="1" applyBorder="1" applyAlignment="1">
      <alignment horizontal="left" vertical="center"/>
    </xf>
    <xf numFmtId="0" fontId="0" fillId="0" borderId="0" xfId="0" applyFill="1" applyBorder="1" applyAlignment="1"/>
    <xf numFmtId="177" fontId="0" fillId="0" borderId="0" xfId="0" applyNumberFormat="1" applyFill="1" applyBorder="1" applyAlignment="1"/>
    <xf numFmtId="0" fontId="7" fillId="0" borderId="0" xfId="49" applyFont="1" applyFill="1" applyBorder="1" applyAlignment="1">
      <alignment vertical="center"/>
    </xf>
    <xf numFmtId="0" fontId="8" fillId="0" borderId="0" xfId="0" applyFont="1" applyFill="1" applyBorder="1" applyAlignment="1"/>
    <xf numFmtId="0" fontId="7" fillId="0" borderId="0" xfId="49" applyFont="1" applyFill="1" applyBorder="1" applyAlignment="1">
      <alignment horizontal="left" vertical="center"/>
    </xf>
    <xf numFmtId="0" fontId="7" fillId="0" borderId="0" xfId="49" applyFont="1" applyFill="1" applyBorder="1" applyAlignment="1">
      <alignment horizontal="left" vertical="center" wrapText="1"/>
    </xf>
    <xf numFmtId="7" fontId="9" fillId="0" borderId="0" xfId="49" applyNumberFormat="1" applyFont="1" applyFill="1" applyBorder="1" applyAlignment="1">
      <alignment vertical="center"/>
    </xf>
    <xf numFmtId="57" fontId="7" fillId="0" borderId="0" xfId="49" applyNumberFormat="1" applyFont="1" applyFill="1" applyBorder="1" applyAlignment="1">
      <alignment horizontal="left" vertical="center"/>
    </xf>
    <xf numFmtId="0" fontId="9" fillId="0" borderId="0" xfId="49" applyFont="1" applyFill="1" applyBorder="1" applyAlignment="1">
      <alignment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7" fontId="10" fillId="0" borderId="17" xfId="0" applyNumberFormat="1" applyFont="1" applyFill="1" applyBorder="1" applyAlignment="1">
      <alignment horizontal="center" vertical="center"/>
    </xf>
    <xf numFmtId="7" fontId="10" fillId="0" borderId="0" xfId="0" applyNumberFormat="1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vertical="center"/>
    </xf>
    <xf numFmtId="0" fontId="10" fillId="7" borderId="5" xfId="0" applyFont="1" applyFill="1" applyBorder="1" applyAlignment="1">
      <alignment horizontal="right" vertical="center"/>
    </xf>
    <xf numFmtId="7" fontId="10" fillId="7" borderId="5" xfId="0" applyNumberFormat="1" applyFont="1" applyFill="1" applyBorder="1" applyAlignment="1">
      <alignment horizontal="right" vertical="center"/>
    </xf>
    <xf numFmtId="7" fontId="10" fillId="0" borderId="0" xfId="0" applyNumberFormat="1" applyFont="1" applyFill="1" applyBorder="1" applyAlignment="1">
      <alignment horizontal="right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179" fontId="10" fillId="0" borderId="5" xfId="0" applyNumberFormat="1" applyFont="1" applyFill="1" applyBorder="1" applyAlignment="1">
      <alignment vertical="center"/>
    </xf>
    <xf numFmtId="7" fontId="10" fillId="0" borderId="5" xfId="0" applyNumberFormat="1" applyFont="1" applyFill="1" applyBorder="1" applyAlignment="1">
      <alignment vertical="center"/>
    </xf>
    <xf numFmtId="7" fontId="10" fillId="0" borderId="0" xfId="0" applyNumberFormat="1" applyFont="1" applyFill="1" applyBorder="1" applyAlignment="1">
      <alignment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7" fontId="10" fillId="6" borderId="5" xfId="0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7" fontId="10" fillId="0" borderId="0" xfId="0" applyNumberFormat="1" applyFont="1" applyFill="1" applyAlignment="1">
      <alignment vertical="center"/>
    </xf>
    <xf numFmtId="177" fontId="0" fillId="0" borderId="0" xfId="0" applyNumberFormat="1" applyFill="1" applyAlignment="1"/>
    <xf numFmtId="0" fontId="10" fillId="6" borderId="5" xfId="0" applyFont="1" applyFill="1" applyBorder="1" applyAlignment="1">
      <alignment horizontal="left" vertical="center"/>
    </xf>
    <xf numFmtId="0" fontId="10" fillId="8" borderId="5" xfId="0" applyFont="1" applyFill="1" applyBorder="1" applyAlignment="1">
      <alignment horizontal="left" vertical="center"/>
    </xf>
    <xf numFmtId="180" fontId="10" fillId="8" borderId="5" xfId="0" applyNumberFormat="1" applyFont="1" applyFill="1" applyBorder="1" applyAlignment="1">
      <alignment vertical="center"/>
    </xf>
    <xf numFmtId="180" fontId="10" fillId="0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Border="1" applyAlignment="1">
      <alignment vertical="center"/>
    </xf>
    <xf numFmtId="0" fontId="10" fillId="8" borderId="5" xfId="0" applyFont="1" applyFill="1" applyBorder="1" applyAlignment="1">
      <alignment horizontal="left"/>
    </xf>
    <xf numFmtId="0" fontId="12" fillId="8" borderId="5" xfId="0" applyFont="1" applyFill="1" applyBorder="1" applyAlignment="1">
      <alignment horizontal="left"/>
    </xf>
    <xf numFmtId="7" fontId="12" fillId="8" borderId="5" xfId="0" applyNumberFormat="1" applyFont="1" applyFill="1" applyBorder="1" applyAlignment="1"/>
    <xf numFmtId="7" fontId="12" fillId="0" borderId="0" xfId="0" applyNumberFormat="1" applyFont="1" applyFill="1" applyBorder="1" applyAlignment="1">
      <alignment vertical="center" wrapText="1"/>
    </xf>
    <xf numFmtId="177" fontId="8" fillId="0" borderId="0" xfId="0" applyNumberFormat="1" applyFont="1" applyFill="1" applyBorder="1" applyAlignment="1"/>
    <xf numFmtId="0" fontId="10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7" fontId="12" fillId="0" borderId="0" xfId="0" applyNumberFormat="1" applyFont="1" applyFill="1" applyBorder="1" applyAlignment="1"/>
    <xf numFmtId="177" fontId="12" fillId="0" borderId="0" xfId="0" applyNumberFormat="1" applyFont="1" applyFill="1" applyBorder="1" applyAlignment="1"/>
    <xf numFmtId="177" fontId="10" fillId="0" borderId="0" xfId="0" applyNumberFormat="1" applyFont="1" applyFill="1" applyBorder="1" applyAlignment="1">
      <alignment vertical="center"/>
    </xf>
    <xf numFmtId="177" fontId="13" fillId="0" borderId="0" xfId="0" applyNumberFormat="1" applyFont="1" applyFill="1" applyBorder="1" applyAlignment="1"/>
    <xf numFmtId="0" fontId="13" fillId="0" borderId="0" xfId="0" applyFont="1" applyFill="1" applyBorder="1" applyAlignment="1">
      <alignment vertical="center" wrapText="1"/>
    </xf>
    <xf numFmtId="177" fontId="13" fillId="9" borderId="0" xfId="0" applyNumberFormat="1" applyFont="1" applyFill="1" applyBorder="1" applyAlignment="1"/>
    <xf numFmtId="177" fontId="8" fillId="9" borderId="0" xfId="0" applyNumberFormat="1" applyFont="1" applyFill="1" applyBorder="1" applyAlignment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千位分隔 2" xfId="55"/>
  </cellStyles>
  <tableStyles count="0" defaultTableStyle="TableStyleMedium2"/>
  <colors>
    <mruColors>
      <color rgb="00D8A300"/>
      <color rgb="00E6AD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4247;&#36745;\&#19994;&#21153;&#9733;&#9733;&#9733;&#9733;&#9733;\X &#38634;&#20315;&#20848;\2017.07.24 &#38634;&#20315;&#20848;&#20116;&#21306;&#21306;&#22495;&#20250; &#20848;&#24030;\&#20043;&#21069;\&#38634;&#20315;&#20848;&#20116;&#21306;&#36153;&#29992;&#32467;&#31639;&#21333; 09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华山国际酒店二区报价 "/>
      <sheetName val="总费用"/>
      <sheetName val="16年Q4郑州区域会"/>
      <sheetName val="2016销售顾问大赛"/>
      <sheetName val="17年1月总经理会议"/>
      <sheetName val="17年3月Q1总经理交流会议"/>
      <sheetName val="17年7月新疆活动"/>
      <sheetName val="2017年雪佛兰五区下半年业务部署会议+五区业务大比武半年决赛"/>
      <sheetName val="雪佛兰大赛系统+奖杯"/>
      <sheetName val="华山国际酒店八区报价"/>
    </sheetNames>
    <sheetDataSet>
      <sheetData sheetId="0" refreshError="1"/>
      <sheetData sheetId="1" refreshError="1"/>
      <sheetData sheetId="2" refreshError="1"/>
      <sheetData sheetId="3" refreshError="1">
        <row r="32">
          <cell r="I32">
            <v>164858</v>
          </cell>
        </row>
      </sheetData>
      <sheetData sheetId="4" refreshError="1">
        <row r="35">
          <cell r="I35">
            <v>112197</v>
          </cell>
        </row>
      </sheetData>
      <sheetData sheetId="5" refreshError="1">
        <row r="32">
          <cell r="I32">
            <v>74066</v>
          </cell>
        </row>
      </sheetData>
      <sheetData sheetId="6" refreshError="1">
        <row r="34">
          <cell r="I34">
            <v>111632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topLeftCell="A10" workbookViewId="0">
      <selection activeCell="F20" sqref="F20"/>
    </sheetView>
  </sheetViews>
  <sheetFormatPr defaultColWidth="9" defaultRowHeight="13.5"/>
  <cols>
    <col min="1" max="1" width="12" style="58" customWidth="1"/>
    <col min="2" max="2" width="28.375" style="58" customWidth="1"/>
    <col min="3" max="3" width="9.75" style="58"/>
    <col min="4" max="4" width="9" style="58"/>
    <col min="5" max="5" width="24.125" style="58" customWidth="1"/>
    <col min="6" max="6" width="20.375" style="58" customWidth="1"/>
    <col min="7" max="7" width="38.625" style="59" customWidth="1"/>
    <col min="8" max="8" width="10.375" style="59" customWidth="1"/>
    <col min="9" max="9" width="10.875" style="59" customWidth="1"/>
    <col min="10" max="10" width="12.625" style="59"/>
    <col min="11" max="16384" width="9" style="58"/>
  </cols>
  <sheetData>
    <row r="1" ht="16.5" spans="1:6">
      <c r="A1" s="60" t="s">
        <v>0</v>
      </c>
      <c r="B1" s="61"/>
      <c r="C1" s="61"/>
      <c r="D1" s="61"/>
      <c r="E1" s="61"/>
      <c r="F1" s="61"/>
    </row>
    <row r="2" ht="17.25" spans="1:6">
      <c r="A2" s="62" t="s">
        <v>1</v>
      </c>
      <c r="B2" s="63" t="s">
        <v>2</v>
      </c>
      <c r="C2" s="63"/>
      <c r="D2" s="63"/>
      <c r="E2" s="64"/>
      <c r="F2" s="64"/>
    </row>
    <row r="3" ht="17.25" spans="1:6">
      <c r="A3" s="62" t="s">
        <v>3</v>
      </c>
      <c r="B3" s="65" t="s">
        <v>4</v>
      </c>
      <c r="C3" s="66"/>
      <c r="D3" s="66"/>
      <c r="E3" s="64"/>
      <c r="F3" s="64"/>
    </row>
    <row r="4" ht="18" spans="1:6">
      <c r="A4" s="62" t="s">
        <v>5</v>
      </c>
      <c r="B4" s="62" t="s">
        <v>6</v>
      </c>
      <c r="C4" s="66"/>
      <c r="D4" s="66"/>
      <c r="E4" s="64"/>
      <c r="F4" s="64"/>
    </row>
    <row r="5" ht="16.5" spans="1:6">
      <c r="A5" s="67" t="s">
        <v>7</v>
      </c>
      <c r="B5" s="68"/>
      <c r="C5" s="68"/>
      <c r="D5" s="68"/>
      <c r="E5" s="69"/>
      <c r="F5" s="70"/>
    </row>
    <row r="6" ht="16.5" spans="1:6">
      <c r="A6" s="71" t="s">
        <v>8</v>
      </c>
      <c r="B6" s="71" t="s">
        <v>9</v>
      </c>
      <c r="C6" s="72" t="s">
        <v>10</v>
      </c>
      <c r="D6" s="72" t="s">
        <v>11</v>
      </c>
      <c r="E6" s="73" t="s">
        <v>12</v>
      </c>
      <c r="F6" s="74"/>
    </row>
    <row r="7" ht="16.5" spans="1:6">
      <c r="A7" s="75" t="s">
        <v>13</v>
      </c>
      <c r="B7" s="76" t="s">
        <v>14</v>
      </c>
      <c r="C7" s="77">
        <f>'[1]16年Q4郑州区域会'!I32+'[1]2016销售顾问大赛'!I35</f>
        <v>277055</v>
      </c>
      <c r="D7" s="77">
        <f t="shared" ref="D7:D14" si="0">C7*0.1</f>
        <v>27705.5</v>
      </c>
      <c r="E7" s="78">
        <f t="shared" ref="E7:E14" si="1">C7+D7</f>
        <v>304760.5</v>
      </c>
      <c r="F7" s="79"/>
    </row>
    <row r="8" ht="16.5" spans="1:6">
      <c r="A8" s="80"/>
      <c r="B8" s="76" t="s">
        <v>15</v>
      </c>
      <c r="C8" s="77">
        <f>'[1]17年1月总经理会议'!I32</f>
        <v>74066</v>
      </c>
      <c r="D8" s="77">
        <f t="shared" si="0"/>
        <v>7406.6</v>
      </c>
      <c r="E8" s="78">
        <f t="shared" si="1"/>
        <v>81472.6</v>
      </c>
      <c r="F8" s="79"/>
    </row>
    <row r="9" ht="16.5" spans="1:6">
      <c r="A9" s="80"/>
      <c r="B9" s="76" t="s">
        <v>16</v>
      </c>
      <c r="C9" s="77">
        <f>'[1]17年3月Q1总经理交流会议'!I34</f>
        <v>111632</v>
      </c>
      <c r="D9" s="77">
        <f t="shared" si="0"/>
        <v>11163.2</v>
      </c>
      <c r="E9" s="78">
        <f t="shared" si="1"/>
        <v>122795.2</v>
      </c>
      <c r="F9" s="79"/>
    </row>
    <row r="10" ht="16.5" spans="1:6">
      <c r="A10" s="80"/>
      <c r="B10" s="76" t="s">
        <v>17</v>
      </c>
      <c r="C10" s="77">
        <v>40100</v>
      </c>
      <c r="D10" s="77">
        <f t="shared" si="0"/>
        <v>4010</v>
      </c>
      <c r="E10" s="78">
        <f t="shared" si="1"/>
        <v>44110</v>
      </c>
      <c r="F10" s="79"/>
    </row>
    <row r="11" ht="33" spans="1:6">
      <c r="A11" s="80"/>
      <c r="B11" s="81" t="s">
        <v>18</v>
      </c>
      <c r="C11" s="77">
        <v>332217.44</v>
      </c>
      <c r="D11" s="77">
        <f t="shared" si="0"/>
        <v>33221.744</v>
      </c>
      <c r="E11" s="78">
        <f t="shared" si="1"/>
        <v>365439.184</v>
      </c>
      <c r="F11" s="79"/>
    </row>
    <row r="12" ht="16.5" spans="1:6">
      <c r="A12" s="80"/>
      <c r="B12" s="76" t="s">
        <v>19</v>
      </c>
      <c r="C12" s="77">
        <v>150000</v>
      </c>
      <c r="D12" s="77">
        <f t="shared" si="0"/>
        <v>15000</v>
      </c>
      <c r="E12" s="78">
        <f t="shared" si="1"/>
        <v>165000</v>
      </c>
      <c r="F12" s="79"/>
    </row>
    <row r="13" ht="16.5" spans="1:6">
      <c r="A13" s="80"/>
      <c r="B13" s="76" t="s">
        <v>20</v>
      </c>
      <c r="C13" s="77">
        <v>36000</v>
      </c>
      <c r="D13" s="77">
        <f t="shared" si="0"/>
        <v>3600</v>
      </c>
      <c r="E13" s="78">
        <f t="shared" si="1"/>
        <v>39600</v>
      </c>
      <c r="F13" s="79"/>
    </row>
    <row r="14" ht="16.5" spans="1:6">
      <c r="A14" s="80"/>
      <c r="B14" s="76" t="s">
        <v>21</v>
      </c>
      <c r="C14" s="77">
        <v>189244.82</v>
      </c>
      <c r="D14" s="77">
        <f t="shared" si="0"/>
        <v>18924.482</v>
      </c>
      <c r="E14" s="78">
        <f t="shared" si="1"/>
        <v>208169.302</v>
      </c>
      <c r="F14" s="79"/>
    </row>
    <row r="15" ht="16.5" spans="1:6">
      <c r="A15" s="82"/>
      <c r="B15" s="76" t="s">
        <v>22</v>
      </c>
      <c r="C15" s="77">
        <f>'2018雪佛兰五区Q1经销商峰会'!H37</f>
        <v>85607</v>
      </c>
      <c r="D15" s="77">
        <f>C15*0.1</f>
        <v>8560.7</v>
      </c>
      <c r="E15" s="78">
        <f>C15+D15</f>
        <v>94167.7</v>
      </c>
      <c r="F15" s="79"/>
    </row>
    <row r="16" ht="16.5" spans="1:6">
      <c r="A16" s="83" t="s">
        <v>23</v>
      </c>
      <c r="B16" s="84"/>
      <c r="C16" s="84"/>
      <c r="D16" s="85"/>
      <c r="E16" s="86">
        <f>SUM(E7:E15)</f>
        <v>1425514.486</v>
      </c>
      <c r="F16" s="79"/>
    </row>
    <row r="17" ht="16.5" spans="1:6">
      <c r="A17" s="87"/>
      <c r="B17" s="88"/>
      <c r="C17" s="88"/>
      <c r="D17" s="88"/>
      <c r="E17" s="89"/>
      <c r="F17" s="79"/>
    </row>
    <row r="18" ht="16.5" spans="1:6">
      <c r="A18" s="90" t="s">
        <v>24</v>
      </c>
      <c r="B18" s="90"/>
      <c r="C18" s="90"/>
      <c r="D18" s="90"/>
      <c r="E18" s="90" t="s">
        <v>25</v>
      </c>
      <c r="F18" s="79"/>
    </row>
    <row r="19" ht="16.5" spans="1:6">
      <c r="A19" s="91" t="s">
        <v>26</v>
      </c>
      <c r="B19" s="91"/>
      <c r="C19" s="91"/>
      <c r="D19" s="91"/>
      <c r="E19" s="78">
        <v>551095</v>
      </c>
      <c r="F19" s="79"/>
    </row>
    <row r="20" ht="16.5" spans="1:6">
      <c r="A20" s="91" t="s">
        <v>27</v>
      </c>
      <c r="B20" s="91"/>
      <c r="C20" s="91"/>
      <c r="D20" s="91"/>
      <c r="E20" s="78">
        <v>135708</v>
      </c>
      <c r="F20" s="79"/>
    </row>
    <row r="21" ht="16.5" spans="1:6">
      <c r="A21" s="91" t="s">
        <v>28</v>
      </c>
      <c r="B21" s="91"/>
      <c r="C21" s="91"/>
      <c r="D21" s="91"/>
      <c r="E21" s="78">
        <v>213880</v>
      </c>
      <c r="F21" s="79"/>
    </row>
    <row r="22" ht="16.5" spans="1:6">
      <c r="A22" s="92" t="s">
        <v>29</v>
      </c>
      <c r="B22" s="93"/>
      <c r="C22" s="93"/>
      <c r="D22" s="94"/>
      <c r="E22" s="78">
        <v>170000</v>
      </c>
      <c r="F22" s="79"/>
    </row>
    <row r="23" ht="16.5" spans="1:6">
      <c r="A23" s="91" t="s">
        <v>30</v>
      </c>
      <c r="B23" s="91"/>
      <c r="C23" s="91"/>
      <c r="D23" s="91"/>
      <c r="E23" s="78">
        <v>230000</v>
      </c>
      <c r="F23" s="79"/>
    </row>
    <row r="24" ht="16.5" spans="1:6">
      <c r="A24" s="91" t="s">
        <v>31</v>
      </c>
      <c r="B24" s="91"/>
      <c r="C24" s="91"/>
      <c r="D24" s="91"/>
      <c r="E24" s="78">
        <v>140102.6</v>
      </c>
      <c r="F24" s="79"/>
    </row>
    <row r="25" ht="16.5" spans="1:7">
      <c r="A25" s="91" t="s">
        <v>32</v>
      </c>
      <c r="B25" s="91"/>
      <c r="C25" s="91"/>
      <c r="D25" s="91"/>
      <c r="E25" s="78">
        <v>270000</v>
      </c>
      <c r="F25" s="95"/>
      <c r="G25" s="96"/>
    </row>
    <row r="26" ht="16.5" spans="1:7">
      <c r="A26" s="97" t="s">
        <v>33</v>
      </c>
      <c r="B26" s="97"/>
      <c r="C26" s="97"/>
      <c r="D26" s="97"/>
      <c r="E26" s="86">
        <f>E16</f>
        <v>1425514.486</v>
      </c>
      <c r="F26" s="95"/>
      <c r="G26" s="96"/>
    </row>
    <row r="27" ht="16.5" spans="1:7">
      <c r="A27" s="98" t="s">
        <v>34</v>
      </c>
      <c r="B27" s="98"/>
      <c r="C27" s="98"/>
      <c r="D27" s="98"/>
      <c r="E27" s="99">
        <f>SUM(E19:E25)-E16</f>
        <v>285271.114</v>
      </c>
      <c r="F27" s="100"/>
      <c r="G27" s="101"/>
    </row>
    <row r="28" ht="16.5" spans="1:10">
      <c r="A28" s="102" t="s">
        <v>35</v>
      </c>
      <c r="B28" s="103"/>
      <c r="C28" s="103"/>
      <c r="D28" s="103"/>
      <c r="E28" s="104">
        <f>E27/1.1</f>
        <v>259337.376363636</v>
      </c>
      <c r="F28" s="105"/>
      <c r="G28" s="101"/>
      <c r="H28" s="106"/>
      <c r="I28" s="106"/>
      <c r="J28" s="106"/>
    </row>
    <row r="29" ht="16.5" spans="1:10">
      <c r="A29" s="107"/>
      <c r="B29" s="108"/>
      <c r="C29" s="108"/>
      <c r="D29" s="108"/>
      <c r="E29" s="109"/>
      <c r="F29" s="105"/>
      <c r="G29" s="110"/>
      <c r="H29" s="111"/>
      <c r="I29" s="106"/>
      <c r="J29" s="106"/>
    </row>
    <row r="30" ht="16.5" spans="6:10">
      <c r="F30" s="105"/>
      <c r="G30" s="112"/>
      <c r="H30" s="106"/>
      <c r="I30" s="112"/>
      <c r="J30" s="114">
        <f>H30</f>
        <v>0</v>
      </c>
    </row>
    <row r="31" ht="16.5" spans="6:10">
      <c r="F31" s="113"/>
      <c r="G31" s="112"/>
      <c r="H31" s="106"/>
      <c r="I31" s="112"/>
      <c r="J31" s="106"/>
    </row>
    <row r="32" ht="16.5" spans="6:10">
      <c r="F32" s="113"/>
      <c r="G32" s="112"/>
      <c r="H32" s="106"/>
      <c r="I32" s="106"/>
      <c r="J32" s="106"/>
    </row>
    <row r="33" ht="16.5" spans="6:10">
      <c r="F33" s="113"/>
      <c r="G33" s="112"/>
      <c r="H33" s="106"/>
      <c r="I33" s="106"/>
      <c r="J33" s="106"/>
    </row>
    <row r="34" ht="16.5" spans="6:11">
      <c r="F34" s="113"/>
      <c r="G34" s="112"/>
      <c r="H34" s="106"/>
      <c r="I34" s="112"/>
      <c r="J34" s="115">
        <f>H31</f>
        <v>0</v>
      </c>
      <c r="K34" s="58" t="s">
        <v>36</v>
      </c>
    </row>
  </sheetData>
  <mergeCells count="16">
    <mergeCell ref="B2:D2"/>
    <mergeCell ref="A5:E5"/>
    <mergeCell ref="A16:D16"/>
    <mergeCell ref="A17:E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7:A15"/>
  </mergeCells>
  <pageMargins left="0.75" right="0.75" top="1" bottom="1" header="0.509722222222222" footer="0.509722222222222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9"/>
  <sheetViews>
    <sheetView zoomScale="85" zoomScaleNormal="85" topLeftCell="A19" workbookViewId="0">
      <selection activeCell="H39" sqref="H37:H39"/>
    </sheetView>
  </sheetViews>
  <sheetFormatPr defaultColWidth="9" defaultRowHeight="13.5"/>
  <cols>
    <col min="1" max="1" width="11.625" style="1" customWidth="1"/>
    <col min="2" max="2" width="33.875" style="1" customWidth="1"/>
    <col min="3" max="8" width="11.625" style="1" customWidth="1"/>
    <col min="9" max="9" width="58.375" style="1" customWidth="1"/>
    <col min="10" max="10" width="13.375" style="1" customWidth="1"/>
    <col min="11" max="16384" width="9" style="1"/>
  </cols>
  <sheetData>
    <row r="1" s="1" customFormat="1" ht="16.5" spans="1:2">
      <c r="A1" s="2" t="s">
        <v>37</v>
      </c>
      <c r="B1" s="2" t="s">
        <v>38</v>
      </c>
    </row>
    <row r="2" ht="16.5" spans="1:22">
      <c r="A2" s="3" t="s">
        <v>39</v>
      </c>
      <c r="B2" s="4" t="s">
        <v>40</v>
      </c>
      <c r="C2" s="5"/>
      <c r="D2" s="5"/>
      <c r="E2" s="5"/>
      <c r="F2" s="5"/>
      <c r="G2" s="5"/>
      <c r="H2" s="5"/>
      <c r="I2" s="5"/>
      <c r="J2" s="42"/>
      <c r="K2" s="42"/>
      <c r="L2" s="42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ht="16.5" spans="1:22">
      <c r="A3" s="3" t="s">
        <v>41</v>
      </c>
      <c r="B3" s="4" t="s">
        <v>42</v>
      </c>
      <c r="C3" s="5"/>
      <c r="D3" s="5"/>
      <c r="E3" s="5"/>
      <c r="F3" s="5"/>
      <c r="G3" s="5"/>
      <c r="H3" s="5"/>
      <c r="I3" s="44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ht="16.5" spans="1:22">
      <c r="A4" s="3" t="s">
        <v>43</v>
      </c>
      <c r="B4" s="6" t="s">
        <v>44</v>
      </c>
      <c r="C4" s="7"/>
      <c r="D4" s="7"/>
      <c r="E4" s="7"/>
      <c r="F4" s="7"/>
      <c r="G4" s="7"/>
      <c r="H4" s="7"/>
      <c r="I4" s="7" t="s">
        <v>45</v>
      </c>
      <c r="J4" s="42"/>
      <c r="K4" s="42"/>
      <c r="L4" s="42"/>
      <c r="M4" s="43"/>
      <c r="N4" s="43"/>
      <c r="O4" s="43"/>
      <c r="P4" s="43"/>
      <c r="Q4" s="43"/>
      <c r="R4" s="43"/>
      <c r="S4" s="43"/>
      <c r="T4" s="43"/>
      <c r="U4" s="43"/>
      <c r="V4" s="43"/>
    </row>
    <row r="5" ht="16.5" spans="1:22">
      <c r="A5" s="3" t="s">
        <v>46</v>
      </c>
      <c r="B5" s="6" t="s">
        <v>47</v>
      </c>
      <c r="C5" s="7"/>
      <c r="D5" s="7"/>
      <c r="E5" s="7"/>
      <c r="F5" s="7"/>
      <c r="G5" s="7"/>
      <c r="H5" s="7"/>
      <c r="I5" s="7"/>
      <c r="J5" s="42"/>
      <c r="K5" s="42"/>
      <c r="L5" s="42"/>
      <c r="M5" s="43"/>
      <c r="N5" s="43"/>
      <c r="O5" s="43"/>
      <c r="P5" s="43"/>
      <c r="Q5" s="43"/>
      <c r="R5" s="43"/>
      <c r="S5" s="43"/>
      <c r="T5" s="43"/>
      <c r="U5" s="43"/>
      <c r="V5" s="43"/>
    </row>
    <row r="6" ht="15.75" customHeight="1" spans="1:22">
      <c r="A6" s="3" t="s">
        <v>48</v>
      </c>
      <c r="B6" s="4" t="s">
        <v>49</v>
      </c>
      <c r="C6" s="7"/>
      <c r="D6" s="5"/>
      <c r="E6" s="5"/>
      <c r="F6" s="5"/>
      <c r="G6" s="5"/>
      <c r="H6" s="5"/>
      <c r="I6" s="5"/>
      <c r="J6" s="42"/>
      <c r="K6" s="42"/>
      <c r="L6" s="42"/>
      <c r="M6" s="43"/>
      <c r="N6" s="43"/>
      <c r="O6" s="43"/>
      <c r="P6" s="43"/>
      <c r="Q6" s="43"/>
      <c r="R6" s="43"/>
      <c r="S6" s="43"/>
      <c r="T6" s="43"/>
      <c r="U6" s="43"/>
      <c r="V6" s="43"/>
    </row>
    <row r="7" s="1" customFormat="1" ht="20.25" customHeight="1" spans="1:22">
      <c r="A7" s="3" t="s">
        <v>50</v>
      </c>
      <c r="B7" s="4" t="s">
        <v>51</v>
      </c>
      <c r="C7" s="4"/>
      <c r="D7" s="4"/>
      <c r="E7" s="4"/>
      <c r="F7" s="4"/>
      <c r="G7" s="4"/>
      <c r="H7" s="4"/>
      <c r="I7" s="4"/>
      <c r="J7" s="4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ht="15.95" customHeight="1" spans="1:22">
      <c r="A8" s="8" t="s">
        <v>52</v>
      </c>
      <c r="B8" s="9"/>
      <c r="C8" s="10" t="s">
        <v>53</v>
      </c>
      <c r="D8" s="10"/>
      <c r="E8" s="10"/>
      <c r="F8" s="10"/>
      <c r="G8" s="11"/>
      <c r="H8" s="11"/>
      <c r="I8" s="46" t="s">
        <v>54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ht="15.95" customHeight="1" spans="1:22">
      <c r="A9" s="12"/>
      <c r="B9" s="13"/>
      <c r="C9" s="14" t="s">
        <v>55</v>
      </c>
      <c r="D9" s="14"/>
      <c r="E9" s="14"/>
      <c r="F9" s="14"/>
      <c r="G9" s="15"/>
      <c r="H9" s="15"/>
      <c r="I9" s="48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ht="15.95" customHeight="1" spans="1:22">
      <c r="A10" s="12"/>
      <c r="B10" s="13"/>
      <c r="C10" s="14" t="s">
        <v>56</v>
      </c>
      <c r="D10" s="14" t="s">
        <v>57</v>
      </c>
      <c r="E10" s="14" t="s">
        <v>56</v>
      </c>
      <c r="F10" s="14" t="s">
        <v>57</v>
      </c>
      <c r="G10" s="15" t="s">
        <v>58</v>
      </c>
      <c r="H10" s="15" t="s">
        <v>59</v>
      </c>
      <c r="I10" s="48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</row>
    <row r="11" ht="16.5" spans="1:22">
      <c r="A11" s="16" t="s">
        <v>60</v>
      </c>
      <c r="B11" s="17" t="s">
        <v>61</v>
      </c>
      <c r="C11" s="18">
        <v>0</v>
      </c>
      <c r="D11" s="18" t="s">
        <v>62</v>
      </c>
      <c r="E11" s="18">
        <v>1</v>
      </c>
      <c r="F11" s="18" t="s">
        <v>63</v>
      </c>
      <c r="G11" s="19">
        <v>448</v>
      </c>
      <c r="H11" s="20">
        <f t="shared" ref="H11:H16" si="0">C11*E11*G11</f>
        <v>0</v>
      </c>
      <c r="I11" s="50" t="s">
        <v>64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ht="15.95" customHeight="1" spans="1:22">
      <c r="A12" s="16"/>
      <c r="B12" s="17" t="s">
        <v>65</v>
      </c>
      <c r="C12" s="18">
        <v>0</v>
      </c>
      <c r="D12" s="18" t="s">
        <v>62</v>
      </c>
      <c r="E12" s="18">
        <v>1</v>
      </c>
      <c r="F12" s="18" t="s">
        <v>63</v>
      </c>
      <c r="G12" s="19">
        <v>448</v>
      </c>
      <c r="H12" s="20">
        <f t="shared" si="0"/>
        <v>0</v>
      </c>
      <c r="I12" s="50" t="s">
        <v>66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</row>
    <row r="13" ht="15.95" customHeight="1" spans="1:22">
      <c r="A13" s="21" t="s">
        <v>67</v>
      </c>
      <c r="B13" s="22"/>
      <c r="C13" s="23"/>
      <c r="D13" s="23"/>
      <c r="E13" s="23"/>
      <c r="F13" s="23"/>
      <c r="G13" s="24"/>
      <c r="H13" s="25">
        <f>SUM(H11:H12)</f>
        <v>0</v>
      </c>
      <c r="I13" s="51" t="s">
        <v>68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</row>
    <row r="14" ht="16.5" spans="1:22">
      <c r="A14" s="16" t="s">
        <v>69</v>
      </c>
      <c r="B14" s="26" t="s">
        <v>70</v>
      </c>
      <c r="C14" s="18">
        <v>1</v>
      </c>
      <c r="D14" s="18" t="s">
        <v>71</v>
      </c>
      <c r="E14" s="18">
        <v>1</v>
      </c>
      <c r="F14" s="18" t="s">
        <v>63</v>
      </c>
      <c r="G14" s="19">
        <v>17000</v>
      </c>
      <c r="H14" s="20">
        <v>17000</v>
      </c>
      <c r="I14" s="50" t="s">
        <v>72</v>
      </c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</row>
    <row r="15" ht="16.5" spans="1:22">
      <c r="A15" s="16"/>
      <c r="B15" s="26" t="s">
        <v>73</v>
      </c>
      <c r="C15" s="18">
        <v>1</v>
      </c>
      <c r="D15" s="18" t="s">
        <v>71</v>
      </c>
      <c r="E15" s="18">
        <v>1</v>
      </c>
      <c r="F15" s="18" t="s">
        <v>63</v>
      </c>
      <c r="G15" s="19">
        <v>8000</v>
      </c>
      <c r="H15" s="20">
        <v>8000</v>
      </c>
      <c r="I15" s="50" t="s">
        <v>74</v>
      </c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</row>
    <row r="16" ht="16.5" spans="1:22">
      <c r="A16" s="16"/>
      <c r="B16" s="26" t="s">
        <v>75</v>
      </c>
      <c r="C16" s="18">
        <v>1</v>
      </c>
      <c r="D16" s="18" t="s">
        <v>71</v>
      </c>
      <c r="E16" s="18">
        <v>1</v>
      </c>
      <c r="F16" s="18" t="s">
        <v>63</v>
      </c>
      <c r="G16" s="19">
        <v>3000</v>
      </c>
      <c r="H16" s="20">
        <f t="shared" si="0"/>
        <v>3000</v>
      </c>
      <c r="I16" s="50" t="s">
        <v>76</v>
      </c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</row>
    <row r="17" ht="15.95" customHeight="1" spans="1:22">
      <c r="A17" s="21" t="s">
        <v>77</v>
      </c>
      <c r="B17" s="22"/>
      <c r="C17" s="23"/>
      <c r="D17" s="23"/>
      <c r="E17" s="23"/>
      <c r="F17" s="23"/>
      <c r="G17" s="24"/>
      <c r="H17" s="25">
        <f>SUM(H14:H16)</f>
        <v>28000</v>
      </c>
      <c r="I17" s="51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</row>
    <row r="18" ht="15.95" customHeight="1" spans="1:22">
      <c r="A18" s="16" t="s">
        <v>78</v>
      </c>
      <c r="B18" s="26" t="s">
        <v>79</v>
      </c>
      <c r="C18" s="27">
        <v>156</v>
      </c>
      <c r="D18" s="18" t="s">
        <v>80</v>
      </c>
      <c r="E18" s="18">
        <v>1</v>
      </c>
      <c r="F18" s="18" t="s">
        <v>71</v>
      </c>
      <c r="G18" s="19">
        <v>110</v>
      </c>
      <c r="H18" s="20">
        <f t="shared" ref="H18:H22" si="1">C18*E18*G18</f>
        <v>17160</v>
      </c>
      <c r="I18" s="53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</row>
    <row r="19" ht="15.95" customHeight="1" spans="1:22">
      <c r="A19" s="16"/>
      <c r="B19" s="26" t="s">
        <v>81</v>
      </c>
      <c r="C19" s="27">
        <v>14</v>
      </c>
      <c r="D19" s="18" t="s">
        <v>82</v>
      </c>
      <c r="E19" s="18">
        <v>1</v>
      </c>
      <c r="F19" s="18" t="s">
        <v>71</v>
      </c>
      <c r="G19" s="19">
        <v>1500</v>
      </c>
      <c r="H19" s="20">
        <f t="shared" si="1"/>
        <v>21000</v>
      </c>
      <c r="I19" s="54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</row>
    <row r="20" s="1" customFormat="1" ht="15.95" customHeight="1" spans="1:22">
      <c r="A20" s="16"/>
      <c r="B20" s="26" t="s">
        <v>83</v>
      </c>
      <c r="C20" s="27">
        <v>1</v>
      </c>
      <c r="D20" s="18" t="s">
        <v>82</v>
      </c>
      <c r="E20" s="18">
        <v>1</v>
      </c>
      <c r="F20" s="18" t="s">
        <v>71</v>
      </c>
      <c r="G20" s="19">
        <v>300</v>
      </c>
      <c r="H20" s="20">
        <f t="shared" si="1"/>
        <v>300</v>
      </c>
      <c r="I20" s="54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</row>
    <row r="21" s="1" customFormat="1" ht="15.95" customHeight="1" spans="1:22">
      <c r="A21" s="16"/>
      <c r="B21" s="26" t="s">
        <v>84</v>
      </c>
      <c r="C21" s="27">
        <v>1</v>
      </c>
      <c r="D21" s="18" t="s">
        <v>71</v>
      </c>
      <c r="E21" s="18">
        <v>1</v>
      </c>
      <c r="F21" s="18" t="s">
        <v>71</v>
      </c>
      <c r="G21" s="19">
        <v>687</v>
      </c>
      <c r="H21" s="20">
        <f t="shared" si="1"/>
        <v>687</v>
      </c>
      <c r="I21" s="54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</row>
    <row r="22" ht="15.95" customHeight="1" spans="1:22">
      <c r="A22" s="16"/>
      <c r="B22" s="26" t="s">
        <v>85</v>
      </c>
      <c r="C22" s="27">
        <v>50</v>
      </c>
      <c r="D22" s="18" t="s">
        <v>86</v>
      </c>
      <c r="E22" s="18">
        <v>1</v>
      </c>
      <c r="F22" s="18" t="s">
        <v>71</v>
      </c>
      <c r="G22" s="19">
        <v>15</v>
      </c>
      <c r="H22" s="20">
        <f t="shared" si="1"/>
        <v>750</v>
      </c>
      <c r="I22" s="54" t="s">
        <v>87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</row>
    <row r="23" ht="15.95" customHeight="1" spans="1:22">
      <c r="A23" s="21" t="s">
        <v>88</v>
      </c>
      <c r="B23" s="22"/>
      <c r="C23" s="23"/>
      <c r="D23" s="23"/>
      <c r="E23" s="23"/>
      <c r="F23" s="23"/>
      <c r="G23" s="24"/>
      <c r="H23" s="25">
        <f>SUM(H18:H22)</f>
        <v>39897</v>
      </c>
      <c r="I23" s="51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</row>
    <row r="24" ht="16.5" spans="1:22">
      <c r="A24" s="28" t="s">
        <v>89</v>
      </c>
      <c r="B24" s="26" t="s">
        <v>90</v>
      </c>
      <c r="C24" s="18">
        <v>150</v>
      </c>
      <c r="D24" s="29" t="s">
        <v>91</v>
      </c>
      <c r="E24" s="18">
        <v>1</v>
      </c>
      <c r="F24" s="18" t="s">
        <v>71</v>
      </c>
      <c r="G24" s="19">
        <v>15</v>
      </c>
      <c r="H24" s="20">
        <f t="shared" ref="H24:H30" si="2">C24*E24*G24</f>
        <v>2250</v>
      </c>
      <c r="I24" s="54" t="s">
        <v>92</v>
      </c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</row>
    <row r="25" ht="16.5" spans="1:22">
      <c r="A25" s="30"/>
      <c r="B25" s="26" t="s">
        <v>93</v>
      </c>
      <c r="C25" s="18">
        <v>1</v>
      </c>
      <c r="D25" s="29" t="s">
        <v>94</v>
      </c>
      <c r="E25" s="18">
        <v>1</v>
      </c>
      <c r="F25" s="18" t="s">
        <v>71</v>
      </c>
      <c r="G25" s="19">
        <v>100</v>
      </c>
      <c r="H25" s="20">
        <f t="shared" si="2"/>
        <v>100</v>
      </c>
      <c r="I25" s="54" t="s">
        <v>95</v>
      </c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</row>
    <row r="26" ht="16.5" spans="1:22">
      <c r="A26" s="30"/>
      <c r="B26" s="26" t="s">
        <v>96</v>
      </c>
      <c r="C26" s="18">
        <v>1</v>
      </c>
      <c r="D26" s="29" t="s">
        <v>94</v>
      </c>
      <c r="E26" s="18">
        <v>1</v>
      </c>
      <c r="F26" s="18" t="s">
        <v>71</v>
      </c>
      <c r="G26" s="19">
        <v>300</v>
      </c>
      <c r="H26" s="20">
        <f t="shared" si="2"/>
        <v>300</v>
      </c>
      <c r="I26" s="54" t="s">
        <v>97</v>
      </c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</row>
    <row r="27" ht="16.5" spans="1:22">
      <c r="A27" s="30"/>
      <c r="B27" s="31" t="s">
        <v>98</v>
      </c>
      <c r="C27" s="31">
        <v>12</v>
      </c>
      <c r="D27" s="32" t="s">
        <v>99</v>
      </c>
      <c r="E27" s="18">
        <v>1</v>
      </c>
      <c r="F27" s="18" t="s">
        <v>71</v>
      </c>
      <c r="G27" s="19">
        <v>130</v>
      </c>
      <c r="H27" s="20">
        <f t="shared" si="2"/>
        <v>1560</v>
      </c>
      <c r="I27" s="55" t="s">
        <v>100</v>
      </c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</row>
    <row r="28" ht="16.5" spans="1:22">
      <c r="A28" s="30"/>
      <c r="B28" s="31" t="s">
        <v>101</v>
      </c>
      <c r="C28" s="18">
        <v>1</v>
      </c>
      <c r="D28" s="29" t="s">
        <v>80</v>
      </c>
      <c r="E28" s="18">
        <v>1</v>
      </c>
      <c r="F28" s="18" t="s">
        <v>71</v>
      </c>
      <c r="G28" s="19">
        <v>1000</v>
      </c>
      <c r="H28" s="20">
        <f t="shared" si="2"/>
        <v>1000</v>
      </c>
      <c r="I28" s="55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</row>
    <row r="29" ht="16.5" spans="1:22">
      <c r="A29" s="30"/>
      <c r="B29" s="31" t="s">
        <v>102</v>
      </c>
      <c r="C29" s="18">
        <v>20</v>
      </c>
      <c r="D29" s="29" t="s">
        <v>91</v>
      </c>
      <c r="E29" s="18">
        <v>1</v>
      </c>
      <c r="F29" s="18" t="s">
        <v>71</v>
      </c>
      <c r="G29" s="19">
        <v>15</v>
      </c>
      <c r="H29" s="20">
        <f t="shared" si="2"/>
        <v>300</v>
      </c>
      <c r="I29" s="55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</row>
    <row r="30" ht="16.5" spans="1:22">
      <c r="A30" s="30"/>
      <c r="B30" s="31" t="s">
        <v>103</v>
      </c>
      <c r="C30" s="18">
        <v>1</v>
      </c>
      <c r="D30" s="29" t="s">
        <v>71</v>
      </c>
      <c r="E30" s="18">
        <v>1</v>
      </c>
      <c r="F30" s="18" t="s">
        <v>71</v>
      </c>
      <c r="G30" s="19">
        <v>1200</v>
      </c>
      <c r="H30" s="20">
        <f t="shared" si="2"/>
        <v>1200</v>
      </c>
      <c r="I30" s="55" t="s">
        <v>104</v>
      </c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</row>
    <row r="31" s="1" customFormat="1" ht="16.5" spans="1:22">
      <c r="A31" s="33"/>
      <c r="B31" s="31" t="s">
        <v>105</v>
      </c>
      <c r="C31" s="18">
        <v>1</v>
      </c>
      <c r="D31" s="29" t="s">
        <v>71</v>
      </c>
      <c r="E31" s="18">
        <v>1</v>
      </c>
      <c r="F31" s="18" t="s">
        <v>71</v>
      </c>
      <c r="G31" s="19">
        <v>44</v>
      </c>
      <c r="H31" s="20">
        <v>44</v>
      </c>
      <c r="I31" s="55" t="s">
        <v>106</v>
      </c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</row>
    <row r="32" ht="16.5" spans="1:22">
      <c r="A32" s="21" t="s">
        <v>89</v>
      </c>
      <c r="B32" s="22"/>
      <c r="C32" s="23"/>
      <c r="D32" s="23"/>
      <c r="E32" s="23"/>
      <c r="F32" s="23"/>
      <c r="G32" s="24"/>
      <c r="H32" s="25">
        <f>SUM(H24:H30)</f>
        <v>6710</v>
      </c>
      <c r="I32" s="51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</row>
    <row r="33" ht="16.5" spans="1:22">
      <c r="A33" s="34" t="s">
        <v>107</v>
      </c>
      <c r="B33" s="26" t="s">
        <v>108</v>
      </c>
      <c r="C33" s="18">
        <v>2</v>
      </c>
      <c r="D33" s="18" t="s">
        <v>80</v>
      </c>
      <c r="E33" s="18">
        <v>4</v>
      </c>
      <c r="F33" s="18" t="s">
        <v>63</v>
      </c>
      <c r="G33" s="19">
        <v>500</v>
      </c>
      <c r="H33" s="20">
        <f t="shared" ref="H33:H35" si="3">C33*E33*G33</f>
        <v>4000</v>
      </c>
      <c r="I33" s="54" t="s">
        <v>109</v>
      </c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</row>
    <row r="34" ht="16.5" spans="1:22">
      <c r="A34" s="34"/>
      <c r="B34" s="26" t="s">
        <v>110</v>
      </c>
      <c r="C34" s="18">
        <v>2</v>
      </c>
      <c r="D34" s="18" t="s">
        <v>80</v>
      </c>
      <c r="E34" s="18">
        <v>1</v>
      </c>
      <c r="F34" s="18" t="s">
        <v>71</v>
      </c>
      <c r="G34" s="19">
        <v>2000</v>
      </c>
      <c r="H34" s="20">
        <f t="shared" si="3"/>
        <v>4000</v>
      </c>
      <c r="I34" s="54" t="s">
        <v>111</v>
      </c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</row>
    <row r="35" ht="16.5" spans="1:22">
      <c r="A35" s="34"/>
      <c r="B35" s="26" t="s">
        <v>112</v>
      </c>
      <c r="C35" s="18">
        <v>2</v>
      </c>
      <c r="D35" s="18" t="s">
        <v>80</v>
      </c>
      <c r="E35" s="18">
        <v>3</v>
      </c>
      <c r="F35" s="18" t="s">
        <v>63</v>
      </c>
      <c r="G35" s="19">
        <v>500</v>
      </c>
      <c r="H35" s="20">
        <f t="shared" si="3"/>
        <v>3000</v>
      </c>
      <c r="I35" s="54" t="s">
        <v>113</v>
      </c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</row>
    <row r="36" ht="16.5" spans="1:22">
      <c r="A36" s="21" t="s">
        <v>114</v>
      </c>
      <c r="B36" s="22"/>
      <c r="C36" s="23"/>
      <c r="D36" s="23"/>
      <c r="E36" s="23"/>
      <c r="F36" s="23"/>
      <c r="G36" s="24"/>
      <c r="H36" s="25">
        <f>SUM(H33:H35)</f>
        <v>11000</v>
      </c>
      <c r="I36" s="51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</row>
    <row r="37" ht="16.5" spans="1:22">
      <c r="A37" s="35" t="s">
        <v>23</v>
      </c>
      <c r="B37" s="36"/>
      <c r="C37" s="36"/>
      <c r="D37" s="36"/>
      <c r="E37" s="36"/>
      <c r="F37" s="36"/>
      <c r="G37" s="37"/>
      <c r="H37" s="38">
        <f>SUM(H13+H17+H23+H32+H36)</f>
        <v>85607</v>
      </c>
      <c r="I37" s="56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</row>
    <row r="38" ht="16.5" spans="1:9">
      <c r="A38" s="35" t="s">
        <v>11</v>
      </c>
      <c r="B38" s="36"/>
      <c r="C38" s="36"/>
      <c r="D38" s="36"/>
      <c r="E38" s="36"/>
      <c r="F38" s="36"/>
      <c r="G38" s="37"/>
      <c r="H38" s="38">
        <f>H37*0.1</f>
        <v>8560.7</v>
      </c>
      <c r="I38" s="56"/>
    </row>
    <row r="39" ht="16.5" spans="1:9">
      <c r="A39" s="39" t="s">
        <v>115</v>
      </c>
      <c r="B39" s="40"/>
      <c r="C39" s="40"/>
      <c r="D39" s="40"/>
      <c r="E39" s="40"/>
      <c r="F39" s="40"/>
      <c r="G39" s="40"/>
      <c r="H39" s="41">
        <f>H38+H37</f>
        <v>94167.7</v>
      </c>
      <c r="I39" s="57"/>
    </row>
  </sheetData>
  <mergeCells count="16">
    <mergeCell ref="C8:F8"/>
    <mergeCell ref="C9:F9"/>
    <mergeCell ref="A13:B13"/>
    <mergeCell ref="A17:B17"/>
    <mergeCell ref="A23:B23"/>
    <mergeCell ref="A32:B32"/>
    <mergeCell ref="A36:B36"/>
    <mergeCell ref="A37:G37"/>
    <mergeCell ref="A38:G38"/>
    <mergeCell ref="A39:G39"/>
    <mergeCell ref="A11:A12"/>
    <mergeCell ref="A14:A16"/>
    <mergeCell ref="A18:A22"/>
    <mergeCell ref="A24:A31"/>
    <mergeCell ref="A33:A35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总计</vt:lpstr>
      <vt:lpstr>2018雪佛兰五区Q1经销商峰会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忏摩</cp:lastModifiedBy>
  <dcterms:created xsi:type="dcterms:W3CDTF">2012-11-28T09:47:00Z</dcterms:created>
  <cp:lastPrinted>2015-07-08T03:40:00Z</cp:lastPrinted>
  <dcterms:modified xsi:type="dcterms:W3CDTF">2018-02-09T07:43:06Z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