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9395" windowHeight="9180"/>
  </bookViews>
  <sheets>
    <sheet name="国内会议" sheetId="2" r:id="rId1"/>
    <sheet name="酒店杂费明细" sheetId="1" r:id="rId2"/>
  </sheets>
  <externalReferences>
    <externalReference r:id="rId3"/>
  </externalReferences>
  <calcPr calcId="124519" concurrentCalc="0"/>
</workbook>
</file>

<file path=xl/calcChain.xml><?xml version="1.0" encoding="utf-8"?>
<calcChain xmlns="http://schemas.openxmlformats.org/spreadsheetml/2006/main">
  <c r="C10" i="1"/>
  <c r="F49" i="2" l="1"/>
  <c r="F55" l="1"/>
  <c r="F45"/>
  <c r="F41"/>
  <c r="F40"/>
  <c r="F34"/>
  <c r="F35"/>
  <c r="F29"/>
  <c r="F30"/>
  <c r="F31"/>
  <c r="F32"/>
  <c r="F33"/>
  <c r="F28"/>
  <c r="F48" l="1"/>
  <c r="F50"/>
  <c r="F51"/>
  <c r="F52"/>
  <c r="F53"/>
  <c r="F54"/>
  <c r="F46"/>
  <c r="F47"/>
  <c r="F36"/>
  <c r="F37"/>
  <c r="F38"/>
  <c r="F39"/>
  <c r="F42"/>
  <c r="F43"/>
  <c r="F44"/>
  <c r="F20"/>
  <c r="F21"/>
  <c r="F22"/>
  <c r="F23"/>
  <c r="F24"/>
  <c r="F25"/>
  <c r="F26"/>
  <c r="F27"/>
  <c r="F16"/>
  <c r="F17"/>
  <c r="F18"/>
  <c r="F19"/>
  <c r="F10"/>
  <c r="F11"/>
  <c r="F12"/>
  <c r="F13"/>
  <c r="F14"/>
  <c r="F15"/>
  <c r="F56"/>
  <c r="K14" l="1"/>
  <c r="L14"/>
  <c r="M14"/>
  <c r="K11"/>
  <c r="L11"/>
  <c r="M11"/>
  <c r="K12"/>
  <c r="L12"/>
  <c r="M12"/>
  <c r="K13"/>
  <c r="L13"/>
  <c r="M13"/>
  <c r="K15"/>
  <c r="L15"/>
  <c r="M15"/>
  <c r="F57"/>
  <c r="F58"/>
  <c r="F59"/>
  <c r="K16"/>
  <c r="L16"/>
  <c r="M16"/>
</calcChain>
</file>

<file path=xl/sharedStrings.xml><?xml version="1.0" encoding="utf-8"?>
<sst xmlns="http://schemas.openxmlformats.org/spreadsheetml/2006/main" count="154" uniqueCount="108">
  <si>
    <t>项目</t>
    <phoneticPr fontId="3" type="noConversion"/>
  </si>
  <si>
    <t>内容</t>
    <phoneticPr fontId="3" type="noConversion"/>
  </si>
  <si>
    <t>人民币单价</t>
    <phoneticPr fontId="3" type="noConversion"/>
  </si>
  <si>
    <t>单位</t>
    <phoneticPr fontId="3" type="noConversion"/>
  </si>
  <si>
    <t>数量</t>
    <phoneticPr fontId="3" type="noConversion"/>
  </si>
  <si>
    <t>小计</t>
    <phoneticPr fontId="3" type="noConversion"/>
  </si>
  <si>
    <t>描述</t>
    <phoneticPr fontId="3" type="noConversion"/>
  </si>
  <si>
    <t>元/人</t>
    <phoneticPr fontId="3" type="noConversion"/>
  </si>
  <si>
    <t>元</t>
    <phoneticPr fontId="3" type="noConversion"/>
  </si>
  <si>
    <t>合计</t>
    <phoneticPr fontId="3" type="noConversion"/>
  </si>
  <si>
    <t>服务费</t>
    <phoneticPr fontId="3" type="noConversion"/>
  </si>
  <si>
    <t>酒店</t>
    <phoneticPr fontId="3" type="noConversion"/>
  </si>
  <si>
    <t>Event venue:</t>
    <phoneticPr fontId="3" type="noConversion"/>
  </si>
  <si>
    <t>人数：</t>
    <phoneticPr fontId="3" type="noConversion"/>
  </si>
  <si>
    <t>元/间</t>
    <phoneticPr fontId="3" type="noConversion"/>
  </si>
  <si>
    <t>项目 Content</t>
  </si>
  <si>
    <t>2014 After discount</t>
    <phoneticPr fontId="3" type="noConversion"/>
  </si>
  <si>
    <t>2015　Orginal</t>
    <phoneticPr fontId="3" type="noConversion"/>
  </si>
  <si>
    <t>2015 After discount</t>
    <phoneticPr fontId="3" type="noConversion"/>
  </si>
  <si>
    <t>Comparsion</t>
    <phoneticPr fontId="3" type="noConversion"/>
  </si>
  <si>
    <t>Backup</t>
    <phoneticPr fontId="3" type="noConversion"/>
  </si>
  <si>
    <t>机票 air</t>
  </si>
  <si>
    <t>酒店 hotel</t>
  </si>
  <si>
    <t>餐饮 Meal</t>
  </si>
  <si>
    <t>20 person this year</t>
    <phoneticPr fontId="3" type="noConversion"/>
  </si>
  <si>
    <t>接送机 Shuttle bus</t>
  </si>
  <si>
    <t>人员及小物料 staff and material</t>
  </si>
  <si>
    <t>服务费及税金 Service and tax</t>
  </si>
  <si>
    <t>元/辆</t>
    <phoneticPr fontId="3" type="noConversion"/>
  </si>
  <si>
    <t>元/次</t>
    <phoneticPr fontId="3" type="noConversion"/>
  </si>
  <si>
    <t>制作物</t>
    <phoneticPr fontId="3" type="noConversion"/>
  </si>
  <si>
    <t>其它</t>
    <phoneticPr fontId="3" type="noConversion"/>
  </si>
  <si>
    <t>元/台</t>
    <phoneticPr fontId="3" type="noConversion"/>
  </si>
  <si>
    <t>车费</t>
    <phoneticPr fontId="3" type="noConversion"/>
  </si>
  <si>
    <t>Total小计</t>
    <phoneticPr fontId="3" type="noConversion"/>
  </si>
  <si>
    <t>小计</t>
    <phoneticPr fontId="3" type="noConversion"/>
  </si>
  <si>
    <t>20日大床房</t>
    <phoneticPr fontId="1" type="noConversion"/>
  </si>
  <si>
    <t>20日双床房</t>
    <phoneticPr fontId="1" type="noConversion"/>
  </si>
  <si>
    <t>21日大床房</t>
    <phoneticPr fontId="1" type="noConversion"/>
  </si>
  <si>
    <t>21日双床房</t>
    <phoneticPr fontId="1" type="noConversion"/>
  </si>
  <si>
    <t>21日午餐</t>
    <phoneticPr fontId="1" type="noConversion"/>
  </si>
  <si>
    <t>21日晚餐</t>
    <phoneticPr fontId="1" type="noConversion"/>
  </si>
  <si>
    <t>全天包车</t>
    <phoneticPr fontId="1" type="noConversion"/>
  </si>
  <si>
    <t>工作人员费用</t>
    <phoneticPr fontId="1" type="noConversion"/>
  </si>
  <si>
    <t>交通费用</t>
    <phoneticPr fontId="1" type="noConversion"/>
  </si>
  <si>
    <t>打印机租赁</t>
    <phoneticPr fontId="1" type="noConversion"/>
  </si>
  <si>
    <t>司机住宿</t>
    <phoneticPr fontId="1" type="noConversion"/>
  </si>
  <si>
    <t>18日用车G10</t>
    <phoneticPr fontId="1" type="noConversion"/>
  </si>
  <si>
    <t>19日用车G10</t>
    <phoneticPr fontId="1" type="noConversion"/>
  </si>
  <si>
    <t>20日用车G10</t>
    <phoneticPr fontId="1" type="noConversion"/>
  </si>
  <si>
    <t>20日用车45座大巴</t>
    <phoneticPr fontId="1" type="noConversion"/>
  </si>
  <si>
    <t>21日用车G10</t>
    <phoneticPr fontId="1" type="noConversion"/>
  </si>
  <si>
    <t>21日用车45座大巴</t>
    <phoneticPr fontId="1" type="noConversion"/>
  </si>
  <si>
    <t>22日用车G10</t>
    <phoneticPr fontId="1" type="noConversion"/>
  </si>
  <si>
    <t>22日用车45座大巴</t>
    <phoneticPr fontId="1" type="noConversion"/>
  </si>
  <si>
    <t>45座大巴司机*2晚</t>
    <phoneticPr fontId="1" type="noConversion"/>
  </si>
  <si>
    <t>21日用车考斯特送机</t>
    <phoneticPr fontId="1" type="noConversion"/>
  </si>
  <si>
    <t>送机用车</t>
    <phoneticPr fontId="1" type="noConversion"/>
  </si>
  <si>
    <t>超时费</t>
    <phoneticPr fontId="3" type="noConversion"/>
  </si>
  <si>
    <t>全天包车（包含司机餐费）</t>
    <phoneticPr fontId="1" type="noConversion"/>
  </si>
  <si>
    <t>20日接机人员</t>
    <phoneticPr fontId="1" type="noConversion"/>
  </si>
  <si>
    <t>19日工作人员</t>
    <phoneticPr fontId="1" type="noConversion"/>
  </si>
  <si>
    <t>元/人</t>
    <phoneticPr fontId="1" type="noConversion"/>
  </si>
  <si>
    <t>19日G10商务周照科</t>
    <phoneticPr fontId="36" type="noConversion"/>
  </si>
  <si>
    <t>19日G10商务郑磊</t>
    <phoneticPr fontId="36" type="noConversion"/>
  </si>
  <si>
    <t>20日G10商务周照科</t>
    <phoneticPr fontId="36" type="noConversion"/>
  </si>
  <si>
    <t>20日G10商务郑磊</t>
    <phoneticPr fontId="36" type="noConversion"/>
  </si>
  <si>
    <t>21日G10商务周照科</t>
    <phoneticPr fontId="36" type="noConversion"/>
  </si>
  <si>
    <t>21日G10商务郑磊</t>
    <phoneticPr fontId="36" type="noConversion"/>
  </si>
  <si>
    <t>元/小时</t>
    <phoneticPr fontId="36" type="noConversion"/>
  </si>
  <si>
    <t>22日G10商务郑磊</t>
    <phoneticPr fontId="36" type="noConversion"/>
  </si>
  <si>
    <t>油费</t>
    <phoneticPr fontId="1" type="noConversion"/>
  </si>
  <si>
    <t>21日晚餐加菜部分</t>
    <phoneticPr fontId="1" type="noConversion"/>
  </si>
  <si>
    <t>酒店点餐费用</t>
    <phoneticPr fontId="1" type="noConversion"/>
  </si>
  <si>
    <t>元</t>
    <phoneticPr fontId="1" type="noConversion"/>
  </si>
  <si>
    <t>其他杂费</t>
    <phoneticPr fontId="1" type="noConversion"/>
  </si>
  <si>
    <t>房卡赔偿费用60元，电池12节共计96元</t>
    <phoneticPr fontId="1" type="noConversion"/>
  </si>
  <si>
    <t>税(可抵扣）</t>
    <phoneticPr fontId="3" type="noConversion"/>
  </si>
  <si>
    <t>新云南皇冠假日酒店全天用车</t>
    <phoneticPr fontId="1" type="noConversion"/>
  </si>
  <si>
    <t>机场-新云南-机场</t>
    <phoneticPr fontId="1" type="noConversion"/>
  </si>
  <si>
    <t>人济万怡-瑰丽酒店-金融街</t>
    <phoneticPr fontId="1" type="noConversion"/>
  </si>
  <si>
    <t>人济万怡酒店-机场</t>
    <phoneticPr fontId="1" type="noConversion"/>
  </si>
  <si>
    <r>
      <t>(9:00-23:00)</t>
    </r>
    <r>
      <rPr>
        <sz val="9"/>
        <color theme="1"/>
        <rFont val="微软雅黑"/>
        <family val="2"/>
        <charset val="134"/>
      </rPr>
      <t>亚论酒店全天用车</t>
    </r>
    <phoneticPr fontId="1" type="noConversion"/>
  </si>
  <si>
    <r>
      <t>(9:00-23:00)</t>
    </r>
    <r>
      <rPr>
        <sz val="9"/>
        <color theme="1"/>
        <rFont val="微软雅黑"/>
        <family val="2"/>
        <charset val="134"/>
      </rPr>
      <t>亚论酒店－海口机场－亚论酒店全天用车</t>
    </r>
    <phoneticPr fontId="1" type="noConversion"/>
  </si>
  <si>
    <r>
      <t>(10:00-03:00)</t>
    </r>
    <r>
      <rPr>
        <sz val="9"/>
        <color theme="1"/>
        <rFont val="微软雅黑"/>
        <family val="2"/>
        <charset val="134"/>
      </rPr>
      <t>亚论酒店－海口机场－亚论酒店－海口机场－亚论酒店全天用车</t>
    </r>
    <phoneticPr fontId="1" type="noConversion"/>
  </si>
  <si>
    <r>
      <t>(9:00-22:30)</t>
    </r>
    <r>
      <rPr>
        <sz val="9"/>
        <color theme="1"/>
        <rFont val="微软雅黑"/>
        <family val="2"/>
        <charset val="134"/>
      </rPr>
      <t>亚论酒店全天用车</t>
    </r>
    <phoneticPr fontId="1" type="noConversion"/>
  </si>
  <si>
    <r>
      <t>(9:30-22:30)</t>
    </r>
    <r>
      <rPr>
        <sz val="9"/>
        <color theme="1"/>
        <rFont val="微软雅黑"/>
        <family val="2"/>
        <charset val="134"/>
      </rPr>
      <t>亚论酒店全天用车</t>
    </r>
    <phoneticPr fontId="1" type="noConversion"/>
  </si>
  <si>
    <r>
      <t>(7:30-23:10)</t>
    </r>
    <r>
      <rPr>
        <sz val="9"/>
        <color theme="1"/>
        <rFont val="微软雅黑"/>
        <family val="2"/>
        <charset val="134"/>
      </rPr>
      <t>亚论酒店－海口机场－亚论酒店全天用车</t>
    </r>
    <phoneticPr fontId="1" type="noConversion"/>
  </si>
  <si>
    <r>
      <t>(5:30-22:30)</t>
    </r>
    <r>
      <rPr>
        <sz val="9"/>
        <color theme="1"/>
        <rFont val="微软雅黑"/>
        <family val="2"/>
        <charset val="134"/>
      </rPr>
      <t>亚论酒店－海口机场－亚论酒店－三亚全天用车</t>
    </r>
    <phoneticPr fontId="1" type="noConversion"/>
  </si>
  <si>
    <t>20日G10商务何守文</t>
    <phoneticPr fontId="1" type="noConversion"/>
  </si>
  <si>
    <t>(10:00-23:00)接机及全天用车</t>
    <phoneticPr fontId="1" type="noConversion"/>
  </si>
  <si>
    <t>(10:00-00:00)接机及全天用车</t>
    <phoneticPr fontId="1" type="noConversion"/>
  </si>
  <si>
    <t>20日G10商务苏琼</t>
    <phoneticPr fontId="1" type="noConversion"/>
  </si>
  <si>
    <t>地接工作人员及司机市内打车费用，海口-博鳌高铁费用</t>
    <phoneticPr fontId="1" type="noConversion"/>
  </si>
  <si>
    <t>元/桌</t>
    <phoneticPr fontId="3" type="noConversion"/>
  </si>
  <si>
    <t>元/晚</t>
    <phoneticPr fontId="3" type="noConversion"/>
  </si>
  <si>
    <t>酒店杂费明细</t>
    <phoneticPr fontId="1" type="noConversion"/>
  </si>
  <si>
    <t>汪杨</t>
    <phoneticPr fontId="1" type="noConversion"/>
  </si>
  <si>
    <t>马冲</t>
    <phoneticPr fontId="1" type="noConversion"/>
  </si>
  <si>
    <t>陈炀</t>
    <phoneticPr fontId="1" type="noConversion"/>
  </si>
  <si>
    <t>常皓</t>
    <phoneticPr fontId="1" type="noConversion"/>
  </si>
  <si>
    <t>陈逸航</t>
    <phoneticPr fontId="1" type="noConversion"/>
  </si>
  <si>
    <t>林淑华</t>
    <phoneticPr fontId="1" type="noConversion"/>
  </si>
  <si>
    <t>总计</t>
    <phoneticPr fontId="1" type="noConversion"/>
  </si>
  <si>
    <t>康辉集团北京国际会议展览有限公司
北京市朝阳区农展馆南路13号瑞辰国际中心15层
TEL：
FAX：010-6584 0596
联系人：</t>
    <phoneticPr fontId="1" type="noConversion"/>
  </si>
  <si>
    <t>Event name:  上汽大通上市会</t>
    <phoneticPr fontId="3" type="noConversion"/>
  </si>
  <si>
    <t>Event date:   2017年12月18-22日</t>
    <phoneticPr fontId="3" type="noConversion"/>
  </si>
  <si>
    <t>结算书</t>
    <phoneticPr fontId="1" type="noConversion"/>
  </si>
</sst>
</file>

<file path=xl/styles.xml><?xml version="1.0" encoding="utf-8"?>
<styleSheet xmlns="http://schemas.openxmlformats.org/spreadsheetml/2006/main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  <numFmt numFmtId="177" formatCode="0.00_ "/>
  </numFmts>
  <fonts count="38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8"/>
      <name val="宋体"/>
      <family val="3"/>
      <charset val="134"/>
    </font>
    <font>
      <sz val="10"/>
      <name val="Helv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NumberFormat="0" applyFill="0" applyBorder="0" applyAlignment="0" applyProtection="0"/>
    <xf numFmtId="0" fontId="7" fillId="0" borderId="0" applyBorder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30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22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2" fillId="0" borderId="0" applyBorder="0"/>
    <xf numFmtId="0" fontId="7" fillId="0" borderId="0">
      <alignment vertical="center"/>
    </xf>
    <xf numFmtId="0" fontId="22" fillId="0" borderId="0" applyBorder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Border="0"/>
    <xf numFmtId="0" fontId="7" fillId="0" borderId="0">
      <alignment vertical="center"/>
    </xf>
    <xf numFmtId="0" fontId="7" fillId="0" borderId="0"/>
    <xf numFmtId="0" fontId="7" fillId="0" borderId="0"/>
    <xf numFmtId="0" fontId="22" fillId="0" borderId="0" applyBorder="0"/>
    <xf numFmtId="0" fontId="7" fillId="0" borderId="0">
      <alignment vertical="center"/>
    </xf>
    <xf numFmtId="43" fontId="7" fillId="0" borderId="0" applyProtection="0"/>
    <xf numFmtId="44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/>
    </xf>
    <xf numFmtId="176" fontId="2" fillId="25" borderId="11" xfId="0" applyNumberFormat="1" applyFont="1" applyFill="1" applyBorder="1">
      <alignment vertical="center"/>
    </xf>
    <xf numFmtId="0" fontId="2" fillId="25" borderId="11" xfId="0" applyFont="1" applyFill="1" applyBorder="1">
      <alignment vertical="center"/>
    </xf>
    <xf numFmtId="176" fontId="6" fillId="25" borderId="11" xfId="0" applyNumberFormat="1" applyFont="1" applyFill="1" applyBorder="1" applyAlignment="1">
      <alignment horizontal="center" vertical="center"/>
    </xf>
    <xf numFmtId="176" fontId="2" fillId="25" borderId="11" xfId="0" applyNumberFormat="1" applyFont="1" applyFill="1" applyBorder="1" applyAlignment="1">
      <alignment horizontal="center" vertical="center"/>
    </xf>
    <xf numFmtId="0" fontId="32" fillId="26" borderId="0" xfId="0" applyFont="1" applyFill="1" applyBorder="1">
      <alignment vertical="center"/>
    </xf>
    <xf numFmtId="0" fontId="6" fillId="25" borderId="11" xfId="0" applyFont="1" applyFill="1" applyBorder="1" applyAlignment="1">
      <alignment horizontal="left" vertical="center"/>
    </xf>
    <xf numFmtId="9" fontId="32" fillId="26" borderId="0" xfId="289" applyFont="1" applyFill="1" applyBorder="1">
      <alignment vertical="center"/>
    </xf>
    <xf numFmtId="176" fontId="32" fillId="26" borderId="0" xfId="0" applyNumberFormat="1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4" fillId="0" borderId="0" xfId="0" applyFont="1" applyFill="1">
      <alignment vertical="center"/>
    </xf>
    <xf numFmtId="0" fontId="32" fillId="0" borderId="0" xfId="0" applyFont="1" applyFill="1" applyBorder="1">
      <alignment vertical="center"/>
    </xf>
    <xf numFmtId="176" fontId="32" fillId="0" borderId="0" xfId="0" applyNumberFormat="1" applyFont="1" applyFill="1" applyBorder="1">
      <alignment vertical="center"/>
    </xf>
    <xf numFmtId="9" fontId="32" fillId="0" borderId="0" xfId="289" applyFont="1" applyFill="1" applyBorder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176" fontId="6" fillId="27" borderId="11" xfId="0" applyNumberFormat="1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left" vertical="center" wrapText="1"/>
    </xf>
    <xf numFmtId="176" fontId="2" fillId="28" borderId="11" xfId="0" applyNumberFormat="1" applyFont="1" applyFill="1" applyBorder="1" applyAlignment="1">
      <alignment horizontal="center" vertical="center"/>
    </xf>
    <xf numFmtId="0" fontId="4" fillId="28" borderId="14" xfId="0" applyFont="1" applyFill="1" applyBorder="1">
      <alignment vertical="center"/>
    </xf>
    <xf numFmtId="9" fontId="2" fillId="28" borderId="12" xfId="0" applyNumberFormat="1" applyFont="1" applyFill="1" applyBorder="1" applyAlignment="1">
      <alignment horizontal="left" vertical="center"/>
    </xf>
    <xf numFmtId="0" fontId="5" fillId="29" borderId="11" xfId="0" applyFont="1" applyFill="1" applyBorder="1" applyAlignment="1">
      <alignment horizontal="center" vertical="center"/>
    </xf>
    <xf numFmtId="176" fontId="5" fillId="29" borderId="14" xfId="0" applyNumberFormat="1" applyFont="1" applyFill="1" applyBorder="1" applyAlignment="1">
      <alignment vertical="center"/>
    </xf>
    <xf numFmtId="176" fontId="5" fillId="29" borderId="1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25" borderId="11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vertical="center"/>
    </xf>
    <xf numFmtId="58" fontId="2" fillId="25" borderId="11" xfId="0" applyNumberFormat="1" applyFont="1" applyFill="1" applyBorder="1" applyAlignment="1">
      <alignment horizontal="center" vertical="center"/>
    </xf>
    <xf numFmtId="0" fontId="6" fillId="26" borderId="1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58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31" borderId="11" xfId="0" applyNumberForma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left" vertical="center"/>
    </xf>
    <xf numFmtId="0" fontId="6" fillId="25" borderId="10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center" vertical="center"/>
    </xf>
    <xf numFmtId="0" fontId="6" fillId="25" borderId="16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5" borderId="15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6" fillId="27" borderId="12" xfId="0" applyFont="1" applyFill="1" applyBorder="1" applyAlignment="1">
      <alignment horizontal="center" vertical="center"/>
    </xf>
    <xf numFmtId="0" fontId="6" fillId="27" borderId="17" xfId="0" applyFont="1" applyFill="1" applyBorder="1" applyAlignment="1">
      <alignment horizontal="center" vertical="center"/>
    </xf>
    <xf numFmtId="0" fontId="6" fillId="27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8" borderId="12" xfId="0" applyFont="1" applyFill="1" applyBorder="1" applyAlignment="1">
      <alignment horizontal="right" vertical="center"/>
    </xf>
    <xf numFmtId="0" fontId="2" fillId="28" borderId="17" xfId="0" applyFont="1" applyFill="1" applyBorder="1" applyAlignment="1">
      <alignment horizontal="right" vertical="center"/>
    </xf>
    <xf numFmtId="0" fontId="2" fillId="28" borderId="14" xfId="0" applyFont="1" applyFill="1" applyBorder="1" applyAlignment="1">
      <alignment horizontal="right" vertical="center"/>
    </xf>
    <xf numFmtId="0" fontId="5" fillId="29" borderId="12" xfId="0" applyFont="1" applyFill="1" applyBorder="1" applyAlignment="1">
      <alignment horizontal="right" vertical="center"/>
    </xf>
    <xf numFmtId="0" fontId="5" fillId="29" borderId="17" xfId="0" applyFont="1" applyFill="1" applyBorder="1" applyAlignment="1">
      <alignment horizontal="right" vertical="center"/>
    </xf>
    <xf numFmtId="0" fontId="5" fillId="29" borderId="14" xfId="0" applyFont="1" applyFill="1" applyBorder="1" applyAlignment="1">
      <alignment horizontal="right" vertical="center"/>
    </xf>
    <xf numFmtId="0" fontId="2" fillId="25" borderId="10" xfId="0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0" fontId="37" fillId="30" borderId="11" xfId="0" applyFont="1" applyFill="1" applyBorder="1" applyAlignment="1">
      <alignment horizontal="center" vertical="center"/>
    </xf>
  </cellXfs>
  <cellStyles count="316">
    <cellStyle name="&#10;shell=progma" xfId="1"/>
    <cellStyle name="&#10;shell=progma 10" xfId="2"/>
    <cellStyle name="&#10;shell=progma 10 10" xfId="3"/>
    <cellStyle name="&#10;shell=progma 10 11" xfId="4"/>
    <cellStyle name="&#10;shell=progma 10 2" xfId="5"/>
    <cellStyle name="&#10;shell=progma 10 2 2" xfId="6"/>
    <cellStyle name="&#10;shell=progma 10 2 3" xfId="7"/>
    <cellStyle name="&#10;shell=progma 10 3" xfId="8"/>
    <cellStyle name="&#10;shell=progma 10 3 2" xfId="9"/>
    <cellStyle name="&#10;shell=progma 10 4" xfId="10"/>
    <cellStyle name="&#10;shell=progma 10 5" xfId="11"/>
    <cellStyle name="&#10;shell=progma 10 6" xfId="12"/>
    <cellStyle name="&#10;shell=progma 10 7" xfId="13"/>
    <cellStyle name="&#10;shell=progma 10 8" xfId="14"/>
    <cellStyle name="&#10;shell=progma 10 9" xfId="15"/>
    <cellStyle name="&#10;shell=progma 10_副本定价20110621-546" xfId="16"/>
    <cellStyle name="&#10;shell=progma 11" xfId="17"/>
    <cellStyle name="&#10;shell=progma 11 2" xfId="18"/>
    <cellStyle name="&#10;shell=progma 12" xfId="19"/>
    <cellStyle name="&#10;shell=progma 12 2" xfId="20"/>
    <cellStyle name="&#10;shell=progma 13" xfId="21"/>
    <cellStyle name="&#10;shell=progma 13 2" xfId="22"/>
    <cellStyle name="&#10;shell=progma 14" xfId="23"/>
    <cellStyle name="&#10;shell=progma 14 2" xfId="24"/>
    <cellStyle name="&#10;shell=progma 15" xfId="25"/>
    <cellStyle name="&#10;shell=progma 15 2" xfId="26"/>
    <cellStyle name="&#10;shell=progma 16" xfId="27"/>
    <cellStyle name="&#10;shell=progma 16 2" xfId="28"/>
    <cellStyle name="&#10;shell=progma 17" xfId="29"/>
    <cellStyle name="&#10;shell=progma 17 2" xfId="30"/>
    <cellStyle name="&#10;shell=progma 18" xfId="31"/>
    <cellStyle name="&#10;shell=progma 18 2" xfId="32"/>
    <cellStyle name="&#10;shell=progma 19" xfId="33"/>
    <cellStyle name="&#10;shell=progma 19 2" xfId="34"/>
    <cellStyle name="&#10;shell=progma 2" xfId="35"/>
    <cellStyle name="&#10;shell=progma 2 2" xfId="36"/>
    <cellStyle name="&#10;shell=progma 2 2 2" xfId="37"/>
    <cellStyle name="&#10;shell=progma 2 3" xfId="38"/>
    <cellStyle name="&#10;shell=progma 2 3 2" xfId="39"/>
    <cellStyle name="&#10;shell=progma 2 4" xfId="40"/>
    <cellStyle name="&#10;shell=progma 20" xfId="41"/>
    <cellStyle name="&#10;shell=progma 20 2" xfId="42"/>
    <cellStyle name="&#10;shell=progma 21" xfId="43"/>
    <cellStyle name="&#10;shell=progma 21 2" xfId="44"/>
    <cellStyle name="&#10;shell=progma 22" xfId="45"/>
    <cellStyle name="&#10;shell=progma 22 2" xfId="46"/>
    <cellStyle name="&#10;shell=progma 23" xfId="47"/>
    <cellStyle name="&#10;shell=progma 23 2" xfId="48"/>
    <cellStyle name="&#10;shell=progma 24" xfId="49"/>
    <cellStyle name="&#10;shell=progma 24 2" xfId="50"/>
    <cellStyle name="&#10;shell=progma 25" xfId="51"/>
    <cellStyle name="&#10;shell=progma 25 2" xfId="52"/>
    <cellStyle name="&#10;shell=progma 26" xfId="53"/>
    <cellStyle name="&#10;shell=progma 26 2" xfId="54"/>
    <cellStyle name="&#10;shell=progma 27" xfId="55"/>
    <cellStyle name="&#10;shell=progma 27 2" xfId="56"/>
    <cellStyle name="&#10;shell=progma 28" xfId="57"/>
    <cellStyle name="&#10;shell=progma 28 2" xfId="58"/>
    <cellStyle name="&#10;shell=progma 29" xfId="59"/>
    <cellStyle name="&#10;shell=progma 29 2" xfId="60"/>
    <cellStyle name="&#10;shell=progma 3" xfId="61"/>
    <cellStyle name="&#10;shell=progma 3 2" xfId="62"/>
    <cellStyle name="&#10;shell=progma 3 2 2" xfId="63"/>
    <cellStyle name="&#10;shell=progma 3 3" xfId="64"/>
    <cellStyle name="&#10;shell=progma 3 3 2" xfId="65"/>
    <cellStyle name="&#10;shell=progma 3 4" xfId="66"/>
    <cellStyle name="&#10;shell=progma 3_副本定价20110621-546" xfId="67"/>
    <cellStyle name="&#10;shell=progma 30" xfId="68"/>
    <cellStyle name="&#10;shell=progma 30 2" xfId="69"/>
    <cellStyle name="&#10;shell=progma 31" xfId="70"/>
    <cellStyle name="&#10;shell=progma 31 2" xfId="71"/>
    <cellStyle name="&#10;shell=progma 32" xfId="72"/>
    <cellStyle name="&#10;shell=progma 32 2" xfId="73"/>
    <cellStyle name="&#10;shell=progma 33" xfId="74"/>
    <cellStyle name="&#10;shell=progma 34" xfId="75"/>
    <cellStyle name="&#10;shell=progma 35" xfId="76"/>
    <cellStyle name="&#10;shell=progma 36" xfId="77"/>
    <cellStyle name="&#10;shell=progma 37" xfId="78"/>
    <cellStyle name="&#10;shell=progma 38" xfId="79"/>
    <cellStyle name="&#10;shell=progma 39" xfId="80"/>
    <cellStyle name="&#10;shell=progma 4" xfId="81"/>
    <cellStyle name="&#10;shell=progma 4 2" xfId="82"/>
    <cellStyle name="&#10;shell=progma 4 2 2" xfId="83"/>
    <cellStyle name="&#10;shell=progma 4 3" xfId="84"/>
    <cellStyle name="&#10;shell=progma 4 3 2" xfId="85"/>
    <cellStyle name="&#10;shell=progma 4 4" xfId="86"/>
    <cellStyle name="&#10;shell=progma 4_副本定价20110621-546" xfId="87"/>
    <cellStyle name="&#10;shell=progma 40" xfId="88"/>
    <cellStyle name="&#10;shell=progma 41" xfId="89"/>
    <cellStyle name="&#10;shell=progma 42" xfId="90"/>
    <cellStyle name="&#10;shell=progma 43" xfId="91"/>
    <cellStyle name="&#10;shell=progma 44" xfId="92"/>
    <cellStyle name="&#10;shell=progma 45" xfId="93"/>
    <cellStyle name="&#10;shell=progma 46" xfId="94"/>
    <cellStyle name="&#10;shell=progma 47" xfId="95"/>
    <cellStyle name="&#10;shell=progma 48" xfId="96"/>
    <cellStyle name="&#10;shell=progma 49" xfId="97"/>
    <cellStyle name="&#10;shell=progma 5" xfId="98"/>
    <cellStyle name="&#10;shell=progma 5 2" xfId="99"/>
    <cellStyle name="&#10;shell=progma 5 2 2" xfId="100"/>
    <cellStyle name="&#10;shell=progma 5 3" xfId="101"/>
    <cellStyle name="&#10;shell=progma 5 3 2" xfId="102"/>
    <cellStyle name="&#10;shell=progma 5 4" xfId="103"/>
    <cellStyle name="&#10;shell=progma 5_副本定价20110621-546" xfId="104"/>
    <cellStyle name="&#10;shell=progma 50" xfId="105"/>
    <cellStyle name="&#10;shell=progma 51" xfId="106"/>
    <cellStyle name="&#10;shell=progma 52" xfId="107"/>
    <cellStyle name="&#10;shell=progma 53" xfId="108"/>
    <cellStyle name="&#10;shell=progma 54" xfId="109"/>
    <cellStyle name="&#10;shell=progma 55" xfId="110"/>
    <cellStyle name="&#10;shell=progma 56" xfId="111"/>
    <cellStyle name="&#10;shell=progma 57" xfId="112"/>
    <cellStyle name="&#10;shell=progma 58" xfId="113"/>
    <cellStyle name="&#10;shell=progma 59" xfId="114"/>
    <cellStyle name="&#10;shell=progma 6" xfId="115"/>
    <cellStyle name="&#10;shell=progma 6 2" xfId="116"/>
    <cellStyle name="&#10;shell=progma 6 2 2" xfId="117"/>
    <cellStyle name="&#10;shell=progma 6 2 3" xfId="118"/>
    <cellStyle name="&#10;shell=progma 6 3" xfId="119"/>
    <cellStyle name="&#10;shell=progma 6 3 2" xfId="120"/>
    <cellStyle name="&#10;shell=progma 6 4" xfId="121"/>
    <cellStyle name="&#10;shell=progma 6_副本定价20110621-546" xfId="122"/>
    <cellStyle name="&#10;shell=progma 60" xfId="123"/>
    <cellStyle name="&#10;shell=progma 61" xfId="124"/>
    <cellStyle name="&#10;shell=progma 62" xfId="125"/>
    <cellStyle name="&#10;shell=progma 63" xfId="126"/>
    <cellStyle name="&#10;shell=progma 64" xfId="127"/>
    <cellStyle name="&#10;shell=progma 65" xfId="128"/>
    <cellStyle name="&#10;shell=progma 66" xfId="129"/>
    <cellStyle name="&#10;shell=progma 67" xfId="130"/>
    <cellStyle name="&#10;shell=progma 68" xfId="131"/>
    <cellStyle name="&#10;shell=progma 69" xfId="132"/>
    <cellStyle name="&#10;shell=progma 7" xfId="133"/>
    <cellStyle name="&#10;shell=progma 7 2" xfId="134"/>
    <cellStyle name="&#10;shell=progma 7 2 2" xfId="135"/>
    <cellStyle name="&#10;shell=progma 7 2 3" xfId="136"/>
    <cellStyle name="&#10;shell=progma 7 3" xfId="137"/>
    <cellStyle name="&#10;shell=progma 7 3 2" xfId="138"/>
    <cellStyle name="&#10;shell=progma 7 4" xfId="139"/>
    <cellStyle name="&#10;shell=progma 7_副本定价20110621-546" xfId="140"/>
    <cellStyle name="&#10;shell=progma 70" xfId="141"/>
    <cellStyle name="&#10;shell=progma 71" xfId="142"/>
    <cellStyle name="&#10;shell=progma 8" xfId="143"/>
    <cellStyle name="&#10;shell=progma 8 2" xfId="144"/>
    <cellStyle name="&#10;shell=progma 8 2 2" xfId="145"/>
    <cellStyle name="&#10;shell=progma 8 2 3" xfId="146"/>
    <cellStyle name="&#10;shell=progma 8 3" xfId="147"/>
    <cellStyle name="&#10;shell=progma 8 3 2" xfId="148"/>
    <cellStyle name="&#10;shell=progma 8 4" xfId="149"/>
    <cellStyle name="&#10;shell=progma 8_副本定价20110621-546" xfId="150"/>
    <cellStyle name="&#10;shell=progma 9" xfId="151"/>
    <cellStyle name="&#10;shell=progma 9 2" xfId="152"/>
    <cellStyle name="&#10;shell=progma 9 2 2" xfId="153"/>
    <cellStyle name="&#10;shell=progma 9 2 3" xfId="154"/>
    <cellStyle name="&#10;shell=progma 9 3" xfId="155"/>
    <cellStyle name="&#10;shell=progma 9 3 2" xfId="156"/>
    <cellStyle name="&#10;shell=progma 9 4" xfId="157"/>
    <cellStyle name="&#10;shell=progma 9_副本定价20110621-546" xfId="158"/>
    <cellStyle name="20% - Accent1" xfId="159"/>
    <cellStyle name="20% - Accent2" xfId="160"/>
    <cellStyle name="20% - Accent3" xfId="161"/>
    <cellStyle name="20% - Accent4" xfId="162"/>
    <cellStyle name="20% - Accent5" xfId="163"/>
    <cellStyle name="20% - Accent6" xfId="164"/>
    <cellStyle name="40% - Accent1" xfId="165"/>
    <cellStyle name="40% - Accent2" xfId="166"/>
    <cellStyle name="40% - Accent3" xfId="167"/>
    <cellStyle name="40% - Accent4" xfId="168"/>
    <cellStyle name="40% - Accent5" xfId="169"/>
    <cellStyle name="40% - Accent6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Accent1" xfId="177"/>
    <cellStyle name="Accent2" xfId="178"/>
    <cellStyle name="Accent3" xfId="179"/>
    <cellStyle name="Accent4" xfId="180"/>
    <cellStyle name="Accent5" xfId="181"/>
    <cellStyle name="Accent6" xfId="182"/>
    <cellStyle name="Bad" xfId="183"/>
    <cellStyle name="Calculation" xfId="184"/>
    <cellStyle name="Check Cell" xfId="185"/>
    <cellStyle name="Comma 10" xfId="186"/>
    <cellStyle name="Comma 10 2" xfId="187"/>
    <cellStyle name="Comma 11" xfId="188"/>
    <cellStyle name="Comma 11 2" xfId="189"/>
    <cellStyle name="Comma 12" xfId="190"/>
    <cellStyle name="Comma 12 2" xfId="191"/>
    <cellStyle name="Comma 13" xfId="192"/>
    <cellStyle name="Comma 13 2" xfId="193"/>
    <cellStyle name="Comma 14" xfId="194"/>
    <cellStyle name="Comma 14 2" xfId="195"/>
    <cellStyle name="Comma 15" xfId="196"/>
    <cellStyle name="Comma 15 2" xfId="197"/>
    <cellStyle name="Comma 16" xfId="198"/>
    <cellStyle name="Comma 16 2" xfId="199"/>
    <cellStyle name="Comma 17" xfId="200"/>
    <cellStyle name="Comma 17 2" xfId="201"/>
    <cellStyle name="Comma 18" xfId="202"/>
    <cellStyle name="Comma 19" xfId="203"/>
    <cellStyle name="Comma 2" xfId="204"/>
    <cellStyle name="Comma 2 2" xfId="205"/>
    <cellStyle name="Comma 2 2 2" xfId="206"/>
    <cellStyle name="Comma 2 3" xfId="207"/>
    <cellStyle name="Comma 2 3 2" xfId="208"/>
    <cellStyle name="Comma 2 4" xfId="209"/>
    <cellStyle name="Comma 20" xfId="210"/>
    <cellStyle name="Comma 3" xfId="211"/>
    <cellStyle name="Comma 3 2" xfId="212"/>
    <cellStyle name="Comma 3 2 2" xfId="213"/>
    <cellStyle name="Comma 3 3" xfId="214"/>
    <cellStyle name="Comma 3 3 2" xfId="215"/>
    <cellStyle name="Comma 3 4" xfId="216"/>
    <cellStyle name="Comma 4" xfId="217"/>
    <cellStyle name="Comma 4 2" xfId="218"/>
    <cellStyle name="Comma 5" xfId="219"/>
    <cellStyle name="Comma 5 2" xfId="220"/>
    <cellStyle name="Comma 6" xfId="221"/>
    <cellStyle name="Comma 6 2" xfId="222"/>
    <cellStyle name="Comma 7" xfId="223"/>
    <cellStyle name="Comma 7 2" xfId="224"/>
    <cellStyle name="Comma 8" xfId="225"/>
    <cellStyle name="Comma 8 2" xfId="226"/>
    <cellStyle name="Comma 9" xfId="227"/>
    <cellStyle name="Comma 9 2" xfId="228"/>
    <cellStyle name="Currency 10" xfId="229"/>
    <cellStyle name="Currency 10 2" xfId="230"/>
    <cellStyle name="Currency 11" xfId="231"/>
    <cellStyle name="Currency 11 2" xfId="232"/>
    <cellStyle name="Currency 12" xfId="233"/>
    <cellStyle name="Currency 12 2" xfId="234"/>
    <cellStyle name="Currency 13" xfId="235"/>
    <cellStyle name="Currency 13 2" xfId="236"/>
    <cellStyle name="Currency 14" xfId="237"/>
    <cellStyle name="Currency 14 2" xfId="238"/>
    <cellStyle name="Currency 15" xfId="239"/>
    <cellStyle name="Currency 15 2" xfId="240"/>
    <cellStyle name="Currency 16" xfId="241"/>
    <cellStyle name="Currency 16 2" xfId="242"/>
    <cellStyle name="Currency 17" xfId="243"/>
    <cellStyle name="Currency 17 2" xfId="244"/>
    <cellStyle name="Currency 18" xfId="245"/>
    <cellStyle name="Currency 19" xfId="246"/>
    <cellStyle name="Currency 2" xfId="247"/>
    <cellStyle name="Currency 2 2" xfId="248"/>
    <cellStyle name="Currency 2 2 2" xfId="249"/>
    <cellStyle name="Currency 2 3" xfId="250"/>
    <cellStyle name="Currency 2 3 2" xfId="251"/>
    <cellStyle name="Currency 2 4" xfId="252"/>
    <cellStyle name="Currency 20" xfId="253"/>
    <cellStyle name="Currency 3" xfId="254"/>
    <cellStyle name="Currency 3 2" xfId="255"/>
    <cellStyle name="Currency 3 2 2" xfId="256"/>
    <cellStyle name="Currency 3 3" xfId="257"/>
    <cellStyle name="Currency 3 3 2" xfId="258"/>
    <cellStyle name="Currency 3 4" xfId="259"/>
    <cellStyle name="Currency 4" xfId="260"/>
    <cellStyle name="Currency 4 2" xfId="261"/>
    <cellStyle name="Currency 5" xfId="262"/>
    <cellStyle name="Currency 5 2" xfId="263"/>
    <cellStyle name="Currency 6" xfId="264"/>
    <cellStyle name="Currency 6 2" xfId="265"/>
    <cellStyle name="Currency 7" xfId="266"/>
    <cellStyle name="Currency 7 2" xfId="267"/>
    <cellStyle name="Currency 8" xfId="268"/>
    <cellStyle name="Currency 8 2" xfId="269"/>
    <cellStyle name="Currency 9" xfId="270"/>
    <cellStyle name="Currency 9 2" xfId="271"/>
    <cellStyle name="Explanatory Text" xfId="272"/>
    <cellStyle name="Good" xfId="273"/>
    <cellStyle name="Heading 1" xfId="274"/>
    <cellStyle name="Heading 2" xfId="275"/>
    <cellStyle name="Heading 3" xfId="276"/>
    <cellStyle name="Heading 4" xfId="277"/>
    <cellStyle name="Input" xfId="278"/>
    <cellStyle name="Linked Cell" xfId="279"/>
    <cellStyle name="Neutral" xfId="280"/>
    <cellStyle name="Normal 2" xfId="281"/>
    <cellStyle name="Note" xfId="282"/>
    <cellStyle name="Output" xfId="283"/>
    <cellStyle name="Percent 2" xfId="284"/>
    <cellStyle name="Standard_MINOL_K" xfId="285"/>
    <cellStyle name="Title" xfId="286"/>
    <cellStyle name="Total" xfId="287"/>
    <cellStyle name="Warning Text" xfId="288"/>
    <cellStyle name="百分比" xfId="289" builtinId="5"/>
    <cellStyle name="百分比 2" xfId="290"/>
    <cellStyle name="百分比 3" xfId="291"/>
    <cellStyle name="常规" xfId="0" builtinId="0"/>
    <cellStyle name="常规 10 2" xfId="292"/>
    <cellStyle name="常规 10 3" xfId="293"/>
    <cellStyle name="常规 10_迈锐宝Malibu 真我之旅执行 -CTS Katherine.Sun" xfId="294"/>
    <cellStyle name="常规 2" xfId="295"/>
    <cellStyle name="常规 3" xfId="296"/>
    <cellStyle name="常规 3 2" xfId="297"/>
    <cellStyle name="常规 3 3" xfId="298"/>
    <cellStyle name="常规 4" xfId="299"/>
    <cellStyle name="常规 5" xfId="300"/>
    <cellStyle name="常规 6" xfId="301"/>
    <cellStyle name="常规 6 2" xfId="302"/>
    <cellStyle name="常规 6 3" xfId="303"/>
    <cellStyle name="常规 6_迈锐宝Malibu 真我之旅执行 -CTS Katherine.Sun" xfId="304"/>
    <cellStyle name="常规 7" xfId="305"/>
    <cellStyle name="常规 7 2" xfId="306"/>
    <cellStyle name="常规 7 3" xfId="307"/>
    <cellStyle name="常规 7_迈锐宝Malibu 真我之旅执行 -CTS Katherine.Sun" xfId="308"/>
    <cellStyle name="常规 8" xfId="309"/>
    <cellStyle name="逗号 2" xfId="310"/>
    <cellStyle name="货币 6 2" xfId="311"/>
    <cellStyle name="货币 6 3" xfId="312"/>
    <cellStyle name="解释性文本 2" xfId="313"/>
    <cellStyle name="适中 2" xfId="314"/>
    <cellStyle name="样式 1" xfId="3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1800225</xdr:colOff>
      <xdr:row>4</xdr:row>
      <xdr:rowOff>19050</xdr:rowOff>
    </xdr:to>
    <xdr:pic>
      <xdr:nvPicPr>
        <xdr:cNvPr id="1038" name="图片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425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2016&#38634;&#20315;&#20848;&#37329;&#39046;&#32467;&#32858;&#20048;&#20250;&#24635;&#20915;&#36187;&#21450;&#33521;&#22269;SOW&#24247;&#36745;&#31532;&#22235;&#36718;&#25253;&#20215;_Pu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"/>
      <sheetName val="全国总决赛"/>
      <sheetName val="英国"/>
      <sheetName val="摄影摄像"/>
      <sheetName val="曼联代付费用"/>
    </sheetNames>
    <sheetDataSet>
      <sheetData sheetId="0">
        <row r="11">
          <cell r="D11">
            <v>108149.61679499999</v>
          </cell>
        </row>
      </sheetData>
      <sheetData sheetId="1"/>
      <sheetData sheetId="2"/>
      <sheetData sheetId="3">
        <row r="24">
          <cell r="H24">
            <v>24077.79</v>
          </cell>
        </row>
      </sheetData>
      <sheetData sheetId="4">
        <row r="10">
          <cell r="G10">
            <v>104277.12768000001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workbookViewId="0">
      <selection activeCell="F59" sqref="F59"/>
    </sheetView>
  </sheetViews>
  <sheetFormatPr defaultRowHeight="13.5"/>
  <cols>
    <col min="1" max="1" width="7.625" customWidth="1"/>
    <col min="2" max="2" width="24.875" style="1" customWidth="1"/>
    <col min="3" max="3" width="10.75" style="1" customWidth="1"/>
    <col min="4" max="4" width="7.125" style="1" customWidth="1"/>
    <col min="5" max="5" width="5.75" style="1" customWidth="1"/>
    <col min="6" max="6" width="13.625" style="1" customWidth="1"/>
    <col min="7" max="7" width="54.75" customWidth="1"/>
    <col min="9" max="9" width="35.25" bestFit="1" customWidth="1"/>
    <col min="10" max="10" width="20.75" bestFit="1" customWidth="1"/>
    <col min="11" max="11" width="15.25" bestFit="1" customWidth="1"/>
    <col min="12" max="12" width="20.75" bestFit="1" customWidth="1"/>
    <col min="13" max="13" width="13" bestFit="1" customWidth="1"/>
    <col min="14" max="14" width="23.25" customWidth="1"/>
  </cols>
  <sheetData>
    <row r="1" spans="1:14">
      <c r="A1" s="56" t="s">
        <v>107</v>
      </c>
      <c r="B1" s="56"/>
      <c r="C1" s="56"/>
      <c r="D1" s="56"/>
      <c r="E1" s="56"/>
      <c r="F1" s="56"/>
      <c r="G1" s="56"/>
    </row>
    <row r="2" spans="1:14">
      <c r="A2" s="56"/>
      <c r="B2" s="56"/>
      <c r="C2" s="56"/>
      <c r="D2" s="56"/>
      <c r="E2" s="56"/>
      <c r="F2" s="56"/>
      <c r="G2" s="56"/>
    </row>
    <row r="3" spans="1:14" s="28" customFormat="1" ht="19.5" customHeight="1">
      <c r="A3" s="64"/>
      <c r="B3" s="64"/>
      <c r="C3" s="64"/>
      <c r="D3" s="64"/>
      <c r="E3" s="64"/>
      <c r="F3" s="64"/>
      <c r="G3" s="38"/>
    </row>
    <row r="4" spans="1:14" ht="18.75" customHeight="1">
      <c r="A4" s="65"/>
      <c r="B4" s="65"/>
      <c r="C4" s="65"/>
      <c r="D4" s="65"/>
      <c r="E4" s="65"/>
      <c r="F4" s="65"/>
      <c r="G4" s="29"/>
    </row>
    <row r="5" spans="1:14" ht="22.5" customHeight="1">
      <c r="A5" s="2" t="s">
        <v>105</v>
      </c>
      <c r="B5" s="4"/>
      <c r="C5" s="4"/>
      <c r="D5" s="4"/>
      <c r="E5" s="4"/>
      <c r="F5" s="4"/>
      <c r="G5" s="57" t="s">
        <v>104</v>
      </c>
    </row>
    <row r="6" spans="1:14" ht="19.5" customHeight="1">
      <c r="A6" s="2" t="s">
        <v>106</v>
      </c>
      <c r="B6" s="4"/>
      <c r="C6" s="4"/>
      <c r="D6" s="4"/>
      <c r="E6" s="4"/>
      <c r="F6" s="4"/>
      <c r="G6" s="57"/>
    </row>
    <row r="7" spans="1:14" ht="22.5" customHeight="1">
      <c r="A7" s="2" t="s">
        <v>12</v>
      </c>
      <c r="B7" s="4"/>
      <c r="C7" s="4"/>
      <c r="D7" s="4"/>
      <c r="E7" s="4"/>
      <c r="F7" s="4"/>
      <c r="G7" s="57"/>
    </row>
    <row r="8" spans="1:14" ht="25.5" customHeight="1">
      <c r="A8" s="2" t="s">
        <v>13</v>
      </c>
      <c r="B8" s="4"/>
      <c r="C8" s="4"/>
      <c r="D8" s="4"/>
      <c r="E8" s="4"/>
      <c r="F8" s="4"/>
      <c r="G8" s="58"/>
    </row>
    <row r="9" spans="1:14" s="3" customFormat="1" ht="15.75" customHeight="1">
      <c r="A9" s="35" t="s">
        <v>0</v>
      </c>
      <c r="B9" s="35" t="s">
        <v>1</v>
      </c>
      <c r="C9" s="35" t="s">
        <v>2</v>
      </c>
      <c r="D9" s="35" t="s">
        <v>3</v>
      </c>
      <c r="E9" s="35" t="s">
        <v>4</v>
      </c>
      <c r="F9" s="35" t="s">
        <v>5</v>
      </c>
      <c r="G9" s="35" t="s">
        <v>6</v>
      </c>
    </row>
    <row r="10" spans="1:14" s="3" customFormat="1" ht="15.75" customHeight="1">
      <c r="A10" s="53" t="s">
        <v>11</v>
      </c>
      <c r="B10" s="6" t="s">
        <v>36</v>
      </c>
      <c r="C10" s="9">
        <v>550</v>
      </c>
      <c r="D10" s="6" t="s">
        <v>14</v>
      </c>
      <c r="E10" s="6">
        <v>35</v>
      </c>
      <c r="F10" s="9">
        <f t="shared" ref="F10:F14" si="0">C10*E10</f>
        <v>19250</v>
      </c>
      <c r="G10" s="12"/>
      <c r="I10" s="11" t="s">
        <v>15</v>
      </c>
      <c r="J10" s="11" t="s">
        <v>16</v>
      </c>
      <c r="K10" s="11" t="s">
        <v>17</v>
      </c>
      <c r="L10" s="11" t="s">
        <v>18</v>
      </c>
      <c r="M10" s="11" t="s">
        <v>19</v>
      </c>
      <c r="N10" s="13" t="s">
        <v>20</v>
      </c>
    </row>
    <row r="11" spans="1:14" s="3" customFormat="1" ht="15.75" customHeight="1">
      <c r="A11" s="54"/>
      <c r="B11" s="6" t="s">
        <v>37</v>
      </c>
      <c r="C11" s="9">
        <v>550</v>
      </c>
      <c r="D11" s="6" t="s">
        <v>14</v>
      </c>
      <c r="E11" s="6">
        <v>5</v>
      </c>
      <c r="F11" s="9">
        <f t="shared" si="0"/>
        <v>2750</v>
      </c>
      <c r="G11" s="12"/>
      <c r="I11" s="11" t="s">
        <v>21</v>
      </c>
      <c r="J11" s="14">
        <v>134133.85169912074</v>
      </c>
      <c r="K11" s="14" t="e">
        <f>#REF!+#REF!+#REF!</f>
        <v>#REF!</v>
      </c>
      <c r="L11" s="14" t="e">
        <f>K11*0.55</f>
        <v>#REF!</v>
      </c>
      <c r="M11" s="13" t="e">
        <f>-(J11-L11)/J11</f>
        <v>#REF!</v>
      </c>
      <c r="N11" s="13"/>
    </row>
    <row r="12" spans="1:14" s="3" customFormat="1" ht="15.75" customHeight="1">
      <c r="A12" s="54"/>
      <c r="B12" s="6" t="s">
        <v>38</v>
      </c>
      <c r="C12" s="9">
        <v>550</v>
      </c>
      <c r="D12" s="6" t="s">
        <v>14</v>
      </c>
      <c r="E12" s="6">
        <v>32</v>
      </c>
      <c r="F12" s="9">
        <f t="shared" si="0"/>
        <v>17600</v>
      </c>
      <c r="G12" s="12"/>
      <c r="I12" s="11" t="s">
        <v>22</v>
      </c>
      <c r="J12" s="14">
        <v>82362.455773043956</v>
      </c>
      <c r="K12" s="14">
        <f>F15</f>
        <v>42750</v>
      </c>
      <c r="L12" s="14">
        <f t="shared" ref="L12:L16" si="1">K12*0.55</f>
        <v>23512.500000000004</v>
      </c>
      <c r="M12" s="13">
        <f t="shared" ref="M12:M16" si="2">-(J12-L12)/J12</f>
        <v>-0.71452405371701777</v>
      </c>
      <c r="N12" s="13"/>
    </row>
    <row r="13" spans="1:14" s="3" customFormat="1" ht="15.75" customHeight="1">
      <c r="A13" s="54"/>
      <c r="B13" s="6" t="s">
        <v>39</v>
      </c>
      <c r="C13" s="9">
        <v>550</v>
      </c>
      <c r="D13" s="6" t="s">
        <v>14</v>
      </c>
      <c r="E13" s="6">
        <v>5</v>
      </c>
      <c r="F13" s="9">
        <f t="shared" si="0"/>
        <v>2750</v>
      </c>
      <c r="G13" s="12"/>
      <c r="I13" s="11" t="s">
        <v>23</v>
      </c>
      <c r="J13" s="14">
        <v>41392.286335141478</v>
      </c>
      <c r="K13" s="14">
        <f>F19</f>
        <v>20880</v>
      </c>
      <c r="L13" s="14">
        <f t="shared" si="1"/>
        <v>11484.000000000002</v>
      </c>
      <c r="M13" s="13">
        <f t="shared" si="2"/>
        <v>-0.72255700235987586</v>
      </c>
      <c r="N13" s="13" t="s">
        <v>24</v>
      </c>
    </row>
    <row r="14" spans="1:14" s="3" customFormat="1" ht="15.75" customHeight="1">
      <c r="A14" s="54"/>
      <c r="B14" s="6" t="s">
        <v>46</v>
      </c>
      <c r="C14" s="9">
        <v>200</v>
      </c>
      <c r="D14" s="6" t="s">
        <v>95</v>
      </c>
      <c r="E14" s="6">
        <v>2</v>
      </c>
      <c r="F14" s="9">
        <f t="shared" si="0"/>
        <v>400</v>
      </c>
      <c r="G14" s="12" t="s">
        <v>55</v>
      </c>
      <c r="I14" s="11" t="s">
        <v>25</v>
      </c>
      <c r="J14" s="14">
        <v>76427.988805978079</v>
      </c>
      <c r="K14" s="14" t="e">
        <f>F36+#REF!</f>
        <v>#REF!</v>
      </c>
      <c r="L14" s="14" t="e">
        <f t="shared" ref="L14" si="3">K14*0.55</f>
        <v>#REF!</v>
      </c>
      <c r="M14" s="13" t="e">
        <f t="shared" ref="M14" si="4">-(J14-L14)/J14</f>
        <v>#REF!</v>
      </c>
      <c r="N14" s="13"/>
    </row>
    <row r="15" spans="1:14" s="3" customFormat="1" ht="15.75" customHeight="1">
      <c r="A15" s="55"/>
      <c r="B15" s="61" t="s">
        <v>34</v>
      </c>
      <c r="C15" s="62"/>
      <c r="D15" s="62"/>
      <c r="E15" s="63"/>
      <c r="F15" s="30">
        <f>SUM(F10:F14)</f>
        <v>42750</v>
      </c>
      <c r="G15" s="31"/>
      <c r="I15" s="11" t="s">
        <v>26</v>
      </c>
      <c r="J15" s="14">
        <v>110784.38103712854</v>
      </c>
      <c r="K15" s="14" t="e">
        <f>#REF!+F45+#REF!+#REF!+#REF!+F54+F52+F51+F49+F48</f>
        <v>#REF!</v>
      </c>
      <c r="L15" s="14" t="e">
        <f t="shared" si="1"/>
        <v>#REF!</v>
      </c>
      <c r="M15" s="13" t="e">
        <f t="shared" si="2"/>
        <v>#REF!</v>
      </c>
      <c r="N15" s="13"/>
    </row>
    <row r="16" spans="1:14" s="22" customFormat="1" ht="15.75" customHeight="1">
      <c r="A16" s="67"/>
      <c r="B16" s="17" t="s">
        <v>40</v>
      </c>
      <c r="C16" s="19">
        <v>2280</v>
      </c>
      <c r="D16" s="20" t="s">
        <v>94</v>
      </c>
      <c r="E16" s="20">
        <v>5</v>
      </c>
      <c r="F16" s="19">
        <f>C16*E16</f>
        <v>11400</v>
      </c>
      <c r="G16" s="21"/>
      <c r="I16" s="23" t="s">
        <v>27</v>
      </c>
      <c r="J16" s="24">
        <v>235227.27272727274</v>
      </c>
      <c r="K16" s="24">
        <f>F57+F58+[1]报价!D11</f>
        <v>127531.776795</v>
      </c>
      <c r="L16" s="24">
        <f t="shared" si="1"/>
        <v>70142.477237250001</v>
      </c>
      <c r="M16" s="25">
        <f t="shared" si="2"/>
        <v>-0.70180975860492756</v>
      </c>
      <c r="N16" s="25"/>
    </row>
    <row r="17" spans="1:14" s="22" customFormat="1" ht="15.75" customHeight="1">
      <c r="A17" s="67"/>
      <c r="B17" s="17" t="s">
        <v>41</v>
      </c>
      <c r="C17" s="19">
        <v>1800</v>
      </c>
      <c r="D17" s="20" t="s">
        <v>94</v>
      </c>
      <c r="E17" s="20">
        <v>4</v>
      </c>
      <c r="F17" s="19">
        <f t="shared" ref="F17" si="5">C17*E17</f>
        <v>7200</v>
      </c>
      <c r="G17" s="21"/>
      <c r="I17" s="23"/>
      <c r="J17" s="24"/>
      <c r="K17" s="23"/>
      <c r="L17" s="23"/>
      <c r="M17" s="23"/>
      <c r="N17" s="23"/>
    </row>
    <row r="18" spans="1:14" s="22" customFormat="1" ht="15.75" customHeight="1">
      <c r="A18" s="67"/>
      <c r="B18" s="17" t="s">
        <v>72</v>
      </c>
      <c r="C18" s="19">
        <v>2280</v>
      </c>
      <c r="D18" s="20" t="s">
        <v>8</v>
      </c>
      <c r="E18" s="20">
        <v>1</v>
      </c>
      <c r="F18" s="19">
        <f t="shared" ref="F18" si="6">C18*E18</f>
        <v>2280</v>
      </c>
      <c r="G18" s="21"/>
      <c r="I18" s="23"/>
      <c r="J18" s="24"/>
      <c r="K18" s="23"/>
      <c r="L18" s="23"/>
      <c r="M18" s="23"/>
      <c r="N18" s="23"/>
    </row>
    <row r="19" spans="1:14" s="3" customFormat="1" ht="15.75" customHeight="1">
      <c r="A19" s="68"/>
      <c r="B19" s="61" t="s">
        <v>34</v>
      </c>
      <c r="C19" s="62"/>
      <c r="D19" s="62"/>
      <c r="E19" s="63"/>
      <c r="F19" s="30">
        <f>SUM(F16:F18)</f>
        <v>20880</v>
      </c>
      <c r="G19" s="31"/>
    </row>
    <row r="20" spans="1:14" s="3" customFormat="1" ht="15.75" customHeight="1">
      <c r="A20" s="69" t="s">
        <v>33</v>
      </c>
      <c r="B20" s="41" t="s">
        <v>47</v>
      </c>
      <c r="C20" s="9">
        <v>1130</v>
      </c>
      <c r="D20" s="15" t="s">
        <v>28</v>
      </c>
      <c r="E20" s="15">
        <v>2</v>
      </c>
      <c r="F20" s="16">
        <f t="shared" ref="F20:F21" si="7">C20*E20</f>
        <v>2260</v>
      </c>
      <c r="G20" s="8" t="s">
        <v>42</v>
      </c>
    </row>
    <row r="21" spans="1:14" s="3" customFormat="1" ht="15.75" customHeight="1">
      <c r="A21" s="67"/>
      <c r="B21" s="41" t="s">
        <v>48</v>
      </c>
      <c r="C21" s="9">
        <v>1130</v>
      </c>
      <c r="D21" s="15" t="s">
        <v>28</v>
      </c>
      <c r="E21" s="15">
        <v>2</v>
      </c>
      <c r="F21" s="16">
        <f t="shared" si="7"/>
        <v>2260</v>
      </c>
      <c r="G21" s="8" t="s">
        <v>42</v>
      </c>
    </row>
    <row r="22" spans="1:14" s="3" customFormat="1" ht="15.75" customHeight="1">
      <c r="A22" s="67"/>
      <c r="B22" s="41" t="s">
        <v>49</v>
      </c>
      <c r="C22" s="9">
        <v>1130</v>
      </c>
      <c r="D22" s="15" t="s">
        <v>28</v>
      </c>
      <c r="E22" s="15">
        <v>4</v>
      </c>
      <c r="F22" s="16">
        <f t="shared" ref="F22:F23" si="8">C22*E22</f>
        <v>4520</v>
      </c>
      <c r="G22" s="8" t="s">
        <v>42</v>
      </c>
    </row>
    <row r="23" spans="1:14" s="3" customFormat="1" ht="15.75" customHeight="1">
      <c r="A23" s="67"/>
      <c r="B23" s="41" t="s">
        <v>50</v>
      </c>
      <c r="C23" s="9">
        <v>2650</v>
      </c>
      <c r="D23" s="15" t="s">
        <v>28</v>
      </c>
      <c r="E23" s="15">
        <v>1</v>
      </c>
      <c r="F23" s="16">
        <f t="shared" si="8"/>
        <v>2650</v>
      </c>
      <c r="G23" s="8" t="s">
        <v>59</v>
      </c>
    </row>
    <row r="24" spans="1:14" s="3" customFormat="1" ht="15.75" customHeight="1">
      <c r="A24" s="67"/>
      <c r="B24" s="41" t="s">
        <v>51</v>
      </c>
      <c r="C24" s="9">
        <v>1130</v>
      </c>
      <c r="D24" s="15" t="s">
        <v>28</v>
      </c>
      <c r="E24" s="15">
        <v>2</v>
      </c>
      <c r="F24" s="16">
        <f t="shared" ref="F24:F27" si="9">C24*E24</f>
        <v>2260</v>
      </c>
      <c r="G24" s="8" t="s">
        <v>42</v>
      </c>
    </row>
    <row r="25" spans="1:14" s="3" customFormat="1" ht="15.75" customHeight="1">
      <c r="A25" s="67"/>
      <c r="B25" s="41" t="s">
        <v>52</v>
      </c>
      <c r="C25" s="9">
        <v>2650</v>
      </c>
      <c r="D25" s="15" t="s">
        <v>28</v>
      </c>
      <c r="E25" s="15">
        <v>1</v>
      </c>
      <c r="F25" s="16">
        <f t="shared" si="9"/>
        <v>2650</v>
      </c>
      <c r="G25" s="8" t="s">
        <v>59</v>
      </c>
    </row>
    <row r="26" spans="1:14" s="3" customFormat="1" ht="15.75" customHeight="1">
      <c r="A26" s="67"/>
      <c r="B26" s="42" t="s">
        <v>56</v>
      </c>
      <c r="C26" s="9">
        <v>2200</v>
      </c>
      <c r="D26" s="15" t="s">
        <v>28</v>
      </c>
      <c r="E26" s="15">
        <v>1</v>
      </c>
      <c r="F26" s="16">
        <f t="shared" si="9"/>
        <v>2200</v>
      </c>
      <c r="G26" s="8" t="s">
        <v>57</v>
      </c>
    </row>
    <row r="27" spans="1:14" s="3" customFormat="1" ht="15.75" customHeight="1">
      <c r="A27" s="67"/>
      <c r="B27" s="41" t="s">
        <v>53</v>
      </c>
      <c r="C27" s="9">
        <v>1130</v>
      </c>
      <c r="D27" s="15" t="s">
        <v>28</v>
      </c>
      <c r="E27" s="15">
        <v>2</v>
      </c>
      <c r="F27" s="16">
        <f t="shared" si="9"/>
        <v>2260</v>
      </c>
      <c r="G27" s="8" t="s">
        <v>42</v>
      </c>
    </row>
    <row r="28" spans="1:14" s="3" customFormat="1" ht="15.75" customHeight="1">
      <c r="A28" s="67"/>
      <c r="B28" s="41" t="s">
        <v>54</v>
      </c>
      <c r="C28" s="9">
        <v>2650</v>
      </c>
      <c r="D28" s="15" t="s">
        <v>28</v>
      </c>
      <c r="E28" s="15">
        <v>1</v>
      </c>
      <c r="F28" s="16">
        <f>C28*E28</f>
        <v>2650</v>
      </c>
      <c r="G28" s="8" t="s">
        <v>59</v>
      </c>
    </row>
    <row r="29" spans="1:14" s="3" customFormat="1" ht="15.75" customHeight="1">
      <c r="A29" s="67"/>
      <c r="B29" s="44">
        <v>43082</v>
      </c>
      <c r="C29" s="9">
        <v>1700</v>
      </c>
      <c r="D29" s="15" t="s">
        <v>28</v>
      </c>
      <c r="E29" s="15">
        <v>1</v>
      </c>
      <c r="F29" s="16">
        <f t="shared" ref="F29:F33" si="10">C29*E29</f>
        <v>1700</v>
      </c>
      <c r="G29" s="8" t="s">
        <v>78</v>
      </c>
    </row>
    <row r="30" spans="1:14" s="3" customFormat="1" ht="15.75" customHeight="1">
      <c r="A30" s="67"/>
      <c r="B30" s="44">
        <v>43083</v>
      </c>
      <c r="C30" s="9">
        <v>1700</v>
      </c>
      <c r="D30" s="15" t="s">
        <v>28</v>
      </c>
      <c r="E30" s="15">
        <v>1</v>
      </c>
      <c r="F30" s="16">
        <f t="shared" si="10"/>
        <v>1700</v>
      </c>
      <c r="G30" s="8" t="s">
        <v>78</v>
      </c>
    </row>
    <row r="31" spans="1:14" s="3" customFormat="1" ht="15.75" customHeight="1">
      <c r="A31" s="67"/>
      <c r="B31" s="44">
        <v>43084</v>
      </c>
      <c r="C31" s="9">
        <v>1700</v>
      </c>
      <c r="D31" s="15" t="s">
        <v>28</v>
      </c>
      <c r="E31" s="15">
        <v>1</v>
      </c>
      <c r="F31" s="16">
        <f t="shared" si="10"/>
        <v>1700</v>
      </c>
      <c r="G31" s="8" t="s">
        <v>78</v>
      </c>
    </row>
    <row r="32" spans="1:14" s="3" customFormat="1" ht="15.75" customHeight="1">
      <c r="A32" s="67"/>
      <c r="B32" s="44">
        <v>43083</v>
      </c>
      <c r="C32" s="9">
        <v>1500</v>
      </c>
      <c r="D32" s="15" t="s">
        <v>28</v>
      </c>
      <c r="E32" s="15">
        <v>1</v>
      </c>
      <c r="F32" s="16">
        <f t="shared" si="10"/>
        <v>1500</v>
      </c>
      <c r="G32" s="8" t="s">
        <v>80</v>
      </c>
    </row>
    <row r="33" spans="1:7" s="3" customFormat="1" ht="15.75" customHeight="1">
      <c r="A33" s="67"/>
      <c r="B33" s="44">
        <v>43086</v>
      </c>
      <c r="C33" s="9">
        <v>1500</v>
      </c>
      <c r="D33" s="15" t="s">
        <v>28</v>
      </c>
      <c r="E33" s="15">
        <v>1</v>
      </c>
      <c r="F33" s="16">
        <f t="shared" si="10"/>
        <v>1500</v>
      </c>
      <c r="G33" s="8" t="s">
        <v>79</v>
      </c>
    </row>
    <row r="34" spans="1:7" s="3" customFormat="1" ht="15.75" customHeight="1">
      <c r="A34" s="67"/>
      <c r="B34" s="44">
        <v>43083</v>
      </c>
      <c r="C34" s="9">
        <v>600</v>
      </c>
      <c r="D34" s="15" t="s">
        <v>28</v>
      </c>
      <c r="E34" s="15">
        <v>1</v>
      </c>
      <c r="F34" s="16">
        <f t="shared" ref="F34" si="11">C34*E34</f>
        <v>600</v>
      </c>
      <c r="G34" s="8" t="s">
        <v>81</v>
      </c>
    </row>
    <row r="35" spans="1:7" s="3" customFormat="1" ht="15.75" customHeight="1">
      <c r="A35" s="68"/>
      <c r="B35" s="61" t="s">
        <v>34</v>
      </c>
      <c r="C35" s="62"/>
      <c r="D35" s="62"/>
      <c r="E35" s="63"/>
      <c r="F35" s="30">
        <f>SUM(F20:F34)</f>
        <v>32410</v>
      </c>
      <c r="G35" s="31"/>
    </row>
    <row r="36" spans="1:7" s="3" customFormat="1" ht="16.5" customHeight="1">
      <c r="A36" s="66" t="s">
        <v>58</v>
      </c>
      <c r="B36" s="40" t="s">
        <v>63</v>
      </c>
      <c r="C36" s="9">
        <v>80</v>
      </c>
      <c r="D36" s="43" t="s">
        <v>69</v>
      </c>
      <c r="E36" s="40">
        <v>6</v>
      </c>
      <c r="F36" s="16">
        <f>C36*E36</f>
        <v>480</v>
      </c>
      <c r="G36" s="52" t="s">
        <v>82</v>
      </c>
    </row>
    <row r="37" spans="1:7" s="3" customFormat="1" ht="16.5" customHeight="1">
      <c r="A37" s="66"/>
      <c r="B37" s="40" t="s">
        <v>64</v>
      </c>
      <c r="C37" s="9">
        <v>80</v>
      </c>
      <c r="D37" s="43" t="s">
        <v>69</v>
      </c>
      <c r="E37" s="40">
        <v>6</v>
      </c>
      <c r="F37" s="16">
        <f t="shared" ref="F37:F44" si="12">C37*E37</f>
        <v>480</v>
      </c>
      <c r="G37" s="52" t="s">
        <v>83</v>
      </c>
    </row>
    <row r="38" spans="1:7" s="3" customFormat="1" ht="16.5" customHeight="1">
      <c r="A38" s="66"/>
      <c r="B38" s="40" t="s">
        <v>65</v>
      </c>
      <c r="C38" s="9">
        <v>80</v>
      </c>
      <c r="D38" s="43" t="s">
        <v>69</v>
      </c>
      <c r="E38" s="40">
        <v>9</v>
      </c>
      <c r="F38" s="16">
        <f t="shared" si="12"/>
        <v>720</v>
      </c>
      <c r="G38" s="52" t="s">
        <v>84</v>
      </c>
    </row>
    <row r="39" spans="1:7" s="3" customFormat="1" ht="16.5" customHeight="1">
      <c r="A39" s="66"/>
      <c r="B39" s="40" t="s">
        <v>66</v>
      </c>
      <c r="C39" s="9">
        <v>80</v>
      </c>
      <c r="D39" s="43" t="s">
        <v>69</v>
      </c>
      <c r="E39" s="40">
        <v>6</v>
      </c>
      <c r="F39" s="16">
        <f t="shared" si="12"/>
        <v>480</v>
      </c>
      <c r="G39" s="52" t="s">
        <v>85</v>
      </c>
    </row>
    <row r="40" spans="1:7" s="3" customFormat="1" ht="16.5" customHeight="1">
      <c r="A40" s="66"/>
      <c r="B40" s="40" t="s">
        <v>89</v>
      </c>
      <c r="C40" s="9">
        <v>80</v>
      </c>
      <c r="D40" s="43" t="s">
        <v>69</v>
      </c>
      <c r="E40" s="40">
        <v>4</v>
      </c>
      <c r="F40" s="16">
        <f t="shared" si="12"/>
        <v>320</v>
      </c>
      <c r="G40" s="52" t="s">
        <v>90</v>
      </c>
    </row>
    <row r="41" spans="1:7" s="3" customFormat="1" ht="16.5" customHeight="1">
      <c r="A41" s="66"/>
      <c r="B41" s="40" t="s">
        <v>92</v>
      </c>
      <c r="C41" s="9">
        <v>80</v>
      </c>
      <c r="D41" s="43" t="s">
        <v>69</v>
      </c>
      <c r="E41" s="40">
        <v>5</v>
      </c>
      <c r="F41" s="16">
        <f t="shared" si="12"/>
        <v>400</v>
      </c>
      <c r="G41" s="52" t="s">
        <v>91</v>
      </c>
    </row>
    <row r="42" spans="1:7" s="3" customFormat="1" ht="16.5" customHeight="1">
      <c r="A42" s="66"/>
      <c r="B42" s="40" t="s">
        <v>67</v>
      </c>
      <c r="C42" s="9">
        <v>80</v>
      </c>
      <c r="D42" s="43" t="s">
        <v>69</v>
      </c>
      <c r="E42" s="40">
        <v>5</v>
      </c>
      <c r="F42" s="16">
        <f t="shared" si="12"/>
        <v>400</v>
      </c>
      <c r="G42" s="52" t="s">
        <v>86</v>
      </c>
    </row>
    <row r="43" spans="1:7" s="3" customFormat="1" ht="16.5" customHeight="1">
      <c r="A43" s="66"/>
      <c r="B43" s="40" t="s">
        <v>68</v>
      </c>
      <c r="C43" s="9">
        <v>80</v>
      </c>
      <c r="D43" s="43" t="s">
        <v>69</v>
      </c>
      <c r="E43" s="40">
        <v>6</v>
      </c>
      <c r="F43" s="16">
        <f t="shared" si="12"/>
        <v>480</v>
      </c>
      <c r="G43" s="52" t="s">
        <v>87</v>
      </c>
    </row>
    <row r="44" spans="1:7" s="3" customFormat="1" ht="16.5" customHeight="1">
      <c r="A44" s="66"/>
      <c r="B44" s="45" t="s">
        <v>70</v>
      </c>
      <c r="C44" s="9">
        <v>80</v>
      </c>
      <c r="D44" s="43" t="s">
        <v>69</v>
      </c>
      <c r="E44" s="40">
        <v>7</v>
      </c>
      <c r="F44" s="16">
        <f t="shared" si="12"/>
        <v>560</v>
      </c>
      <c r="G44" s="52" t="s">
        <v>88</v>
      </c>
    </row>
    <row r="45" spans="1:7" s="3" customFormat="1" ht="16.5">
      <c r="A45" s="66"/>
      <c r="B45" s="61" t="s">
        <v>34</v>
      </c>
      <c r="C45" s="62"/>
      <c r="D45" s="62"/>
      <c r="E45" s="63"/>
      <c r="F45" s="30">
        <f>SUM(F36:F44)</f>
        <v>4320</v>
      </c>
      <c r="G45" s="31"/>
    </row>
    <row r="46" spans="1:7" s="3" customFormat="1" ht="16.5">
      <c r="A46" s="59" t="s">
        <v>30</v>
      </c>
      <c r="B46" s="39" t="s">
        <v>45</v>
      </c>
      <c r="C46" s="9">
        <v>1000</v>
      </c>
      <c r="D46" s="42" t="s">
        <v>32</v>
      </c>
      <c r="E46" s="5">
        <v>3</v>
      </c>
      <c r="F46" s="10">
        <f>C46*E46</f>
        <v>3000</v>
      </c>
      <c r="G46" s="7"/>
    </row>
    <row r="47" spans="1:7" ht="14.25">
      <c r="A47" s="60"/>
      <c r="B47" s="61" t="s">
        <v>34</v>
      </c>
      <c r="C47" s="62"/>
      <c r="D47" s="62"/>
      <c r="E47" s="63" t="s">
        <v>5</v>
      </c>
      <c r="F47" s="30">
        <f>SUM(F46:F46)</f>
        <v>3000</v>
      </c>
      <c r="G47" s="31"/>
    </row>
    <row r="48" spans="1:7" ht="14.25">
      <c r="A48" s="76" t="s">
        <v>31</v>
      </c>
      <c r="B48" s="5" t="s">
        <v>43</v>
      </c>
      <c r="C48" s="10">
        <v>600</v>
      </c>
      <c r="D48" s="5" t="s">
        <v>7</v>
      </c>
      <c r="E48" s="5">
        <v>4</v>
      </c>
      <c r="F48" s="10">
        <f>C48*E48</f>
        <v>2400</v>
      </c>
      <c r="G48" s="8"/>
    </row>
    <row r="49" spans="1:7" ht="14.25">
      <c r="A49" s="59"/>
      <c r="B49" s="5" t="s">
        <v>44</v>
      </c>
      <c r="C49" s="10">
        <v>682</v>
      </c>
      <c r="D49" s="5" t="s">
        <v>7</v>
      </c>
      <c r="E49" s="5">
        <v>1</v>
      </c>
      <c r="F49" s="10">
        <f t="shared" ref="F49:F53" si="13">C49*E49</f>
        <v>682</v>
      </c>
      <c r="G49" s="8" t="s">
        <v>93</v>
      </c>
    </row>
    <row r="50" spans="1:7" ht="14.25">
      <c r="A50" s="59"/>
      <c r="B50" s="42" t="s">
        <v>61</v>
      </c>
      <c r="C50" s="10">
        <v>500</v>
      </c>
      <c r="D50" s="42" t="s">
        <v>62</v>
      </c>
      <c r="E50" s="42">
        <v>1</v>
      </c>
      <c r="F50" s="10">
        <f t="shared" si="13"/>
        <v>500</v>
      </c>
      <c r="G50" s="8"/>
    </row>
    <row r="51" spans="1:7" ht="14.25">
      <c r="A51" s="59"/>
      <c r="B51" s="42" t="s">
        <v>60</v>
      </c>
      <c r="C51" s="9">
        <v>500</v>
      </c>
      <c r="D51" s="5" t="s">
        <v>7</v>
      </c>
      <c r="E51" s="5">
        <v>2</v>
      </c>
      <c r="F51" s="10">
        <f t="shared" si="13"/>
        <v>1000</v>
      </c>
      <c r="G51" s="8"/>
    </row>
    <row r="52" spans="1:7" ht="14.25">
      <c r="A52" s="59"/>
      <c r="B52" s="42" t="s">
        <v>71</v>
      </c>
      <c r="C52" s="9">
        <v>7850</v>
      </c>
      <c r="D52" s="42" t="s">
        <v>8</v>
      </c>
      <c r="E52" s="5">
        <v>1</v>
      </c>
      <c r="F52" s="10">
        <f t="shared" si="13"/>
        <v>7850</v>
      </c>
      <c r="G52" s="8"/>
    </row>
    <row r="53" spans="1:7" ht="14.25">
      <c r="A53" s="59"/>
      <c r="B53" s="42" t="s">
        <v>73</v>
      </c>
      <c r="C53" s="9">
        <v>812</v>
      </c>
      <c r="D53" s="42" t="s">
        <v>74</v>
      </c>
      <c r="E53" s="42">
        <v>1</v>
      </c>
      <c r="F53" s="10">
        <f t="shared" si="13"/>
        <v>812</v>
      </c>
      <c r="G53" s="8"/>
    </row>
    <row r="54" spans="1:7" s="28" customFormat="1" ht="14.25">
      <c r="A54" s="59"/>
      <c r="B54" s="18" t="s">
        <v>75</v>
      </c>
      <c r="C54" s="26">
        <v>156</v>
      </c>
      <c r="D54" s="18" t="s">
        <v>29</v>
      </c>
      <c r="E54" s="18">
        <v>1</v>
      </c>
      <c r="F54" s="27">
        <f>C54*E54</f>
        <v>156</v>
      </c>
      <c r="G54" s="21" t="s">
        <v>76</v>
      </c>
    </row>
    <row r="55" spans="1:7" ht="14.25">
      <c r="A55" s="60"/>
      <c r="B55" s="61" t="s">
        <v>34</v>
      </c>
      <c r="C55" s="62"/>
      <c r="D55" s="62"/>
      <c r="E55" s="63" t="s">
        <v>35</v>
      </c>
      <c r="F55" s="30">
        <f>SUM(F48:F54)</f>
        <v>13400</v>
      </c>
      <c r="G55" s="31"/>
    </row>
    <row r="56" spans="1:7" ht="16.5">
      <c r="A56" s="70" t="s">
        <v>9</v>
      </c>
      <c r="B56" s="71"/>
      <c r="C56" s="71"/>
      <c r="D56" s="71"/>
      <c r="E56" s="72"/>
      <c r="F56" s="32">
        <f>SUM(F55,F47,F45,F35,F19,F15)</f>
        <v>116760</v>
      </c>
      <c r="G56" s="33"/>
    </row>
    <row r="57" spans="1:7" ht="14.25">
      <c r="A57" s="70" t="s">
        <v>10</v>
      </c>
      <c r="B57" s="71"/>
      <c r="C57" s="71"/>
      <c r="D57" s="71"/>
      <c r="E57" s="72"/>
      <c r="F57" s="32">
        <f>SUM(F56*0.1)</f>
        <v>11676</v>
      </c>
      <c r="G57" s="34">
        <v>0.1</v>
      </c>
    </row>
    <row r="58" spans="1:7" ht="14.25">
      <c r="A58" s="70" t="s">
        <v>77</v>
      </c>
      <c r="B58" s="71"/>
      <c r="C58" s="71"/>
      <c r="D58" s="71"/>
      <c r="E58" s="72"/>
      <c r="F58" s="32">
        <f>SUM(F56:F57)*0.06</f>
        <v>7706.16</v>
      </c>
      <c r="G58" s="34">
        <v>0.06</v>
      </c>
    </row>
    <row r="59" spans="1:7" ht="19.5" customHeight="1">
      <c r="A59" s="73" t="s">
        <v>9</v>
      </c>
      <c r="B59" s="74"/>
      <c r="C59" s="74"/>
      <c r="D59" s="74"/>
      <c r="E59" s="75"/>
      <c r="F59" s="37">
        <f>SUM(F56:F58)</f>
        <v>136142.16</v>
      </c>
      <c r="G59" s="36"/>
    </row>
  </sheetData>
  <mergeCells count="20">
    <mergeCell ref="A58:E58"/>
    <mergeCell ref="A59:E59"/>
    <mergeCell ref="A48:A55"/>
    <mergeCell ref="B55:E55"/>
    <mergeCell ref="A56:E56"/>
    <mergeCell ref="A57:E57"/>
    <mergeCell ref="A10:A15"/>
    <mergeCell ref="A1:G2"/>
    <mergeCell ref="G5:G8"/>
    <mergeCell ref="A46:A47"/>
    <mergeCell ref="B47:E47"/>
    <mergeCell ref="A3:F3"/>
    <mergeCell ref="A4:F4"/>
    <mergeCell ref="B35:E35"/>
    <mergeCell ref="A36:A45"/>
    <mergeCell ref="B45:E45"/>
    <mergeCell ref="B15:E15"/>
    <mergeCell ref="A16:A19"/>
    <mergeCell ref="B19:E19"/>
    <mergeCell ref="A20:A3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5"/>
  <sheetViews>
    <sheetView workbookViewId="0">
      <selection activeCell="C2" sqref="C2"/>
    </sheetView>
  </sheetViews>
  <sheetFormatPr defaultRowHeight="13.5"/>
  <cols>
    <col min="1" max="2" width="13.875" style="1" customWidth="1"/>
    <col min="3" max="3" width="13.875" style="46" customWidth="1"/>
    <col min="4" max="7" width="9.875" style="1" customWidth="1"/>
    <col min="8" max="12" width="9.875" customWidth="1"/>
  </cols>
  <sheetData>
    <row r="1" spans="1:7" ht="21.75" customHeight="1">
      <c r="A1" s="78" t="s">
        <v>96</v>
      </c>
      <c r="B1" s="78"/>
      <c r="C1" s="78"/>
      <c r="D1"/>
      <c r="E1"/>
      <c r="F1"/>
      <c r="G1"/>
    </row>
    <row r="2" spans="1:7" ht="26.25" customHeight="1">
      <c r="A2" s="49">
        <v>43089</v>
      </c>
      <c r="B2" s="50" t="s">
        <v>97</v>
      </c>
      <c r="C2" s="48">
        <v>101</v>
      </c>
      <c r="D2"/>
      <c r="E2"/>
      <c r="F2"/>
      <c r="G2"/>
    </row>
    <row r="3" spans="1:7" ht="26.25" customHeight="1">
      <c r="A3" s="49">
        <v>43089</v>
      </c>
      <c r="B3" s="50" t="s">
        <v>98</v>
      </c>
      <c r="C3" s="48">
        <v>156</v>
      </c>
      <c r="D3"/>
      <c r="E3"/>
      <c r="F3"/>
      <c r="G3"/>
    </row>
    <row r="4" spans="1:7" ht="26.25" customHeight="1">
      <c r="A4" s="49">
        <v>43089</v>
      </c>
      <c r="B4" s="50" t="s">
        <v>99</v>
      </c>
      <c r="C4" s="48">
        <v>78</v>
      </c>
      <c r="D4"/>
      <c r="E4"/>
      <c r="F4"/>
      <c r="G4"/>
    </row>
    <row r="5" spans="1:7" ht="26.25" customHeight="1">
      <c r="A5" s="49">
        <v>43089</v>
      </c>
      <c r="B5" s="50" t="s">
        <v>100</v>
      </c>
      <c r="C5" s="48">
        <v>64</v>
      </c>
      <c r="D5"/>
      <c r="E5"/>
      <c r="F5"/>
      <c r="G5"/>
    </row>
    <row r="6" spans="1:7" ht="26.25" customHeight="1">
      <c r="A6" s="49">
        <v>43089</v>
      </c>
      <c r="B6" s="50" t="s">
        <v>100</v>
      </c>
      <c r="C6" s="48">
        <v>101</v>
      </c>
      <c r="D6"/>
      <c r="E6"/>
      <c r="F6"/>
      <c r="G6"/>
    </row>
    <row r="7" spans="1:7" ht="26.25" customHeight="1">
      <c r="A7" s="49">
        <v>43089</v>
      </c>
      <c r="B7" s="50" t="s">
        <v>100</v>
      </c>
      <c r="C7" s="48">
        <v>101</v>
      </c>
      <c r="D7"/>
      <c r="E7"/>
      <c r="F7"/>
      <c r="G7"/>
    </row>
    <row r="8" spans="1:7" ht="26.25" customHeight="1">
      <c r="A8" s="49">
        <v>43089</v>
      </c>
      <c r="B8" s="50" t="s">
        <v>101</v>
      </c>
      <c r="C8" s="48">
        <v>78</v>
      </c>
      <c r="D8"/>
      <c r="E8"/>
      <c r="F8"/>
      <c r="G8"/>
    </row>
    <row r="9" spans="1:7" ht="26.25" customHeight="1">
      <c r="A9" s="49">
        <v>43089</v>
      </c>
      <c r="B9" s="50" t="s">
        <v>102</v>
      </c>
      <c r="C9" s="48">
        <v>133</v>
      </c>
      <c r="D9"/>
      <c r="E9"/>
      <c r="F9"/>
      <c r="G9"/>
    </row>
    <row r="10" spans="1:7" ht="18.75" customHeight="1">
      <c r="A10" s="77" t="s">
        <v>103</v>
      </c>
      <c r="B10" s="77"/>
      <c r="C10" s="51">
        <f>SUM(C2:C9)</f>
        <v>812</v>
      </c>
      <c r="D10"/>
      <c r="E10"/>
      <c r="F10"/>
      <c r="G10"/>
    </row>
    <row r="11" spans="1:7" ht="15.75" customHeight="1">
      <c r="D11"/>
      <c r="E11"/>
      <c r="F11"/>
      <c r="G11"/>
    </row>
    <row r="12" spans="1:7" s="3" customFormat="1" ht="15.75" customHeight="1">
      <c r="A12" s="4"/>
      <c r="B12" s="4"/>
      <c r="C12" s="47"/>
    </row>
    <row r="13" spans="1:7" s="3" customFormat="1" ht="15.75" customHeight="1">
      <c r="A13" s="4"/>
      <c r="B13" s="4"/>
      <c r="C13" s="47"/>
    </row>
    <row r="14" spans="1:7" s="3" customFormat="1" ht="15.75" customHeight="1">
      <c r="A14" s="4"/>
      <c r="B14" s="4"/>
      <c r="C14" s="47"/>
    </row>
    <row r="15" spans="1:7" s="3" customFormat="1" ht="15.75" customHeight="1">
      <c r="A15" s="4"/>
      <c r="B15" s="4"/>
      <c r="C15" s="47"/>
    </row>
    <row r="16" spans="1:7" s="3" customFormat="1" ht="15.75" customHeight="1">
      <c r="A16" s="4"/>
      <c r="B16" s="4"/>
      <c r="C16" s="47"/>
    </row>
    <row r="17" spans="1:7" s="3" customFormat="1" ht="15.75" customHeight="1">
      <c r="A17" s="4"/>
      <c r="B17" s="4"/>
      <c r="C17" s="47"/>
    </row>
    <row r="18" spans="1:7" s="3" customFormat="1" ht="15.75" customHeight="1">
      <c r="A18" s="4"/>
      <c r="B18" s="4"/>
      <c r="C18" s="47"/>
    </row>
    <row r="19" spans="1:7" s="3" customFormat="1" ht="15.75" customHeight="1">
      <c r="A19" s="4"/>
      <c r="B19" s="4"/>
      <c r="C19" s="47"/>
    </row>
    <row r="20" spans="1:7" s="3" customFormat="1" ht="15.75" customHeight="1">
      <c r="A20" s="4"/>
      <c r="B20" s="4"/>
      <c r="C20" s="47"/>
    </row>
    <row r="21" spans="1:7" s="3" customFormat="1" ht="15.75" customHeight="1">
      <c r="A21" s="4"/>
      <c r="B21" s="4"/>
      <c r="C21" s="47"/>
    </row>
    <row r="22" spans="1:7" s="3" customFormat="1" ht="15.75" customHeight="1">
      <c r="A22" s="4"/>
      <c r="B22" s="4"/>
      <c r="C22" s="47"/>
    </row>
    <row r="23" spans="1:7" s="3" customFormat="1" ht="15.75" customHeight="1">
      <c r="A23" s="4"/>
      <c r="B23" s="4"/>
      <c r="C23" s="47"/>
    </row>
    <row r="24" spans="1:7" s="3" customFormat="1" ht="15.75" customHeight="1">
      <c r="A24" s="4"/>
      <c r="B24" s="4"/>
      <c r="C24" s="47"/>
    </row>
    <row r="25" spans="1:7" s="3" customFormat="1" ht="15.75" customHeight="1">
      <c r="A25" s="4"/>
      <c r="B25" s="4"/>
      <c r="C25" s="47"/>
    </row>
    <row r="26" spans="1:7" s="3" customFormat="1" ht="15.75" customHeight="1">
      <c r="A26" s="4"/>
      <c r="B26" s="4"/>
      <c r="C26" s="47"/>
    </row>
    <row r="27" spans="1:7" ht="15.75" customHeight="1">
      <c r="D27"/>
      <c r="E27"/>
      <c r="F27"/>
      <c r="G27"/>
    </row>
    <row r="28" spans="1:7" ht="15.75" customHeight="1">
      <c r="D28"/>
      <c r="E28"/>
      <c r="F28"/>
      <c r="G28"/>
    </row>
    <row r="29" spans="1:7" ht="15.75" customHeight="1">
      <c r="D29"/>
      <c r="E29"/>
      <c r="F29"/>
      <c r="G29"/>
    </row>
    <row r="30" spans="1:7" ht="15.75" customHeight="1">
      <c r="D30"/>
      <c r="E30"/>
      <c r="F30"/>
      <c r="G30"/>
    </row>
    <row r="31" spans="1:7" ht="15.75" customHeight="1">
      <c r="D31"/>
      <c r="E31"/>
      <c r="F31"/>
      <c r="G31"/>
    </row>
    <row r="32" spans="1:7" ht="15.75" customHeight="1">
      <c r="D32"/>
      <c r="E32"/>
      <c r="F32"/>
      <c r="G32"/>
    </row>
    <row r="33" spans="4:7" ht="15.75" customHeight="1">
      <c r="D33"/>
      <c r="E33"/>
      <c r="F33"/>
      <c r="G33"/>
    </row>
    <row r="34" spans="4:7" ht="15.75" customHeight="1">
      <c r="D34"/>
      <c r="E34"/>
      <c r="F34"/>
      <c r="G34"/>
    </row>
    <row r="35" spans="4:7" ht="15.75" customHeight="1"/>
    <row r="36" spans="4:7" ht="15.75" customHeight="1"/>
    <row r="37" spans="4:7" ht="15.75" customHeight="1"/>
    <row r="38" spans="4:7" ht="15.75" customHeight="1"/>
    <row r="39" spans="4:7" ht="15.75" customHeight="1"/>
    <row r="40" spans="4:7" ht="15.75" customHeight="1"/>
    <row r="41" spans="4:7" ht="15.75" customHeight="1"/>
    <row r="42" spans="4:7" ht="15.75" customHeight="1"/>
    <row r="43" spans="4:7" ht="15.75" customHeight="1"/>
    <row r="44" spans="4:7" ht="15.75" customHeight="1"/>
    <row r="45" spans="4:7" ht="15.75" customHeight="1"/>
    <row r="46" spans="4:7" ht="15.75" customHeight="1"/>
    <row r="47" spans="4:7" ht="15.75" customHeight="1"/>
    <row r="48" spans="4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</sheetData>
  <mergeCells count="2">
    <mergeCell ref="A10:B10"/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国内会议</vt:lpstr>
      <vt:lpstr>酒店杂费明细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Adimn</cp:lastModifiedBy>
  <dcterms:created xsi:type="dcterms:W3CDTF">2016-05-12T07:16:37Z</dcterms:created>
  <dcterms:modified xsi:type="dcterms:W3CDTF">2017-12-26T06:22:10Z</dcterms:modified>
</cp:coreProperties>
</file>