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hidePivotFieldList="1"/>
  <bookViews>
    <workbookView windowWidth="27660" windowHeight="13060" tabRatio="679" firstSheet="1" activeTab="4"/>
  </bookViews>
  <sheets>
    <sheet name="使用说明" sheetId="20" r:id="rId1"/>
    <sheet name="框架条目清单" sheetId="21" r:id="rId2"/>
    <sheet name="前序清单文件" sheetId="23" r:id="rId3"/>
    <sheet name="1.报价汇总" sheetId="15" r:id="rId4"/>
    <sheet name="2.报价结算清单" sheetId="14" r:id="rId5"/>
    <sheet name="3.框架内物料" sheetId="12" r:id="rId6"/>
  </sheets>
  <externalReferences>
    <externalReference r:id="rId7"/>
    <externalReference r:id="rId8"/>
    <externalReference r:id="rId9"/>
  </externalReferences>
  <definedNames>
    <definedName name="_xlnm._FilterDatabase" localSheetId="5" hidden="1">'3.框架内物料'!$A$1:$I$749</definedName>
    <definedName name="_xlnm.Print_Area" localSheetId="4">'2.报价结算清单'!$A$1:$V$124</definedName>
  </definedNames>
  <calcPr calcId="144525"/>
</workbook>
</file>

<file path=xl/sharedStrings.xml><?xml version="1.0" encoding="utf-8"?>
<sst xmlns="http://schemas.openxmlformats.org/spreadsheetml/2006/main" count="8706" uniqueCount="3105">
  <si>
    <t>填写说明</t>
  </si>
  <si>
    <r>
      <rPr>
        <sz val="10"/>
        <color rgb="FF000000"/>
        <rFont val="等线"/>
        <charset val="134"/>
      </rPr>
      <t>注意事项【</t>
    </r>
    <r>
      <rPr>
        <sz val="10"/>
        <color rgb="FFF54A45"/>
        <rFont val="等线"/>
        <charset val="134"/>
      </rPr>
      <t>重要，读三遍</t>
    </r>
    <r>
      <rPr>
        <sz val="10"/>
        <color rgb="FF000000"/>
        <rFont val="等线"/>
        <charset val="134"/>
      </rPr>
      <t>】</t>
    </r>
  </si>
  <si>
    <r>
      <rPr>
        <sz val="10"/>
        <color rgb="FF000000"/>
        <rFont val="等线"/>
        <charset val="134"/>
      </rPr>
      <t>1. 此清单模板用于自动化结算的系统匹配。即适用于BPO环节也适用于结算环节。</t>
    </r>
    <r>
      <rPr>
        <sz val="10"/>
        <color rgb="FFF54A45"/>
        <rFont val="等线"/>
        <charset val="134"/>
      </rPr>
      <t>供应商仅需填写“报价清单”页签及“报价汇总”页签（如有）</t>
    </r>
    <r>
      <rPr>
        <sz val="10"/>
        <color rgb="FF000000"/>
        <rFont val="等线"/>
        <charset val="134"/>
      </rPr>
      <t>，其余页签不可填写及改动。</t>
    </r>
  </si>
  <si>
    <r>
      <rPr>
        <sz val="10"/>
        <color rgb="FF000000"/>
        <rFont val="等线"/>
        <charset val="134"/>
      </rPr>
      <t xml:space="preserve">2. </t>
    </r>
    <r>
      <rPr>
        <sz val="10"/>
        <color rgb="FFF54A45"/>
        <rFont val="等线"/>
        <charset val="134"/>
      </rPr>
      <t>填写及导入时 Excel的页签名称、页签顺序及各表头字段务必不要改动，</t>
    </r>
    <r>
      <rPr>
        <sz val="10"/>
        <color rgb="FF000000"/>
        <rFont val="等线"/>
        <charset val="134"/>
      </rPr>
      <t>合并单元格和改动表头将导致无法识别！</t>
    </r>
  </si>
  <si>
    <t>3. “框架条目清单”是框架信息，此sheet用于粘贴后序文件使用，无需任何填写和改动。注意内含业务编码，此编码为自动化识别的唯一信息，不要自行更改或删除。</t>
  </si>
  <si>
    <t>4.文件最大不得超过20MB，如文件内容较多建议表内放置飞书链接。</t>
  </si>
  <si>
    <t>【报价清单】填写指导</t>
  </si>
  <si>
    <r>
      <rPr>
        <sz val="10"/>
        <color rgb="FF000000"/>
        <rFont val="等线"/>
        <charset val="134"/>
      </rPr>
      <t>1. 标红字段是</t>
    </r>
    <r>
      <rPr>
        <sz val="10"/>
        <color rgb="FFF54A45"/>
        <rFont val="等线"/>
        <charset val="134"/>
      </rPr>
      <t>必填项，请勿遗漏；</t>
    </r>
    <r>
      <rPr>
        <sz val="10"/>
        <color theme="1"/>
        <rFont val="等线"/>
        <charset val="134"/>
      </rPr>
      <t>内带公式字段为自动展示项，供应商无需手工填写；「选项」 类型字段，仅可填写模板支持的选项值；</t>
    </r>
  </si>
  <si>
    <r>
      <rPr>
        <sz val="10"/>
        <color rgb="FF000000"/>
        <rFont val="等线"/>
        <charset val="134"/>
      </rPr>
      <t>2 .</t>
    </r>
    <r>
      <rPr>
        <sz val="10"/>
        <color rgb="FFFF0000"/>
        <rFont val="等线"/>
        <charset val="134"/>
      </rPr>
      <t>务必不可添加：</t>
    </r>
    <r>
      <rPr>
        <sz val="10"/>
        <color rgb="FF000000"/>
        <rFont val="等线"/>
        <charset val="134"/>
      </rPr>
      <t>不可在此表基础上随意添加汇总金额及小计金额；汇总类金额影响系统校验；</t>
    </r>
  </si>
  <si>
    <r>
      <rPr>
        <sz val="10"/>
        <color theme="1"/>
        <rFont val="等线"/>
        <charset val="134"/>
      </rPr>
      <t>3 .</t>
    </r>
    <r>
      <rPr>
        <sz val="10"/>
        <color rgb="FFFF0000"/>
        <rFont val="等线"/>
        <charset val="134"/>
      </rPr>
      <t>务必不可改动：</t>
    </r>
    <r>
      <rPr>
        <sz val="10"/>
        <color theme="1"/>
        <rFont val="等线"/>
        <charset val="134"/>
      </rPr>
      <t>框架内的条目，价格不可以高于框架价格。若存必须涨价情况，则“价格条目类型”栏需选择“框架外”</t>
    </r>
  </si>
  <si>
    <t>4.服务费的填写：若设计服务费的填写，可在“数量”栏填写对应收取服务费的金额，建议填对应公式而非数值。（举例：B5+C5+F5;而非100元）</t>
  </si>
  <si>
    <t>5.如涉及“整体优惠”：“单价”栏请填写对应的负数，“数量”栏请填写数字1。</t>
  </si>
  <si>
    <t>表单填写常见QA</t>
  </si>
  <si>
    <t>Q1：同样条目是否可以多次重复填写？A：可以，在系统识别中报价数量和金额将自动加总处理；</t>
  </si>
  <si>
    <t>Q2：是否可以合并单元格？A：除了编号及红色字段，其他可以合并</t>
  </si>
  <si>
    <t>Q3：是否可以增加sheet？A：可以。如有必要的新增sheet，请在目前sheet之后增加，新增sheet内容无法用于系统匹配，请增加之前务必和采购确认</t>
  </si>
  <si>
    <t>Q4：数量1、单位1、数量2、单位2什么意思？A：例：数量1填写3、单位1填写人，数量2填写2、单位2填写天，数量整体为6=3人2天；若只存在1个单位及相应数量，单位2随意填写（如个或项），数量2填写1</t>
  </si>
  <si>
    <t>业务编号</t>
  </si>
  <si>
    <t>条目名称</t>
  </si>
  <si>
    <t>条目单价（含税）</t>
  </si>
  <si>
    <t>单位</t>
  </si>
  <si>
    <t>税率</t>
  </si>
  <si>
    <t>币种</t>
  </si>
  <si>
    <t>商品编号</t>
  </si>
  <si>
    <t>价格编号</t>
  </si>
  <si>
    <t>供应商编号</t>
  </si>
  <si>
    <t>有效日期</t>
  </si>
  <si>
    <t>品类</t>
  </si>
  <si>
    <t>M939882570313748482</t>
  </si>
  <si>
    <t>AVL设备类-结构-Windlass 
葫芦-Local Electric Windlass 2 Ton
国产电动葫芦2 吨--</t>
  </si>
  <si>
    <t>台</t>
  </si>
  <si>
    <t>0.0600000000</t>
  </si>
  <si>
    <t>CNY</t>
  </si>
  <si>
    <t>A2311006800</t>
  </si>
  <si>
    <t>939882570313748482</t>
  </si>
  <si>
    <t>V0008229</t>
  </si>
  <si>
    <t>2023/12/01 - 2025/12/31</t>
  </si>
  <si>
    <t>M939882570566639617</t>
  </si>
  <si>
    <t>搭建制作-制作-装饰材料-仿真植物墙-混搭植物</t>
  </si>
  <si>
    <t>平米</t>
  </si>
  <si>
    <t>A33007150743956</t>
  </si>
  <si>
    <t>939882570566639617</t>
  </si>
  <si>
    <t>M939882570587611138</t>
  </si>
  <si>
    <t>AVL设备类-灯光-Fixture 
常规灯具-ETC Source Four Profile spotlight( 26°,19°,50°,36°)
ETC Source Four 造型灯( 26°,19°,50°,36°)--</t>
  </si>
  <si>
    <t>只</t>
  </si>
  <si>
    <t>A2311006717</t>
  </si>
  <si>
    <t>939882570587611138</t>
  </si>
  <si>
    <t>M939882570587611140</t>
  </si>
  <si>
    <t>服务费税费-项目税费-项目税费-onsite人员服务费-增值税比例</t>
  </si>
  <si>
    <t>项</t>
  </si>
  <si>
    <t>A2311007331</t>
  </si>
  <si>
    <t>939882570587611140</t>
  </si>
  <si>
    <t>M939882570594766849</t>
  </si>
  <si>
    <t>AVL设备类-结构-Truss Syste
Truss 结构-TRUSS (678 x 1018mm)
灯光吊架(678 x 1018 毫米)--</t>
  </si>
  <si>
    <t>米</t>
  </si>
  <si>
    <t>A2311006790</t>
  </si>
  <si>
    <t>939882570594766849</t>
  </si>
  <si>
    <t>M939882570796093442</t>
  </si>
  <si>
    <t>AVL设备类-视频-Video Control System 
操作系统--视频处理器-Barco Folsom Encore E2
Barco Folsom Encore 高清视频处理器-品牌：Barco，型号：E2</t>
  </si>
  <si>
    <t>A2311006806</t>
  </si>
  <si>
    <t>939882570796093442</t>
  </si>
  <si>
    <t>M939882570800287745</t>
  </si>
  <si>
    <t>AVL设备类-结构-Windlass 
葫芦-Local Electric Windlass 1 Ton
国产电动葫芦1 吨--</t>
  </si>
  <si>
    <t>A2311006847</t>
  </si>
  <si>
    <t>939882570800287745</t>
  </si>
  <si>
    <t>M939882570804482050</t>
  </si>
  <si>
    <t>AVL设备类-签到-短信服务-短信提醒-按每条计算，起订量不低于300条</t>
  </si>
  <si>
    <t>条</t>
  </si>
  <si>
    <t>A2311006936</t>
  </si>
  <si>
    <t>939882570804482050</t>
  </si>
  <si>
    <t>M939882570839269377</t>
  </si>
  <si>
    <t>搭建制作-制作-地台结构-铁制地台 0.5m--1.5m-国标3*5钢架结构+两层15厘夹板</t>
  </si>
  <si>
    <t>A2311006984</t>
  </si>
  <si>
    <t>939882570839269377</t>
  </si>
  <si>
    <t>M939882570881212418</t>
  </si>
  <si>
    <t>搭建制作-车辆-车辆物流-货车-市内运输-4.2m 货车，距离30km内</t>
  </si>
  <si>
    <t>车次</t>
  </si>
  <si>
    <t>A2311007054</t>
  </si>
  <si>
    <t>939882570881212418</t>
  </si>
  <si>
    <t>M939882570888368129</t>
  </si>
  <si>
    <t>AVL设备类-音频-Mixer
调音台-YAMAHA M7CL Digital Mixer (48ch)
YAMAHA M7CL 数字调音台（48 路）-YAMAHA</t>
  </si>
  <si>
    <t>A2311006918</t>
  </si>
  <si>
    <t>939882570888368129</t>
  </si>
  <si>
    <t>M939882570888368131</t>
  </si>
  <si>
    <t>Onsite 人员-导游-普通英文导游-人员劳务费。不含住宿、交通、补贴等费用，每天不超过8小时</t>
  </si>
  <si>
    <t>人/天</t>
  </si>
  <si>
    <t>A2311007321</t>
  </si>
  <si>
    <t>939882570888368131</t>
  </si>
  <si>
    <t>M939882570952515585</t>
  </si>
  <si>
    <t>搭建制作-印刷-手提袋-无纺布-350mm*250mm*100mm，含彩色logo印刷</t>
  </si>
  <si>
    <t>个</t>
  </si>
  <si>
    <t>A33007150909082</t>
  </si>
  <si>
    <t>939882570952515585</t>
  </si>
  <si>
    <t>M939882571077238785</t>
  </si>
  <si>
    <t>AVL设备类-直播-视频设备-导播台-切换台（HD）-1ME Panasonic AV-HS410 50I 切换台1个、监视器+线缆 或同级设备</t>
  </si>
  <si>
    <t>台/天</t>
  </si>
  <si>
    <t>A2311006758</t>
  </si>
  <si>
    <t>939882571077238785</t>
  </si>
  <si>
    <t>M939882571174813698</t>
  </si>
  <si>
    <t>接待用车-车辆-车辆物流-运营车辆-50人座大巴车，超公里收费</t>
  </si>
  <si>
    <t>车/公里</t>
  </si>
  <si>
    <t>A2311006905</t>
  </si>
  <si>
    <t>939882571174813698</t>
  </si>
  <si>
    <t>M939882571202940930</t>
  </si>
  <si>
    <t>AVL设备类-视频-显示器-42 寸等离子显示器-Panasonic TH-42PWD 42″ Plasma Display
松下42 寸等离子显示器</t>
  </si>
  <si>
    <t>A2311006902</t>
  </si>
  <si>
    <t>939882571202940930</t>
  </si>
  <si>
    <t>M939882571534290945</t>
  </si>
  <si>
    <t>搭建制作-制作-常规背景结构-木质背板-单面木质背板：木结构, 表面贴画面写真（高度3m以上）</t>
  </si>
  <si>
    <t>A2311007036</t>
  </si>
  <si>
    <t>939882571534290945</t>
  </si>
  <si>
    <t>M939882571538485250</t>
  </si>
  <si>
    <t>搭建制作-制作-板材-雪佛板20mm-密度板单面裱写真画面</t>
  </si>
  <si>
    <t>A2311006908</t>
  </si>
  <si>
    <t>939882571538485250</t>
  </si>
  <si>
    <t>M939882571853058049</t>
  </si>
  <si>
    <t>搭建制作-制作-常规背景结构-木质背板-双面木质烤漆背板：木质烤漆，含支撑</t>
  </si>
  <si>
    <t>A33007150715493</t>
  </si>
  <si>
    <t>939882571853058049</t>
  </si>
  <si>
    <t>M939882572285198337</t>
  </si>
  <si>
    <t>AVL设备类-音频-Mixer
调音台-YAMAHA CL5 Digital Mixer (72ch)
YAMAHA CL5 数字调音台（72 路）-YAMAHA</t>
  </si>
  <si>
    <t>A2311006844</t>
  </si>
  <si>
    <t>939882572285198337</t>
  </si>
  <si>
    <t>M939882572377473026</t>
  </si>
  <si>
    <t>AVL设备类-视频-LED斜角屏-P3 LED Display Indoor Screen
国产 P3 斜角屏-光翔</t>
  </si>
  <si>
    <t>A2311006841</t>
  </si>
  <si>
    <t>939882572377473026</t>
  </si>
  <si>
    <t>M939882572759154689</t>
  </si>
  <si>
    <t>搭建制作-电器-电器-空调-2匹，租赁价，3天为1展期</t>
  </si>
  <si>
    <t>A33007150938234</t>
  </si>
  <si>
    <t>939882572759154689</t>
  </si>
  <si>
    <t>M939882572792709122</t>
  </si>
  <si>
    <t>搭建制作-电器-电器-空调-5匹，租赁价，3天为1展期</t>
  </si>
  <si>
    <t>A33007150938586</t>
  </si>
  <si>
    <t>939882572792709122</t>
  </si>
  <si>
    <t>M939882572793815041</t>
  </si>
  <si>
    <t>AVL设备类-音频-Loudspeaker
高档音箱-全频音箱-JBL、EAW、Meyersound、D&amp;B</t>
  </si>
  <si>
    <t>A33007151337335</t>
  </si>
  <si>
    <t>939882572793815041</t>
  </si>
  <si>
    <t>M939882572821942274</t>
  </si>
  <si>
    <t>搭建制作-制作-展柜-木制防火板-高度2.4米内，含抽屉、开门</t>
  </si>
  <si>
    <t>延米</t>
  </si>
  <si>
    <t>A33007150746620</t>
  </si>
  <si>
    <t>939882572821942274</t>
  </si>
  <si>
    <t>M939882573115543553</t>
  </si>
  <si>
    <t>搭建制作-展示灯具-射灯-575车展灯-150WLED 聚光</t>
  </si>
  <si>
    <t>A2311006930</t>
  </si>
  <si>
    <t>939882573115543553</t>
  </si>
  <si>
    <t>M939882573182779393</t>
  </si>
  <si>
    <t>AVL设备类-视频-Video Control System 
操作系统-视频转换器-MAGNIMAGE MIG-590 转换器 --</t>
  </si>
  <si>
    <t>A2311006803</t>
  </si>
  <si>
    <t>939882573182779393</t>
  </si>
  <si>
    <t>M939882573354618882</t>
  </si>
  <si>
    <t>接待用车-车辆-车辆物流-运营车辆-豪华轿车-奥迪A6，超公里收费</t>
  </si>
  <si>
    <t>A2311007023</t>
  </si>
  <si>
    <t>939882573354618882</t>
  </si>
  <si>
    <t>M939882573511041026</t>
  </si>
  <si>
    <t>接待用车-车辆-车辆物流-运营车辆-豪华轿车-奥迪A6，可使用同等类型车辆，1天8小时 or 100km计算，超出公里数及时间另计费</t>
  </si>
  <si>
    <t>辆/天</t>
  </si>
  <si>
    <t>A2311007051</t>
  </si>
  <si>
    <t>939882573511041026</t>
  </si>
  <si>
    <t>M939882573635764226</t>
  </si>
  <si>
    <t>第三方人员类-运营人员-服务人员-礼仪-人员劳务费。不含住宿、交通、补贴等费用，每场不超过8小时
彩排按每人0.5场收费，含个税</t>
  </si>
  <si>
    <t>人/场</t>
  </si>
  <si>
    <t>A33007151618339</t>
  </si>
  <si>
    <t>939882573635764226</t>
  </si>
  <si>
    <t>M939882573660930049</t>
  </si>
  <si>
    <t>AVL设备类-灯光-Effect Lights 
效果灯-LED频闪,5头,光束,染色,像素控制以及无极旋转功能于一体-ACME CM560Z</t>
  </si>
  <si>
    <t>A2311007299</t>
  </si>
  <si>
    <t>939882573660930049</t>
  </si>
  <si>
    <t>M939882573665124354</t>
  </si>
  <si>
    <t>AVL设备类-灯光-Fixture 
常规灯具-Follow Spot (1200w)
追光灯--</t>
  </si>
  <si>
    <t>A2311006727</t>
  </si>
  <si>
    <t>939882573665124354</t>
  </si>
  <si>
    <t>M939882573765787649</t>
  </si>
  <si>
    <t>AVL设备类-结构-Truss Syste
Truss 结构-TRUSS (520 x 760 mm)
灯光吊架(520 x 760 毫米)--</t>
  </si>
  <si>
    <t>A2311006819</t>
  </si>
  <si>
    <t>939882573765787649</t>
  </si>
  <si>
    <t>M939882573841158145</t>
  </si>
  <si>
    <t>搭建制作-家具及办公设备-柱头牌-A4柱头牌-说明：铁质喷漆
规格：A4大小</t>
  </si>
  <si>
    <t>A2311006995</t>
  </si>
  <si>
    <t>939882573841158145</t>
  </si>
  <si>
    <t>M939882573845479426</t>
  </si>
  <si>
    <t>搭建制作-制作-抽奖箱-亚克力材料-50*50*50cm，含画面</t>
  </si>
  <si>
    <t>A33007150838621</t>
  </si>
  <si>
    <t>939882573845479426</t>
  </si>
  <si>
    <t>M939882573849546754</t>
  </si>
  <si>
    <t>搭建制作-制作-地毯-加厚展览地毯-5-7mm</t>
  </si>
  <si>
    <t>A33007150747577</t>
  </si>
  <si>
    <t>939882573849546754</t>
  </si>
  <si>
    <t>M939882573888528385</t>
  </si>
  <si>
    <t>第三方人员类-搭建人员-搭建人员-搭建人工-人员劳务费，每场不超过8小时</t>
  </si>
  <si>
    <t>A33007151615900</t>
  </si>
  <si>
    <t>939882573888528385</t>
  </si>
  <si>
    <t>M939882573925044225</t>
  </si>
  <si>
    <t>搭建制作-印刷-单页-A4彩色双面200克铜板纸-数量(501-5000)</t>
  </si>
  <si>
    <t>张</t>
  </si>
  <si>
    <t>A33007150902811</t>
  </si>
  <si>
    <t>939882573925044225</t>
  </si>
  <si>
    <t>M939882574113787906</t>
  </si>
  <si>
    <t>搭建制作-制作-常规背景结构-木质背板-单面木质烤漆背板：木质烤漆，含支撑</t>
  </si>
  <si>
    <t>A33007150715205</t>
  </si>
  <si>
    <t>939882574113787906</t>
  </si>
  <si>
    <t>M939882574747127809</t>
  </si>
  <si>
    <t>搭建制作-制作-常规背景结构-木质背板-双面木质背板：木结构, 表面刷涂料</t>
  </si>
  <si>
    <t>A2311006962</t>
  </si>
  <si>
    <t>939882574747127809</t>
  </si>
  <si>
    <t>M939882574831013890</t>
  </si>
  <si>
    <t>搭建制作-制作-灯箱-内嵌灯箱-木结构开凹槽， 藏led550贴片，外表与墙体齐平，深度大于150mm</t>
  </si>
  <si>
    <t>A2311007066</t>
  </si>
  <si>
    <t>939882574831013890</t>
  </si>
  <si>
    <t>M939882574878384130</t>
  </si>
  <si>
    <t>搭建制作-家具及办公设备-其他-A4彩色激光打印机-租赁价，3天为1展期</t>
  </si>
  <si>
    <t>A33007150932804</t>
  </si>
  <si>
    <t>939882574878384130</t>
  </si>
  <si>
    <t>M939882574969425921</t>
  </si>
  <si>
    <t>搭建制作-印刷-手提袋-纸质印刷-350mm*250mm*100mm（500-5000）</t>
  </si>
  <si>
    <t>A33007150908774</t>
  </si>
  <si>
    <t>939882574969425921</t>
  </si>
  <si>
    <t>M939882575455965186</t>
  </si>
  <si>
    <t>AVL设备类-直播-摄像设备-aja硬盘+录机--</t>
  </si>
  <si>
    <t>A2311006828</t>
  </si>
  <si>
    <t>939882575455965186</t>
  </si>
  <si>
    <t>M939882578874449921</t>
  </si>
  <si>
    <t>搭建制作-制作-装饰材料-烤漆-三层烤漆,普通品牌</t>
  </si>
  <si>
    <t>A33007150723887</t>
  </si>
  <si>
    <t>939882578874449921</t>
  </si>
  <si>
    <t>M939882578945626113</t>
  </si>
  <si>
    <t>搭建制作-制作-板材-雪佛板10-15mm厚-密度板单面裱写真画面</t>
  </si>
  <si>
    <t>A2311006933</t>
  </si>
  <si>
    <t>939882578945626113</t>
  </si>
  <si>
    <t>M939882579331502082</t>
  </si>
  <si>
    <t>搭建制作-制作-装饰材料-无限镜-框架结构，最外层玻璃，内侧镜子结构</t>
  </si>
  <si>
    <t>A2311006987</t>
  </si>
  <si>
    <t>939882579331502082</t>
  </si>
  <si>
    <t>M939882579960647681</t>
  </si>
  <si>
    <t>搭建制作-家具及办公设备-其他-硒鼓--</t>
  </si>
  <si>
    <t>套</t>
  </si>
  <si>
    <t>A33007150935112</t>
  </si>
  <si>
    <t>939882579960647681</t>
  </si>
  <si>
    <t>M939882580049960961</t>
  </si>
  <si>
    <t>搭建制作-制作-板材-KT板-KT板单面裱写真画面</t>
  </si>
  <si>
    <t>A2311007013</t>
  </si>
  <si>
    <t>939882580049960961</t>
  </si>
  <si>
    <t>M939882580598181889</t>
  </si>
  <si>
    <t>搭建制作-家具及办公设备-桌椅-单人面包凳-租赁价，3天为1展期</t>
  </si>
  <si>
    <t>A33007150915038</t>
  </si>
  <si>
    <t>939882580598181889</t>
  </si>
  <si>
    <t>M939882581059555330</t>
  </si>
  <si>
    <t>搭建制作-制作-布艺-旗帜布-0.6-0.7米宽幅，无味（环保）油墨</t>
  </si>
  <si>
    <t>A2311007012</t>
  </si>
  <si>
    <t>939882581059555330</t>
  </si>
  <si>
    <t>M939882581512667137</t>
  </si>
  <si>
    <t>AVL设备类-音频-音箱-小音箱-雅马哈（YAMAHA）NX-N500</t>
  </si>
  <si>
    <t>对</t>
  </si>
  <si>
    <t>A33007151405239</t>
  </si>
  <si>
    <t>939882581512667137</t>
  </si>
  <si>
    <t>M939882581652185090</t>
  </si>
  <si>
    <t>服务费税费-项目服务费-项目服务费-制作搭建、AVL设备、第三方人员服务费-服务费比例</t>
  </si>
  <si>
    <t>A2311007332</t>
  </si>
  <si>
    <t>939882581652185090</t>
  </si>
  <si>
    <t>M939882582330556417</t>
  </si>
  <si>
    <t>搭建制作-印刷-单页-A4彩色单面250克铜板纸-数量(1-500)</t>
  </si>
  <si>
    <t>A33007150901088</t>
  </si>
  <si>
    <t>939882582330556417</t>
  </si>
  <si>
    <t>M939882582363983873</t>
  </si>
  <si>
    <t>搭建制作-制作-地台-舞台结构-钢结构地台支撑 高10cm</t>
  </si>
  <si>
    <t>A2311007026</t>
  </si>
  <si>
    <t>939882582363983873</t>
  </si>
  <si>
    <t>M939882583207165953</t>
  </si>
  <si>
    <t>AVL设备类-视频-Other Video Auxiliary Equipment 
其它视频辅助设备-Apple iMac
Apple 一体机电脑-近两年款机型（设备租赁）</t>
  </si>
  <si>
    <t>A2311007005</t>
  </si>
  <si>
    <t>939882583207165953</t>
  </si>
  <si>
    <t>M939882583425269761</t>
  </si>
  <si>
    <t>AVL设备类-视频-显示器-65 寸等离子显示器-Panasonic TH-65PF10CK 65″HDTV Plasma Display
松下65 寸等离子显示器（70“）</t>
  </si>
  <si>
    <t>A2311006799</t>
  </si>
  <si>
    <t>939882583425269761</t>
  </si>
  <si>
    <t>M939882584503078914</t>
  </si>
  <si>
    <t>搭建制作-制作-桁架-宝丽布+桁架-3.2m宽幅，黑底材质+无味（环保）油墨</t>
  </si>
  <si>
    <t>A33007150716333</t>
  </si>
  <si>
    <t>939882584503078914</t>
  </si>
  <si>
    <t>M939882584591286273</t>
  </si>
  <si>
    <t>搭建制作-家具及办公设备-桌椅-IBM长桌-1200*400，租赁价，3天为1展期</t>
  </si>
  <si>
    <t>A33007150912939</t>
  </si>
  <si>
    <t>939882584591286273</t>
  </si>
  <si>
    <t>M939882585367105538</t>
  </si>
  <si>
    <t>AVL设备类-视频-LED户外屏-P3 LED Display Indoor Screen
国产 P3 户外防水屏-光翔</t>
  </si>
  <si>
    <t>A2311006856</t>
  </si>
  <si>
    <t>939882585367105538</t>
  </si>
  <si>
    <t>M939882585740398594</t>
  </si>
  <si>
    <t>搭建制作-印刷-喷绘宝丽布-宝丽布-3.2m宽幅，黑底材质+无味（环保）油墨</t>
  </si>
  <si>
    <t>A33007150841809</t>
  </si>
  <si>
    <t>939882585740398594</t>
  </si>
  <si>
    <t>M939882585786535937</t>
  </si>
  <si>
    <t>AVL设备类-音频-Loudspeaker
高档音箱-线阵反送-L-acoustics、D&amp;B、EAW、Meyersound、C-MARK</t>
  </si>
  <si>
    <t>A33007151336941</t>
  </si>
  <si>
    <t>939882585786535937</t>
  </si>
  <si>
    <t>M939882586172411906</t>
  </si>
  <si>
    <t>AVL设备类-音频-Loudspeaker
中档音箱-全频反送-力素(NEXO)、JBL、JVC</t>
  </si>
  <si>
    <t>A33007151340315</t>
  </si>
  <si>
    <t>939882586172411906</t>
  </si>
  <si>
    <t>M939882586844733441</t>
  </si>
  <si>
    <t>搭建制作-制作-布艺-单片铁架綳软膜--</t>
  </si>
  <si>
    <t>A33007150840461</t>
  </si>
  <si>
    <t>939882586844733441</t>
  </si>
  <si>
    <t>M939882587237765121</t>
  </si>
  <si>
    <t>AVL设备类-灯光-Lighting Control System 
灯光控制系统-灯光控台-灯光信号分配器-Lighting DA</t>
  </si>
  <si>
    <t>A2311006741</t>
  </si>
  <si>
    <t>939882587237765121</t>
  </si>
  <si>
    <t>M939882587279708162</t>
  </si>
  <si>
    <t>搭建制作-家具及办公设备-其他-穿衣镜（大）-含折旧维护费，租赁价，3天为1展期</t>
  </si>
  <si>
    <t>A33007150931214</t>
  </si>
  <si>
    <t>939882587279708162</t>
  </si>
  <si>
    <t>M939882588072558593</t>
  </si>
  <si>
    <t>AVL设备类-音频-Other Audio Auxiliary Equipment 
其它音频辅助设备-5G无线数字内通，LT750 主机-LAON</t>
  </si>
  <si>
    <t>A2311007039</t>
  </si>
  <si>
    <t>939882588072558593</t>
  </si>
  <si>
    <t>M939882588298924034</t>
  </si>
  <si>
    <t>搭建制作-制作-常规背景结构-木质背板-异形木质背板：木结构, 表面刷涂料</t>
  </si>
  <si>
    <t>A2311006864</t>
  </si>
  <si>
    <t>939882588298924034</t>
  </si>
  <si>
    <t>M939882589189349378</t>
  </si>
  <si>
    <t>搭建制作-家具及办公设备-其他-安全出口指示灯-含折旧维护费，租赁价，3天为1展期</t>
  </si>
  <si>
    <t>A33007150917058</t>
  </si>
  <si>
    <t>939882589189349378</t>
  </si>
  <si>
    <t>M939882589636907010</t>
  </si>
  <si>
    <t>搭建制作-印刷-椅背贴-不干胶印刷-150mm*100mm</t>
  </si>
  <si>
    <t>A33007150905963</t>
  </si>
  <si>
    <t>939882589636907010</t>
  </si>
  <si>
    <t>M939882589835272194</t>
  </si>
  <si>
    <t>AVL设备类-直播-摄像设备-高清摄像机（天眼）-SONY-2580</t>
  </si>
  <si>
    <t>A33007151513362</t>
  </si>
  <si>
    <t>939882589835272194</t>
  </si>
  <si>
    <t>M939882589917925378</t>
  </si>
  <si>
    <t>搭建制作-制作-布艺-旗帜布-1.1-1.2米宽幅，无味（环保）油墨</t>
  </si>
  <si>
    <t>A2311007038</t>
  </si>
  <si>
    <t>939882589917925378</t>
  </si>
  <si>
    <t>M939882590615412737</t>
  </si>
  <si>
    <t>AVL设备类-结构-Truss Syste
Truss 结构-TRUSS (600 x 1200mm)
灯光吊架(600 x 1200 毫米)--</t>
  </si>
  <si>
    <t>A2311006768</t>
  </si>
  <si>
    <t>939882590615412737</t>
  </si>
  <si>
    <t>M939882590997094402</t>
  </si>
  <si>
    <t>搭建制作-制作-装饰材料-油漆-亮面漆</t>
  </si>
  <si>
    <t>A33007150744216</t>
  </si>
  <si>
    <t>939882590997094402</t>
  </si>
  <si>
    <t>M939882591068397569</t>
  </si>
  <si>
    <t>AVL设备类-音频-Mixer
调音台-Digico SD8 Digital Sound Console 数字调音台-Digico</t>
  </si>
  <si>
    <t>A2311007021</t>
  </si>
  <si>
    <t>939882591068397569</t>
  </si>
  <si>
    <t>M939882591671144450</t>
  </si>
  <si>
    <t>AVL设备类-音频-Loudspeaker
中档音箱-线阵反送-JBL、Hivi、JVC、Peavey Electronics</t>
  </si>
  <si>
    <t>A2311007000</t>
  </si>
  <si>
    <t>939882591671144450</t>
  </si>
  <si>
    <t>M939882592322494466</t>
  </si>
  <si>
    <t>搭建制作-家具及办公设备-其他-移动白板-移动白板，1200*900mm</t>
  </si>
  <si>
    <t>A33007150933734</t>
  </si>
  <si>
    <t>939882592322494466</t>
  </si>
  <si>
    <t>M939882592371720193</t>
  </si>
  <si>
    <t>AVL设备类-视频-Screen 投影幕-300″Front/Rear Fast-fold Screen
300 寸正/背折叠投影幕--</t>
  </si>
  <si>
    <t>块</t>
  </si>
  <si>
    <t>A2311006781</t>
  </si>
  <si>
    <t>939882592371720193</t>
  </si>
  <si>
    <t>M939882593421402114</t>
  </si>
  <si>
    <t>搭建制作-制作-指引-易拉宝-铝合金材质，120*200cm，含写真画面</t>
  </si>
  <si>
    <t>A33007150837403</t>
  </si>
  <si>
    <t>939882593421402114</t>
  </si>
  <si>
    <t>M939882593550319618</t>
  </si>
  <si>
    <t>第三方人员类-运营人员-服务人员-高级礼仪-身高168cm以上，有过2年以上大型活动经验
人员劳务费。不含住宿、交通、补贴等费用，每场不超过8小时
彩排按每人0.5场收费，含个税</t>
  </si>
  <si>
    <t>A33007151618069</t>
  </si>
  <si>
    <t>939882593550319618</t>
  </si>
  <si>
    <t>M939882593764102146</t>
  </si>
  <si>
    <t>AVL设备类-灯光-电脑灯-电脑图案灯2000W SPOT-FINEART SPOT 1000E</t>
  </si>
  <si>
    <t>A2311006766</t>
  </si>
  <si>
    <t>939882593764102146</t>
  </si>
  <si>
    <t>M939882594229669889</t>
  </si>
  <si>
    <t>搭建制作-制作-立体雕刻字-木烤漆字--</t>
  </si>
  <si>
    <t>A33007150818558</t>
  </si>
  <si>
    <t>939882594229669889</t>
  </si>
  <si>
    <t>M939882594456162306</t>
  </si>
  <si>
    <t>搭建制作-制作-装饰材料-钢化玻璃-青玻-厚度8mm</t>
  </si>
  <si>
    <t>A33007150738657</t>
  </si>
  <si>
    <t>939882594456162306</t>
  </si>
  <si>
    <t>M939882595064463361</t>
  </si>
  <si>
    <t>AVL设备类-音频-Mixer
调音台-Digico SD5 Digital Sound Console 数字调音台-Digico</t>
  </si>
  <si>
    <t>A2311006869</t>
  </si>
  <si>
    <t>939882595064463361</t>
  </si>
  <si>
    <t>M939882595135766530</t>
  </si>
  <si>
    <t>搭建制作-制作-装饰材料-防火板-国产，厚度3mm</t>
  </si>
  <si>
    <t>A33007150722313</t>
  </si>
  <si>
    <t>939882595135766530</t>
  </si>
  <si>
    <t>M939882595458600961</t>
  </si>
  <si>
    <t>接待用车-车辆-车辆物流-运营车辆-中型车-考斯特，超公里收费</t>
  </si>
  <si>
    <t>A2311006967</t>
  </si>
  <si>
    <t>939882595458600961</t>
  </si>
  <si>
    <t>M939882596175826946</t>
  </si>
  <si>
    <t>搭建制作-制作-灯箱-外挂灯箱-藏led550贴片，外表突出墙体，深度大于150mm</t>
  </si>
  <si>
    <t>A33007150821147</t>
  </si>
  <si>
    <t>939882596175826946</t>
  </si>
  <si>
    <t>M939882596523954178</t>
  </si>
  <si>
    <t>第三方人员类-内容制作-H5-H5前端程序开发-前端页面制作，动效实现</t>
  </si>
  <si>
    <t>页</t>
  </si>
  <si>
    <t>A2311006990</t>
  </si>
  <si>
    <t>939882596523954178</t>
  </si>
  <si>
    <t>M939882596713930754</t>
  </si>
  <si>
    <t>接待用车-车辆-车辆物流-运营车辆-商务乘用车-GL8，可使用同等类型车辆，1天8小时 or 100km计算，超出公里数及时间另计费</t>
  </si>
  <si>
    <t>A2311006926</t>
  </si>
  <si>
    <t>939882596713930754</t>
  </si>
  <si>
    <t>M939882597509615618</t>
  </si>
  <si>
    <t>搭建制作-制作-地台-舞台结构-木结构，LED支撑地台 高80cm</t>
  </si>
  <si>
    <t>A2311007020</t>
  </si>
  <si>
    <t>939882597509615618</t>
  </si>
  <si>
    <t>M939882597903880193</t>
  </si>
  <si>
    <t>搭建制作-制作-立体雕刻字-密度板字--</t>
  </si>
  <si>
    <t>A33007150816192</t>
  </si>
  <si>
    <t>939882597903880193</t>
  </si>
  <si>
    <t>M939882598316154881</t>
  </si>
  <si>
    <t>Onsite 人员-导游-高级英文导游-人员劳务费。不含住宿、交通、补贴等费用，每天不超过8小时</t>
  </si>
  <si>
    <t>A2311007324</t>
  </si>
  <si>
    <t>939882598316154881</t>
  </si>
  <si>
    <t>M939882599015497730</t>
  </si>
  <si>
    <t>搭建制作-制作-装饰材料-墙纸-国产，单色</t>
  </si>
  <si>
    <t>A33007150723318</t>
  </si>
  <si>
    <t>939882599015497730</t>
  </si>
  <si>
    <t>M939882599195725825</t>
  </si>
  <si>
    <t>搭建制作-制作-布艺-AV架弹力布0.6m*0.6m-內遮光布+弾力布</t>
  </si>
  <si>
    <t>A33007150841026</t>
  </si>
  <si>
    <t>939882599195725825</t>
  </si>
  <si>
    <t>M939882599540891650</t>
  </si>
  <si>
    <t>搭建制作-制作-布艺-遮光布-单层</t>
  </si>
  <si>
    <t>A33007150839408</t>
  </si>
  <si>
    <t>939882599540891650</t>
  </si>
  <si>
    <t>M939882600122667010</t>
  </si>
  <si>
    <t>搭建制作-制作-地台面材-强化复合木地板/多层板--</t>
  </si>
  <si>
    <t>A33007161826384</t>
  </si>
  <si>
    <t>939882600122667010</t>
  </si>
  <si>
    <t>M939882600491765761</t>
  </si>
  <si>
    <t>AVL设备类-音频-Loudspeaker
高档音箱-全频低音音箱-JBL、EAW、Meyersound、D&amp;B</t>
  </si>
  <si>
    <t>A33007151337658</t>
  </si>
  <si>
    <t>939882600491765761</t>
  </si>
  <si>
    <t>M939882600781299714</t>
  </si>
  <si>
    <t>AVL设备类-视频-Other Video Auxiliary Equipment 
其它视频辅助设备-Apple Mac Pro
Apple 台式电脑-近两年款机型</t>
  </si>
  <si>
    <t>A2311006889</t>
  </si>
  <si>
    <t>939882600781299714</t>
  </si>
  <si>
    <t>M939882601309655041</t>
  </si>
  <si>
    <t>搭建制作-制作-板材-KT板-KT板双面裱写真画面</t>
  </si>
  <si>
    <t>A2311006913</t>
  </si>
  <si>
    <t>939882601309655041</t>
  </si>
  <si>
    <t>M939882601838264322</t>
  </si>
  <si>
    <t>搭建制作-展示灯具-筒灯-节能灯-15W</t>
  </si>
  <si>
    <t>A33007150909738</t>
  </si>
  <si>
    <t>939882601838264322</t>
  </si>
  <si>
    <t>M939882601926217730</t>
  </si>
  <si>
    <t>AVL设备类-音频-Loudspeaker
中档音箱-线阵音箱-JBL、Hivi、JVC、Peavey Electronics</t>
  </si>
  <si>
    <t>A2311007018</t>
  </si>
  <si>
    <t>939882601926217730</t>
  </si>
  <si>
    <t>M939882602840702977</t>
  </si>
  <si>
    <t>搭建制作-印刷-单页-A4彩色双面250克铜板纸-数量(501-5000)</t>
  </si>
  <si>
    <t>A33007150903496</t>
  </si>
  <si>
    <t>939882602840702977</t>
  </si>
  <si>
    <t>M939882603244462081</t>
  </si>
  <si>
    <t>搭建制作-制作-地台面材-三聚氰铵地板-15mm</t>
  </si>
  <si>
    <t>A33007150807394</t>
  </si>
  <si>
    <t>939882603244462081</t>
  </si>
  <si>
    <t>M939882603638726657</t>
  </si>
  <si>
    <t>AVL设备类-音频-AMP
功放-数字功放-Nexo、D&amp;B、Crown</t>
  </si>
  <si>
    <t>A33007151405617</t>
  </si>
  <si>
    <t>939882603638726657</t>
  </si>
  <si>
    <t>M939882603784294401</t>
  </si>
  <si>
    <t>搭建制作-制作-立体雕刻字-不锈钢字--</t>
  </si>
  <si>
    <t>A33007150815116</t>
  </si>
  <si>
    <t>939882603784294401</t>
  </si>
  <si>
    <t>M939882604258250753</t>
  </si>
  <si>
    <t>AVL设备类-音频-Other Audio Auxiliary Equipment 
其它音频辅助设备-5G无线数字内通，LT750 子机+耳机-LAON</t>
  </si>
  <si>
    <t>A2311006939</t>
  </si>
  <si>
    <t>939882604258250753</t>
  </si>
  <si>
    <t>M939882604300193794</t>
  </si>
  <si>
    <t>搭建制作-印刷-写真刀刮布-刀刮布-喷绘UV，3.2m宽幅，刀刮布+无味（环保）油墨</t>
  </si>
  <si>
    <t>A33007150843407</t>
  </si>
  <si>
    <t>939882604300193794</t>
  </si>
  <si>
    <t>M939882604723818498</t>
  </si>
  <si>
    <t>AVL设备类-视频-Video Control System 
操作系统-视频处理器-MAGNIMAGE MIG-V3 2K视频处理器--</t>
  </si>
  <si>
    <t>A2311006811</t>
  </si>
  <si>
    <t>939882604723818498</t>
  </si>
  <si>
    <t>M939882604976709634</t>
  </si>
  <si>
    <t>AVL设备类-视频-Lens 镜头-进口 变焦中长焦镜头-Barco High Brightness TLD Zoom Len
Barco 变焦中长焦镜头</t>
  </si>
  <si>
    <t>A2311006865</t>
  </si>
  <si>
    <t>939882604976709634</t>
  </si>
  <si>
    <t>M939882605701091329</t>
  </si>
  <si>
    <t>搭建制作-家具及办公设备-其他-化妆镜-含折旧维护费，租赁价，3天为1展期</t>
  </si>
  <si>
    <t>A33007150930492</t>
  </si>
  <si>
    <t>939882605701091329</t>
  </si>
  <si>
    <t>M939882605761044482</t>
  </si>
  <si>
    <t>接待用车-车辆-车辆物流-运营车辆-接送机-GL8，60公里内，高速费另计</t>
  </si>
  <si>
    <t>辆/趟</t>
  </si>
  <si>
    <t>A2311006979</t>
  </si>
  <si>
    <t>939882605761044482</t>
  </si>
  <si>
    <t>M939882606024052738</t>
  </si>
  <si>
    <t>AVL设备类-视频-Video Control System 
操作系统-控台-MAGNIMAGE MIG-H1 控制台--</t>
  </si>
  <si>
    <t>A2311006897</t>
  </si>
  <si>
    <t>939882606024052738</t>
  </si>
  <si>
    <t>M939882606988742658</t>
  </si>
  <si>
    <t>AVL设备类-灯光-Effect Lights 
效果灯-LED集频闪、光束、染色效果于一体的多功能频闪灯-ACME STROBE 5 IP</t>
  </si>
  <si>
    <t>A2311006726</t>
  </si>
  <si>
    <t>939882606988742658</t>
  </si>
  <si>
    <t>M939882607181680641</t>
  </si>
  <si>
    <t>报批及安保-运营人员-服务人员-手持金属检测器--</t>
  </si>
  <si>
    <t>A2311006877</t>
  </si>
  <si>
    <t>939882607181680641</t>
  </si>
  <si>
    <t>M939882607920005122</t>
  </si>
  <si>
    <t>搭建制作-印刷-单页-A4彩色双面200克铜板纸-数量(1-500)</t>
  </si>
  <si>
    <t>A33007150902483</t>
  </si>
  <si>
    <t>939882607920005122</t>
  </si>
  <si>
    <t>M939882608205217793</t>
  </si>
  <si>
    <t>搭建制作-车辆-车辆物流-货车-市内运输-12.5m 货车，距离30km内</t>
  </si>
  <si>
    <t>A2311006919</t>
  </si>
  <si>
    <t>939882608205217793</t>
  </si>
  <si>
    <t>M939882608213606402</t>
  </si>
  <si>
    <t>搭建制作-制作-地毯-圈绒地毯--</t>
  </si>
  <si>
    <t>A33007150748431</t>
  </si>
  <si>
    <t>939882608213606402</t>
  </si>
  <si>
    <t>M939882608804876290</t>
  </si>
  <si>
    <t>AVL设备类-视频-Screen 投影幕-200″Front/Rear Fast-fold Screen
200 寸正/背投影幕--</t>
  </si>
  <si>
    <t>A2311006896</t>
  </si>
  <si>
    <t>939882608804876290</t>
  </si>
  <si>
    <t>M939882609253666818</t>
  </si>
  <si>
    <t>第三方人员类-侧拍摄影摄像-摄像-普通数字视频拍摄-人员劳务费及基础拍摄设备。不含住宿、交通、补贴等费用，每天不超过8小时，彩排与活动日价格一致（5年从业经验）</t>
  </si>
  <si>
    <t>A2311006999</t>
  </si>
  <si>
    <t>939882609253666818</t>
  </si>
  <si>
    <t>M939882609882812417</t>
  </si>
  <si>
    <t>AVL设备类-视频-显示器-100寸等离子-小米/夏普100吋等离子电视</t>
  </si>
  <si>
    <t>A2311006947</t>
  </si>
  <si>
    <t>939882609882812417</t>
  </si>
  <si>
    <t>M939882609983602689</t>
  </si>
  <si>
    <t>搭建制作-制作-地台结构-地台包边-宽度35mm，厚度6mm铝合金</t>
  </si>
  <si>
    <t>A33007150809525</t>
  </si>
  <si>
    <t>939882609983602689</t>
  </si>
  <si>
    <t>M939882610457432066</t>
  </si>
  <si>
    <t>AVL设备类-视频-国产投影-10000流明-SANYO PLC-XF710C LCD Projector
SANYO PLC-XF710C LCD 三洋10000流明投影机</t>
  </si>
  <si>
    <t>A2311006807</t>
  </si>
  <si>
    <t>939882610457432066</t>
  </si>
  <si>
    <t>M939882610784714754</t>
  </si>
  <si>
    <t>服务费税费-项目服务费-项目服务费-机票、用车、用餐等第三方资源-服务费比例</t>
  </si>
  <si>
    <t>A2311007329</t>
  </si>
  <si>
    <t>939882610784714754</t>
  </si>
  <si>
    <t>M939882611431743489</t>
  </si>
  <si>
    <t>AVL设备类-灯光-Fixture 
常规灯具-Moving LED Par
摇头LED PAR 灯-ACME CM系列/EK 系列</t>
  </si>
  <si>
    <t>A2311006721</t>
  </si>
  <si>
    <t>939882611431743489</t>
  </si>
  <si>
    <t>M939882611997974530</t>
  </si>
  <si>
    <t>搭建制作-制作-网格架-铁丝网格架-黑色铁丝网架，喷漆加槽钢固定</t>
  </si>
  <si>
    <t>A33007150717472</t>
  </si>
  <si>
    <t>939882611997974530</t>
  </si>
  <si>
    <t>M939882612567166978</t>
  </si>
  <si>
    <t>搭建制作-印刷-服装-纯棉polo-200g纯棉，丝印单色logo，热转印面积≤20*30cm，50件起订</t>
  </si>
  <si>
    <t>件</t>
  </si>
  <si>
    <t>A33007150907365</t>
  </si>
  <si>
    <t>939882612567166978</t>
  </si>
  <si>
    <t>M939882612760231937</t>
  </si>
  <si>
    <t>搭建制作-家具及办公设备-其他-大型绿植-大型景观绿植（如绿萝、散尾葵等）</t>
  </si>
  <si>
    <t>盆</t>
  </si>
  <si>
    <t>A33007150936574</t>
  </si>
  <si>
    <t>939882612760231937</t>
  </si>
  <si>
    <t>M939882612778115073</t>
  </si>
  <si>
    <t>AVL设备类-视频-Other Video Auxiliary Equipment 
其它视频辅助设备-D′San Cue lights PC-433-mini
D′San PC-433-mini 无线长距离翻页提示器--</t>
  </si>
  <si>
    <t>A2311006786</t>
  </si>
  <si>
    <t>939882612778115073</t>
  </si>
  <si>
    <t>M939882613515079682</t>
  </si>
  <si>
    <t>搭建制作-家具及办公设备-其他-挂衣龙门架-含折旧维护费，租赁价，3天为1展期</t>
  </si>
  <si>
    <t>A33007150930180</t>
  </si>
  <si>
    <t>939882613515079682</t>
  </si>
  <si>
    <t>M939882613759582209</t>
  </si>
  <si>
    <t>接待用车-车辆-车辆物流-运营车辆-商务乘用车-GL8，超公里收费</t>
  </si>
  <si>
    <t>A2311007046</t>
  </si>
  <si>
    <t>939882613759582209</t>
  </si>
  <si>
    <t>M939882613775126529</t>
  </si>
  <si>
    <t>搭建制作-印刷-写真-可转移背胶+覆膜-125g</t>
  </si>
  <si>
    <t>A33007150845834</t>
  </si>
  <si>
    <t>939882613775126529</t>
  </si>
  <si>
    <t>M939882614325813250</t>
  </si>
  <si>
    <t>接待用车-车辆-车辆物流-运营车辆-接送机-50座大巴车，60公里内，高速费另计</t>
  </si>
  <si>
    <t>A2311006901</t>
  </si>
  <si>
    <t>939882614325813250</t>
  </si>
  <si>
    <t>M939882614664445954</t>
  </si>
  <si>
    <t>AVL设备类-灯光-电脑灯-电脑光束灯330W BEAM-JOLLY COUPE X-5 /GTD-330</t>
  </si>
  <si>
    <t>A2311006750</t>
  </si>
  <si>
    <t>939882614664445954</t>
  </si>
  <si>
    <t>M939882615034650625</t>
  </si>
  <si>
    <t>搭建制作-印刷-热转印布-热转印布-3.2m宽幅，白底材质</t>
  </si>
  <si>
    <t>A33007150844993</t>
  </si>
  <si>
    <t>939882615034650625</t>
  </si>
  <si>
    <t>M939882615319863298</t>
  </si>
  <si>
    <t>搭建制作-制作-布艺-星空幕 （含星空灯）--</t>
  </si>
  <si>
    <t>A2311007009</t>
  </si>
  <si>
    <t>939882615319863298</t>
  </si>
  <si>
    <t>M939882615687729153</t>
  </si>
  <si>
    <t>第三方人员类-侧拍摄影摄像-云摄影-Ai修图+平台使用-AI修图及平台使用，例如VPHOTO</t>
  </si>
  <si>
    <t>场</t>
  </si>
  <si>
    <t>A2311007078</t>
  </si>
  <si>
    <t>939882615687729153</t>
  </si>
  <si>
    <t>M939882616262348801</t>
  </si>
  <si>
    <t>搭建制作-制作-立体雕刻字-乳胶漆立体字--</t>
  </si>
  <si>
    <t>A33007150817184</t>
  </si>
  <si>
    <t>939882616262348801</t>
  </si>
  <si>
    <t>M939882616602087426</t>
  </si>
  <si>
    <t>搭建制作-制作-常规背景结构-木质背板-双面木质背板：木结构, 表面喷漆</t>
  </si>
  <si>
    <t>A2311007041</t>
  </si>
  <si>
    <t>939882616602087426</t>
  </si>
  <si>
    <t>M939882617147346946</t>
  </si>
  <si>
    <t>AVL设备类-结构-Truss Syste
Truss 结构-TRUSS (1000 x 1600mm)
灯光吊架(1000 x 1600 毫米)--</t>
  </si>
  <si>
    <t>A2311006832</t>
  </si>
  <si>
    <t>939882617147346946</t>
  </si>
  <si>
    <t>M939882617584787457</t>
  </si>
  <si>
    <t>AVL设备类-签到-自助机（身份证功能）-液晶触摸屏，含二维条码读取器及取卡口-17寸以上</t>
  </si>
  <si>
    <t>A33007151545142</t>
  </si>
  <si>
    <t>939882617584787457</t>
  </si>
  <si>
    <t>M939882617660284930</t>
  </si>
  <si>
    <t>AVL设备类-结构-Windlass 
葫芦-Imported CM Brand Electric Windlass 1 Ton
进口CM 电动葫芦1 吨--</t>
  </si>
  <si>
    <t>A2311006880</t>
  </si>
  <si>
    <t>939882617660284930</t>
  </si>
  <si>
    <t>M939882618267353090</t>
  </si>
  <si>
    <t>接待用车-车辆-车辆物流-运营车辆-中型车-考斯特，超时间收费</t>
  </si>
  <si>
    <t>辆/小时</t>
  </si>
  <si>
    <t>A2311006892</t>
  </si>
  <si>
    <t>939882618267353090</t>
  </si>
  <si>
    <t>M939882618426609666</t>
  </si>
  <si>
    <t>接待用车-车辆-车辆物流-运营车辆-接送机-奥迪A6，60公里内，高速费另计</t>
  </si>
  <si>
    <t>A2311006942</t>
  </si>
  <si>
    <t>939882618426609666</t>
  </si>
  <si>
    <t>M939882619102019586</t>
  </si>
  <si>
    <t>搭建制作-车辆-车辆物流-货车-市内运输-6.2m 货车，距离30km内</t>
  </si>
  <si>
    <t>A2311006982</t>
  </si>
  <si>
    <t>939882619102019586</t>
  </si>
  <si>
    <t>M939882619487768577</t>
  </si>
  <si>
    <t>搭建制作-制作-布艺-旗帜布-0.8-1米宽幅，无味（环保）油墨</t>
  </si>
  <si>
    <t>A2311006906</t>
  </si>
  <si>
    <t>939882619487768577</t>
  </si>
  <si>
    <t>M939882619895848961</t>
  </si>
  <si>
    <t>搭建制作-制作-机械结构-钢缆升降机-电控钢丝绳升降机，提升速度15m/min 以内</t>
  </si>
  <si>
    <t>A2311007062</t>
  </si>
  <si>
    <t>939882619895848961</t>
  </si>
  <si>
    <t>M939882620125429762</t>
  </si>
  <si>
    <t>报批及安保-运营人员-服务人员-安检门--</t>
  </si>
  <si>
    <t>A2311006900</t>
  </si>
  <si>
    <t>939882620125429762</t>
  </si>
  <si>
    <t>M939882620913831937</t>
  </si>
  <si>
    <t>第三方人员类-内容制作-平面制作-PPT美化-根据设计风格排版，调整宽屏进行美化</t>
  </si>
  <si>
    <t>A2311007081</t>
  </si>
  <si>
    <t>939882620913831937</t>
  </si>
  <si>
    <t>M939882621057671170</t>
  </si>
  <si>
    <t>搭建制作-制作-地台-舞台结构-钢结构地台支撑 高150cm</t>
  </si>
  <si>
    <t>A2311007024</t>
  </si>
  <si>
    <t>939882621057671170</t>
  </si>
  <si>
    <t>M939882621685583874</t>
  </si>
  <si>
    <t>第三方人员类-内容制作-视频制作-活动内容素材整理，精剪-视频素材整理，精修，2分钟以内，超出2分钟按照2分钟计价</t>
  </si>
  <si>
    <t>A33007151549813</t>
  </si>
  <si>
    <t>939882621685583874</t>
  </si>
  <si>
    <t>M939882622121918465</t>
  </si>
  <si>
    <t>AVL设备类-视频-触控一体机-智能触控一体机-每场为3天，每增加一天按0.5场计费</t>
  </si>
  <si>
    <t>A2311006978</t>
  </si>
  <si>
    <t>939882622121918465</t>
  </si>
  <si>
    <t>M939882622247620609</t>
  </si>
  <si>
    <t>搭建制作-制作-装饰材料-亚克力-国产 5mm</t>
  </si>
  <si>
    <t>A2311007065</t>
  </si>
  <si>
    <t>939882622247620609</t>
  </si>
  <si>
    <t>M939882622768947202</t>
  </si>
  <si>
    <t>搭建制作-印刷-软膜-高清UV软膜喷绘-双层模式</t>
  </si>
  <si>
    <t>A33007150844465</t>
  </si>
  <si>
    <t>939882622768947202</t>
  </si>
  <si>
    <t>M939882623245864961</t>
  </si>
  <si>
    <t>AVL设备类-视频-LED地屏-P6 floor LED Screen
国产 P6 地屏-光翔</t>
  </si>
  <si>
    <t>A2311006802</t>
  </si>
  <si>
    <t>939882623245864961</t>
  </si>
  <si>
    <t>M939882623330983937</t>
  </si>
  <si>
    <t>搭建制作-制作-装饰材料-钢化玻璃-普通清玻璃10mm钢化</t>
  </si>
  <si>
    <t>A33007150738915</t>
  </si>
  <si>
    <t>939882623330983937</t>
  </si>
  <si>
    <t>M939882623602380801</t>
  </si>
  <si>
    <t>搭建制作-制作-板材-密度板10-15mm厚-密度板单面裱写真画面</t>
  </si>
  <si>
    <t>A2311006970</t>
  </si>
  <si>
    <t>939882623602380801</t>
  </si>
  <si>
    <t>M939882624185389057</t>
  </si>
  <si>
    <t>接待用车-车辆-车辆物流-运营车辆-接送机-考斯特，60公里内，高速费另计</t>
  </si>
  <si>
    <t>A2311006934</t>
  </si>
  <si>
    <t>939882624185389057</t>
  </si>
  <si>
    <t>M939882624336384001</t>
  </si>
  <si>
    <t>搭建制作-家具及办公设备-柱头牌-A3柱头牌-说明：铁质喷漆
规格：A3大小</t>
  </si>
  <si>
    <t>A2311006922</t>
  </si>
  <si>
    <t>939882624336384001</t>
  </si>
  <si>
    <t>M939882625422708737</t>
  </si>
  <si>
    <t>搭建制作-展示灯具-射灯-长臂射灯-30W</t>
  </si>
  <si>
    <t>A33007150910697</t>
  </si>
  <si>
    <t>939882625422708737</t>
  </si>
  <si>
    <t>M939882626391592962</t>
  </si>
  <si>
    <t>AVL设备类-灯光-Fixture 
常规灯具-4 Bulb Floodlight
四头灯--</t>
  </si>
  <si>
    <t>A2311006855</t>
  </si>
  <si>
    <t>939882626391592962</t>
  </si>
  <si>
    <t>M939882627108945921</t>
  </si>
  <si>
    <t>AVL设备类-视频-Other Video Auxiliary Equipment 
其它视频辅助设备-触摸屏-55’</t>
  </si>
  <si>
    <t>A2311006808</t>
  </si>
  <si>
    <t>939882627108945921</t>
  </si>
  <si>
    <t>M939882627565998081</t>
  </si>
  <si>
    <t>搭建制作-印刷-主持人手卡-彩色单面157克铜板纸-150mm*100mm</t>
  </si>
  <si>
    <t>A33007150906270</t>
  </si>
  <si>
    <t>939882627565998081</t>
  </si>
  <si>
    <t>M939882627884892162</t>
  </si>
  <si>
    <t>搭建制作-制作-背景板基础结构-9厘板龙骨，5厘多层阻燃板封面-厚度100mm以内</t>
  </si>
  <si>
    <t>A33007150710698</t>
  </si>
  <si>
    <t>939882627884892162</t>
  </si>
  <si>
    <t>M939882628062158850</t>
  </si>
  <si>
    <t>搭建制作-制作-板材-密度板20mm厚-密度板单面裱写真画面</t>
  </si>
  <si>
    <t>A2311006950</t>
  </si>
  <si>
    <t>939882628062158850</t>
  </si>
  <si>
    <t>M939882628409180161</t>
  </si>
  <si>
    <t>搭建制作-制作-过桥板-过桥板-橡胶过桥板，30-40cm宽</t>
  </si>
  <si>
    <t>A33007150812230</t>
  </si>
  <si>
    <t>939882628409180161</t>
  </si>
  <si>
    <t>M939882628472094722</t>
  </si>
  <si>
    <t>搭建制作-制作-立体雕刻字-木结构喷漆字--</t>
  </si>
  <si>
    <t>A33007150818271</t>
  </si>
  <si>
    <t>939882628472094722</t>
  </si>
  <si>
    <t>M939882628870553601</t>
  </si>
  <si>
    <t>搭建制作-制作-装饰材料-防火涂料-中南等国产品牌</t>
  </si>
  <si>
    <t>A33007150724144</t>
  </si>
  <si>
    <t>939882628870553601</t>
  </si>
  <si>
    <t>M939882629038198786</t>
  </si>
  <si>
    <t>接待用车-车辆-车辆物流-运营车辆-中型车-考斯特，可使用同等类型车辆，1天8小时 or 100km计算，超出公里数及时间另计费</t>
  </si>
  <si>
    <t>A2311006986</t>
  </si>
  <si>
    <t>939882629038198786</t>
  </si>
  <si>
    <t>M939882629491183617</t>
  </si>
  <si>
    <t>搭建制作-印刷-服装-卫衣-400g纯棉，丝印单色logo，热转印面积≤20*30cm，50件起订</t>
  </si>
  <si>
    <t>A33007150907984</t>
  </si>
  <si>
    <t>939882629491183617</t>
  </si>
  <si>
    <t>M939882629671538690</t>
  </si>
  <si>
    <t>搭建制作-制作-布艺-条幅布-1.1-1.2米宽幅，无味（环保）油墨</t>
  </si>
  <si>
    <t>A2311007080</t>
  </si>
  <si>
    <t>939882629671538690</t>
  </si>
  <si>
    <t>M939882630246285313</t>
  </si>
  <si>
    <t>AVL设备类-灯光-Effect Lights 
效果灯-防水LED全彩频闪条灯-EK COLLIDER-BAR-IP</t>
  </si>
  <si>
    <t>A2311006725</t>
  </si>
  <si>
    <t>939882630246285313</t>
  </si>
  <si>
    <t>M939882630543953922</t>
  </si>
  <si>
    <t>AVL设备类-音频-Microphone
话筒-SHURE UHF Wireless Lapel Mic WL183
SHURE WL183 无线领夹话筒-SHURE</t>
  </si>
  <si>
    <t>A2311006850</t>
  </si>
  <si>
    <t>939882630543953922</t>
  </si>
  <si>
    <t>M939882630977200129</t>
  </si>
  <si>
    <t>搭建制作-印刷-麦克风套-雪弗板裱写真-80mm*50mm</t>
  </si>
  <si>
    <t>A33007150905636</t>
  </si>
  <si>
    <t>939882630977200129</t>
  </si>
  <si>
    <t>M939882631781400578</t>
  </si>
  <si>
    <t>搭建制作-制作-指引-油画架-木质，不含画面</t>
  </si>
  <si>
    <t>A33007150835250</t>
  </si>
  <si>
    <t>939882631781400578</t>
  </si>
  <si>
    <t>M939882631915491330</t>
  </si>
  <si>
    <t>搭建制作-制作-地毯-阻燃拉绒地毯--</t>
  </si>
  <si>
    <t>A33007150747826</t>
  </si>
  <si>
    <t>939882631915491330</t>
  </si>
  <si>
    <t>M939882632133595137</t>
  </si>
  <si>
    <t>搭建制作-制作-布艺-AV架弹力布0.4m*0.4m-內遮光布+弾力布</t>
  </si>
  <si>
    <t>A33007150840714</t>
  </si>
  <si>
    <t>939882632133595137</t>
  </si>
  <si>
    <t>M939882632180965378</t>
  </si>
  <si>
    <t>AVL设备类-视频-Video Control System 
操作系统--视频处理器-Barco Folsom Encore HD VP 3ME
Barco Folsom Encore 高清视频处理器-品牌：Barco，型号：VP 3ME</t>
  </si>
  <si>
    <t>A2311006963</t>
  </si>
  <si>
    <t>939882632180965378</t>
  </si>
  <si>
    <t>M939882632766935041</t>
  </si>
  <si>
    <t>搭建制作-制作-立体雕刻字-喷漆立体字--</t>
  </si>
  <si>
    <t>A33007150816472</t>
  </si>
  <si>
    <t>939882632766935041</t>
  </si>
  <si>
    <t>M939882632889802753</t>
  </si>
  <si>
    <t>AVL设备类-音频-Mixer
调音台-YAMAHA LS9-32 Digital Mixer (32ch)
YAMAHA LS9-32 数字调音台（32 路）-YAMAHA</t>
  </si>
  <si>
    <t>A2311006853</t>
  </si>
  <si>
    <t>939882632889802753</t>
  </si>
  <si>
    <t>M939882633760985090</t>
  </si>
  <si>
    <t>AVL设备类-音频-Loudspeaker
高档音箱-全频反送-JBL、EAW、Meyersound、D&amp;B</t>
  </si>
  <si>
    <t>A33007151337965</t>
  </si>
  <si>
    <t>939882633760985090</t>
  </si>
  <si>
    <t>M939882634018070530</t>
  </si>
  <si>
    <t>AVL设备类-音频-Loudspeaker
中档音箱-全频低音音箱-力素(NEXO)、JBL、JVC</t>
  </si>
  <si>
    <t>A33007151339987</t>
  </si>
  <si>
    <t>939882634018070530</t>
  </si>
  <si>
    <t>M939882634218291202</t>
  </si>
  <si>
    <t>AVL设备类-结构-Windlass 
葫芦-Imported CM Brand Electric Windlass 2 Ton
进口CM 电动葫芦2 吨--</t>
  </si>
  <si>
    <t>A2311006830</t>
  </si>
  <si>
    <t>939882634218291202</t>
  </si>
  <si>
    <t>M939882634395557889</t>
  </si>
  <si>
    <t>Onsite 人员-服务人员-地接上会服务人员-人员劳务费。不含住宿、交通、补贴等费用，每天不超过8小时</t>
  </si>
  <si>
    <t>A2311007325</t>
  </si>
  <si>
    <t>939882634395557889</t>
  </si>
  <si>
    <t>M939882635031859201</t>
  </si>
  <si>
    <t>AVL设备类-音频-Microphone
话筒-SHURE UR4D (Q10A) Receiver
SHURE UR4D (Q10A) 无线话筒接收机（含天线分配器、通州中继、天线分配混合器）-SHURE</t>
  </si>
  <si>
    <t>A2311006937</t>
  </si>
  <si>
    <t>939882635031859201</t>
  </si>
  <si>
    <t>M939882635052830722</t>
  </si>
  <si>
    <t>搭建制作-制作-指引-金属H架-铁质，A2大小，含画面</t>
  </si>
  <si>
    <t>A33007150837944</t>
  </si>
  <si>
    <t>939882635052830722</t>
  </si>
  <si>
    <t>M939882635637071873</t>
  </si>
  <si>
    <t>搭建制作-制作-抽奖箱-kt板材料-50*50*50cm，含画面</t>
  </si>
  <si>
    <t>A33007150838893</t>
  </si>
  <si>
    <t>939882635637071873</t>
  </si>
  <si>
    <t>M939882635918090242</t>
  </si>
  <si>
    <t>AVL设备类-音频-Other Audio Auxiliary Equipment 
其它音频辅助设备-Walking-Talkie
无线对讲机--</t>
  </si>
  <si>
    <t>A2311006852</t>
  </si>
  <si>
    <t>939882635918090242</t>
  </si>
  <si>
    <t>M939882636436951041</t>
  </si>
  <si>
    <t>AVL设备类-视频-Screen 投影幕-180″Front/Rear Fast-fold Screen
180 寸正/背折叠投影幕--</t>
  </si>
  <si>
    <t>A2311006868</t>
  </si>
  <si>
    <t>939882636436951041</t>
  </si>
  <si>
    <t>M939882636806049794</t>
  </si>
  <si>
    <t>AVL设备类-灯光-电脑灯-电脑三合一光束灯-JOLLY COUPE X-3 /ACME 380 /FINEART 470</t>
  </si>
  <si>
    <t>A2311006738</t>
  </si>
  <si>
    <t>939882636806049794</t>
  </si>
  <si>
    <t>M939882637401767938</t>
  </si>
  <si>
    <t>搭建制作-制作-布艺-黑、白丝绒布--</t>
  </si>
  <si>
    <t>A33007150839149</t>
  </si>
  <si>
    <t>939882637401767938</t>
  </si>
  <si>
    <t>M939882637544247297</t>
  </si>
  <si>
    <t>搭建制作-制作-立体雕刻字-乳胶漆立体字+底座--</t>
  </si>
  <si>
    <t>A33007150817534</t>
  </si>
  <si>
    <t>939882637544247297</t>
  </si>
  <si>
    <t>M939882638034980866</t>
  </si>
  <si>
    <t>搭建制作-制作-常规背景结构-木质背板-单面木质背板：木结构, 表面喷漆</t>
  </si>
  <si>
    <t>A2311006955</t>
  </si>
  <si>
    <t>939882638034980866</t>
  </si>
  <si>
    <t>M939882638584434690</t>
  </si>
  <si>
    <t>搭建制作-制作-布艺-条幅布-0.8-1米宽幅，无味（环保）油墨</t>
  </si>
  <si>
    <t>A2311007034</t>
  </si>
  <si>
    <t>939882638584434690</t>
  </si>
  <si>
    <t>M939882639062712322</t>
  </si>
  <si>
    <t>搭建制作-制作-地台面材-pvc地胶-国产</t>
  </si>
  <si>
    <t>A33007150807910</t>
  </si>
  <si>
    <t>939882639062712322</t>
  </si>
  <si>
    <t>M939882639071100929</t>
  </si>
  <si>
    <t>搭建制作-制作-板材-亚克力UV喷绘画面-异型模切</t>
  </si>
  <si>
    <t>A2311006948</t>
  </si>
  <si>
    <t>939882639071100929</t>
  </si>
  <si>
    <t>M939882640601894914</t>
  </si>
  <si>
    <t>AVL设备类-视频-Lens 镜头-进口 定焦广角镜头-Barco High Brightness TLD Short Focus Len
Barco 定焦广角镜头</t>
  </si>
  <si>
    <t>A2311006779</t>
  </si>
  <si>
    <t>939882640601894914</t>
  </si>
  <si>
    <t>M939882641138892801</t>
  </si>
  <si>
    <t>第三方人员类-内容制作-视频制作-活动内容素材整理、快速剪辑，粗剪-拍摄结束后2小时内完成快速剪辑，2分钟以内，超出2分钟按照2分钟计价</t>
  </si>
  <si>
    <t>A33007151549552</t>
  </si>
  <si>
    <t>939882641138892801</t>
  </si>
  <si>
    <t>M939882641622343681</t>
  </si>
  <si>
    <t>接待用车-车辆-车辆物流-运营车辆-50人座大巴车，1天8小时 or 100km计算，超出公里数及时间另计费</t>
  </si>
  <si>
    <t>A2311006921</t>
  </si>
  <si>
    <t>939882641622343681</t>
  </si>
  <si>
    <t>M939882641945305089</t>
  </si>
  <si>
    <t>Onsite 人员-服务人员-项目助理-人员劳务费。不含住宿、交通、补贴等费用，每天不超过8小时</t>
  </si>
  <si>
    <t>A2311007323</t>
  </si>
  <si>
    <t>939882641945305089</t>
  </si>
  <si>
    <t>M939882642036346882</t>
  </si>
  <si>
    <t>搭建制作-展示灯具-射灯-轨道射灯-30W</t>
  </si>
  <si>
    <t>A33007150910991</t>
  </si>
  <si>
    <t>939882642036346882</t>
  </si>
  <si>
    <t>M939882642443194370</t>
  </si>
  <si>
    <t>搭建制作-印刷-单页-A4彩色单面250克铜板纸-数量(501-5000)</t>
  </si>
  <si>
    <t>A33007150901428</t>
  </si>
  <si>
    <t>939882642443194370</t>
  </si>
  <si>
    <t>M939882642889023489</t>
  </si>
  <si>
    <t>AVL设备类-视频-LED-P1.8 LED Display Indoor Screen
国产 P1.8 室内显示屏-光翔、利亚德，每场为5天，每增加1天按0.5场核算</t>
  </si>
  <si>
    <t>A2311006881</t>
  </si>
  <si>
    <t>939882642889023489</t>
  </si>
  <si>
    <t>M939882643525451777</t>
  </si>
  <si>
    <t>搭建制作-印刷-单页-A4彩色双面250克铜板纸-数量(1-500)</t>
  </si>
  <si>
    <t>A33007150903129</t>
  </si>
  <si>
    <t>939882643525451777</t>
  </si>
  <si>
    <t>M939882644217384961</t>
  </si>
  <si>
    <t>搭建制作-制作-地毯-普通展览地毯-3mm</t>
  </si>
  <si>
    <t>A33007150747315</t>
  </si>
  <si>
    <t>939882644217384961</t>
  </si>
  <si>
    <t>M939882644880084993</t>
  </si>
  <si>
    <t>AVL设备类-音频-Other Audio Auxiliary Equipment 
其它音频辅助设备-处理器-Crossover/Controller PS 15 TD</t>
  </si>
  <si>
    <t>A2311006983</t>
  </si>
  <si>
    <t>939882644880084993</t>
  </si>
  <si>
    <t>M939882645261893634</t>
  </si>
  <si>
    <t>服务费税费-项目税费-项目税费-制作搭建、AVL设备、第三方人员服务费-增值税比例</t>
  </si>
  <si>
    <t>A2311007336</t>
  </si>
  <si>
    <t>939882645261893634</t>
  </si>
  <si>
    <t>M939882645661458434</t>
  </si>
  <si>
    <t>搭建制作-制作-灯带-匀光柔性霓虹灯条-柔性、抗碎、防水专业线性霓虹灯光装饰</t>
  </si>
  <si>
    <t>A33007150819469</t>
  </si>
  <si>
    <t>939882645661458434</t>
  </si>
  <si>
    <t>M939882646197223426</t>
  </si>
  <si>
    <t>接待用车-车辆-车辆物流-运营车辆-豪华轿车-奥迪A6，超时间收费</t>
  </si>
  <si>
    <t>A2311006938</t>
  </si>
  <si>
    <t>939882646197223426</t>
  </si>
  <si>
    <t>M939882646599749633</t>
  </si>
  <si>
    <t>搭建制作-家具及办公设备-桌椅-三人面包凳-租赁价，3天为1展期</t>
  </si>
  <si>
    <t>A33007150915353</t>
  </si>
  <si>
    <t>939882646599749633</t>
  </si>
  <si>
    <t>M939882646901739521</t>
  </si>
  <si>
    <t>搭建制作-制作-地台结构-调节脚地台（腿和面板一整套）-钢管调节地台，配车展舞台面板，奥克坦姆</t>
  </si>
  <si>
    <t>A33007150808960</t>
  </si>
  <si>
    <t>939882646901739521</t>
  </si>
  <si>
    <t>M939882647002402818</t>
  </si>
  <si>
    <t>AVL设备类-音频-Other Audio Auxiliary Equipment 
其它音频辅助设备-EAR MONITOR SENNHEISER IEM300-G2 无线监听系统-SENNHEISER</t>
  </si>
  <si>
    <t>A2311006909</t>
  </si>
  <si>
    <t>939882647002402818</t>
  </si>
  <si>
    <t>M939882647733444609</t>
  </si>
  <si>
    <t>第三方人员类-运营人员-翻译速记-速记-专业速记证书
人员劳务费。不含住宿、交通、补贴等费用，每场不超过4小时，含个税</t>
  </si>
  <si>
    <t>A33007151619589</t>
  </si>
  <si>
    <t>939882647733444609</t>
  </si>
  <si>
    <t>M939882647736406017</t>
  </si>
  <si>
    <t>AVL设备类-视频-LED柔性屏-P2 LED Display Indoor Screen
国产 P2.6 室内柔性屏-光翔</t>
  </si>
  <si>
    <t>A2311006824</t>
  </si>
  <si>
    <t>939882647736406017</t>
  </si>
  <si>
    <t>M939882648680251394</t>
  </si>
  <si>
    <t>服务费税费-项目服务费-项目服务费-onsite人员服务费-服务费比例</t>
  </si>
  <si>
    <t>A2311007335</t>
  </si>
  <si>
    <t>939882648680251394</t>
  </si>
  <si>
    <t>M939882648906616833</t>
  </si>
  <si>
    <t>搭建制作-制作-装饰材料-有色玻璃-5mm有色镜</t>
  </si>
  <si>
    <t>A2311007074</t>
  </si>
  <si>
    <t>939882648906616833</t>
  </si>
  <si>
    <t>M939882649518985217</t>
  </si>
  <si>
    <t>搭建制作-制作-钢结构-20工字钢--</t>
  </si>
  <si>
    <t>A33007150718031</t>
  </si>
  <si>
    <t>939882649518985217</t>
  </si>
  <si>
    <t>M939882650120003586</t>
  </si>
  <si>
    <t>AVL设备类-视频-Video Control System 
操作系统-控台-淡入淡出切换器-MAGNIMAGA-640淡入淡出切换器</t>
  </si>
  <si>
    <t>A2311006787</t>
  </si>
  <si>
    <t>939882650120003586</t>
  </si>
  <si>
    <t>M939882650584465409</t>
  </si>
  <si>
    <t>AVL设备类-特效-烟雾、水雾油化物-大功率彩虹机--</t>
  </si>
  <si>
    <t>A33007151506881</t>
  </si>
  <si>
    <t>939882650584465409</t>
  </si>
  <si>
    <t>M939882650827735041</t>
  </si>
  <si>
    <t>AVL设备类-视频-LED-P4 LED Display Outdoor Screen
国产 P4 户外显示屏-光翔</t>
  </si>
  <si>
    <t>A2311006825</t>
  </si>
  <si>
    <t>939882650827735041</t>
  </si>
  <si>
    <t>M939882651146502146</t>
  </si>
  <si>
    <t>搭建制作-制作-板材-雪佛板5-8mm厚-密度板单面裱写真画面</t>
  </si>
  <si>
    <t>A2311007052</t>
  </si>
  <si>
    <t>939882651146502146</t>
  </si>
  <si>
    <t>M939882654619385857</t>
  </si>
  <si>
    <t>搭建制作-制作-灯箱字-亚克力吸塑立体字-含led550贴片，含损耗，高度60cm以内</t>
  </si>
  <si>
    <t>A33007150834529</t>
  </si>
  <si>
    <t>939882654619385857</t>
  </si>
  <si>
    <t>M939882654737932290</t>
  </si>
  <si>
    <t>AVL设备类-视频-LED地屏-P4 floor LED Screen
国产 P4 地屏-光翔</t>
  </si>
  <si>
    <t>A2311006771</t>
  </si>
  <si>
    <t>939882654737932290</t>
  </si>
  <si>
    <t>M939882655530655746</t>
  </si>
  <si>
    <t>搭建制作-制作-桁架-UV宝丽布+桁架-3.2m宽幅，黑底材质+无味（环保）油墨</t>
  </si>
  <si>
    <t>A33007150716914</t>
  </si>
  <si>
    <t>939882655530655746</t>
  </si>
  <si>
    <t>M939882655797985282</t>
  </si>
  <si>
    <t>搭建制作-制作-指引-易拉宝-铝合金材质，80*200cm，含写真画面</t>
  </si>
  <si>
    <t>A33007150837134</t>
  </si>
  <si>
    <t>939882655797985282</t>
  </si>
  <si>
    <t>M939882656036933634</t>
  </si>
  <si>
    <t>AVL设备类-灯光-电脑灯-电脑图案切割灯（SPOT切割系列）-TERBLY GL-6 /GTD-1500 /PR-5000 /FINE 1000E PERF</t>
  </si>
  <si>
    <t>A2311006740</t>
  </si>
  <si>
    <t>939882656036933634</t>
  </si>
  <si>
    <t>M939882656473141250</t>
  </si>
  <si>
    <t>AVL设备类-灯光-电脑灯-多色LOGO 片-含可做多色LOGO灯片</t>
  </si>
  <si>
    <t>片</t>
  </si>
  <si>
    <t>A2311006746</t>
  </si>
  <si>
    <t>939882656473141250</t>
  </si>
  <si>
    <t>M939882656934641666</t>
  </si>
  <si>
    <t>搭建制作-家具及办公设备-其他-演讲台花-鲜花</t>
  </si>
  <si>
    <t>A33007150936897</t>
  </si>
  <si>
    <t>939882656934641666</t>
  </si>
  <si>
    <t>M939882656939941889</t>
  </si>
  <si>
    <t>AVL设备类-视频-Other Video Auxiliary Equipment 
其它视频辅助设备-触摸屏-65’</t>
  </si>
  <si>
    <t>A2311006812</t>
  </si>
  <si>
    <t>939882656939941889</t>
  </si>
  <si>
    <t>M939882657400082433</t>
  </si>
  <si>
    <t>创意-导演组-演职员组-妆发师-3年以上化妆经验
人员劳务费。不含住宿、交通、补贴等费用，每场不超过8小时，含个税，此价格为最高限价，以实际发生为准</t>
  </si>
  <si>
    <t>A2311006945</t>
  </si>
  <si>
    <t>939882657400082433</t>
  </si>
  <si>
    <t>M939882658558943234</t>
  </si>
  <si>
    <t>搭建制作-制作-布艺-单片铁架绷喷绘布-50方管</t>
  </si>
  <si>
    <t>A33007150840182</t>
  </si>
  <si>
    <t>939882658558943234</t>
  </si>
  <si>
    <t>M939882658655412225</t>
  </si>
  <si>
    <t>搭建制作-制作-地面材质-美工地贴-普通地贴</t>
  </si>
  <si>
    <t>A33007150808177</t>
  </si>
  <si>
    <t>939882658655412225</t>
  </si>
  <si>
    <t>M939882659337850882</t>
  </si>
  <si>
    <t>搭建制作-制作-立体雕刻字-雪弗板字-20mm</t>
  </si>
  <si>
    <t>A33007150813680</t>
  </si>
  <si>
    <t>939882659337850882</t>
  </si>
  <si>
    <t>M939882659347472386</t>
  </si>
  <si>
    <t>搭建制作-制作-地台-舞台结构-钢结构地台支撑 高100cm</t>
  </si>
  <si>
    <t>A2311007032</t>
  </si>
  <si>
    <t>939882659347472386</t>
  </si>
  <si>
    <t>M939882660319444993</t>
  </si>
  <si>
    <t>AVL设备类-视频-进口投影-激光投影机 22000流明-Barco、Panasonic同等级高端激光投影机</t>
  </si>
  <si>
    <t>A2311006845</t>
  </si>
  <si>
    <t>939882660319444993</t>
  </si>
  <si>
    <t>M939882660642279426</t>
  </si>
  <si>
    <t>搭建制作-制作-地面材质-美工地贴-加厚地贴</t>
  </si>
  <si>
    <t>A33007150808430</t>
  </si>
  <si>
    <t>939882660642279426</t>
  </si>
  <si>
    <t>M939882660948463617</t>
  </si>
  <si>
    <t>第三方人员类-侧拍摄影摄像-云摄影-摄影师+修图+平台使用-人员劳务费及基础拍摄设备。不含住宿、交通、补贴等费用，每天不超过8小时，彩排与活动日价格一致</t>
  </si>
  <si>
    <t>A2311007042</t>
  </si>
  <si>
    <t>939882660948463617</t>
  </si>
  <si>
    <t>M939882661183344641</t>
  </si>
  <si>
    <t>搭建制作-制作-指引-注水道旗-高度3米，加强铝合金旗杆，5级以上抗风性，双面画面旗帜布120cmx380cm（含30升以上升注水量配重支撑）</t>
  </si>
  <si>
    <t>A33007150836036</t>
  </si>
  <si>
    <t>939882661183344641</t>
  </si>
  <si>
    <t>M939882661250453506</t>
  </si>
  <si>
    <t>AVL设备类-视频-LED-P3 LED Display Indoor Screen
国产 P3 室内显示屏-光翔</t>
  </si>
  <si>
    <t>A2311006795</t>
  </si>
  <si>
    <t>939882661250453506</t>
  </si>
  <si>
    <t>M939882661946707970</t>
  </si>
  <si>
    <t>接待用车-车辆-车辆物流-运营车辆-50人座大巴车，超时间收费</t>
  </si>
  <si>
    <t>A2311006988</t>
  </si>
  <si>
    <t>939882661946707970</t>
  </si>
  <si>
    <t>M939882661967806465</t>
  </si>
  <si>
    <t>AVL设备类-音频-Loudspeaker
中档音箱-全频音箱-力素(NEXO)、JBL、JVC</t>
  </si>
  <si>
    <t>A33007151339671</t>
  </si>
  <si>
    <t>939882661967806465</t>
  </si>
  <si>
    <t>M939882662508871682</t>
  </si>
  <si>
    <t>搭建制作-印刷-喷绘宝丽布-宝丽布-喷绘UV，5m宽幅，黑底材质+无味（环保）油墨</t>
  </si>
  <si>
    <t>A33007150842603</t>
  </si>
  <si>
    <t>939882662508871682</t>
  </si>
  <si>
    <t>M939882663037353986</t>
  </si>
  <si>
    <t>搭建制作-印刷-喷绘宝丽布-宝丽布-喷绘UV，3.2m宽幅，黑底材质+无味（环保）油墨</t>
  </si>
  <si>
    <t>A33007150842319</t>
  </si>
  <si>
    <t>939882663037353986</t>
  </si>
  <si>
    <t>M939882663381159937</t>
  </si>
  <si>
    <t>搭建制作-家具及办公设备-其他-灭火器-含折旧维护费，租赁价，3天为1展期</t>
  </si>
  <si>
    <t>A33007150931525</t>
  </si>
  <si>
    <t>939882663381159937</t>
  </si>
  <si>
    <t>M939882663721025538</t>
  </si>
  <si>
    <t>AVL设备类-签到-扫码枪-租赁--</t>
  </si>
  <si>
    <t>A33007151544890</t>
  </si>
  <si>
    <t>939882663721025538</t>
  </si>
  <si>
    <t>M939882664308101121</t>
  </si>
  <si>
    <t>搭建制作-车辆-车辆物流-货车-城际运输-4.2m 货车</t>
  </si>
  <si>
    <t>A2311007022</t>
  </si>
  <si>
    <t>939882664308101121</t>
  </si>
  <si>
    <t>M939882665060114434</t>
  </si>
  <si>
    <t>搭建制作-制作-常规背景结构-木质背板-木制背景版+写真喷绘 （高度3m下）双面</t>
  </si>
  <si>
    <t>A2311006886</t>
  </si>
  <si>
    <t>939882665060114434</t>
  </si>
  <si>
    <t>M939882665075658754</t>
  </si>
  <si>
    <t>搭建制作-制作-桁架-UV宝丽布+桁架-5m宽幅，黑底材质+无味（环保）油墨</t>
  </si>
  <si>
    <t>A33007150717185</t>
  </si>
  <si>
    <t>939882665075658754</t>
  </si>
  <si>
    <t>M939882666360348674</t>
  </si>
  <si>
    <t>搭建制作-制作-灯箱字-亚克力围边立体字-含led550贴片，含损耗，高度60cm以内,字体高度50CM以内</t>
  </si>
  <si>
    <t>A33007150834172</t>
  </si>
  <si>
    <t>939882666360348674</t>
  </si>
  <si>
    <t>M939882666888830977</t>
  </si>
  <si>
    <t>搭建制作-隔离物-隔离物-一米栏-租赁价，3天为1展期</t>
  </si>
  <si>
    <t>A33007150937216</t>
  </si>
  <si>
    <t>939882666888830977</t>
  </si>
  <si>
    <t>M939882667164549121</t>
  </si>
  <si>
    <t>搭建制作-制作-装饰材料-喷漆-金属漆，三层喷漆</t>
  </si>
  <si>
    <t>A33007150723578</t>
  </si>
  <si>
    <t>939882667164549121</t>
  </si>
  <si>
    <t>M939882670754746370</t>
  </si>
  <si>
    <t>搭建制作-制作-展台-木制防火板-高度1米内，含抽屉、开门</t>
  </si>
  <si>
    <t>A33007150745195</t>
  </si>
  <si>
    <t>939882670754746370</t>
  </si>
  <si>
    <t>M939882671136428033</t>
  </si>
  <si>
    <t>Onsite 人员-导游-高级中文导游-人员劳务费。不含住宿、交通、补贴等费用，每天不超过8小时</t>
  </si>
  <si>
    <t>A2311007320</t>
  </si>
  <si>
    <t>939882671136428033</t>
  </si>
  <si>
    <t>M939882671175409666</t>
  </si>
  <si>
    <t>AVL设备类-音频-Loudspeaker
中档音箱-线阵超低音音箱-JBL、Hivi、JVC、Peavey Electronics</t>
  </si>
  <si>
    <t>A2311006840</t>
  </si>
  <si>
    <t>939882671175409666</t>
  </si>
  <si>
    <t>M939882671681814530</t>
  </si>
  <si>
    <t>搭建制作-制作-装饰材料-亚克力镜面板-亚克力镜面板金、银色等</t>
  </si>
  <si>
    <t>A2311007070</t>
  </si>
  <si>
    <t>939882671681814530</t>
  </si>
  <si>
    <t>M939882672567918594</t>
  </si>
  <si>
    <t>搭建制作-印刷-喷绘宝丽布-宝丽布-5m宽幅，黑底材质+无味（环保）油墨</t>
  </si>
  <si>
    <t>A33007150842067</t>
  </si>
  <si>
    <t>939882672567918594</t>
  </si>
  <si>
    <t>M939882672902356993</t>
  </si>
  <si>
    <t>AVL设备类-音频-Mixer
调音台-YAMAHA 01V96 Digital Mixer (16 ch)
YAMAHA 01V96 数字调音台（16 路）-YAMAHA</t>
  </si>
  <si>
    <t>A2311006968</t>
  </si>
  <si>
    <t>939882672902356993</t>
  </si>
  <si>
    <t>M939882674068246530</t>
  </si>
  <si>
    <t>AVL设备类-视频-Other Video Auxiliary Equipment 
其它视频辅助设备-千兆交换机-1000baseT Switch &amp; Cat5 Ethernet Cable</t>
  </si>
  <si>
    <t>A2311006804</t>
  </si>
  <si>
    <t>939882674068246530</t>
  </si>
  <si>
    <t>M939882674073673730</t>
  </si>
  <si>
    <t>搭建制作-家具及办公设备-其他-衣架-含折旧维护费，租赁价，3天为1展期</t>
  </si>
  <si>
    <t>A33007150930796</t>
  </si>
  <si>
    <t>939882674073673730</t>
  </si>
  <si>
    <t>M939882674462511105</t>
  </si>
  <si>
    <t>AVL设备类-视频-显示器-70寸等离子显示器-夏普70液晶电视 70SU665A</t>
  </si>
  <si>
    <t>A2311006838</t>
  </si>
  <si>
    <t>939882674462511105</t>
  </si>
  <si>
    <t>M939882674798182401</t>
  </si>
  <si>
    <t>搭建制作-制作-地台-舞台结构-木结构，LED支撑地台 高20cm</t>
  </si>
  <si>
    <t>A2311006935</t>
  </si>
  <si>
    <t>939882674798182401</t>
  </si>
  <si>
    <t>M939882675016159234</t>
  </si>
  <si>
    <t>AVL设备类-结构-Truss Syste
Truss 结构-4m直径圆Truss--</t>
  </si>
  <si>
    <t>A2311006761</t>
  </si>
  <si>
    <t>939882675016159234</t>
  </si>
  <si>
    <t>M939882676366725122</t>
  </si>
  <si>
    <t>搭建制作-制作-立体雕刻字-亚克力金属拉丝包边(含LED灯珠)--</t>
  </si>
  <si>
    <t>A33007150817875</t>
  </si>
  <si>
    <t>939882676366725122</t>
  </si>
  <si>
    <t>M939882676652064770</t>
  </si>
  <si>
    <t>搭建制作-制作-地面材质-钢化玻璃--</t>
  </si>
  <si>
    <t>A33007150808686</t>
  </si>
  <si>
    <t>939882676652064770</t>
  </si>
  <si>
    <t>M939882676656132097</t>
  </si>
  <si>
    <t>搭建制作-车辆-车辆物流-货车-城际运输-17.5m 货车</t>
  </si>
  <si>
    <t>A2311006954</t>
  </si>
  <si>
    <t>939882676656132097</t>
  </si>
  <si>
    <t>M939882677496225794</t>
  </si>
  <si>
    <t>搭建制作-制作-钢结构-32U型钢-壁厚10mm</t>
  </si>
  <si>
    <t>A33007150719224</t>
  </si>
  <si>
    <t>939882677496225794</t>
  </si>
  <si>
    <t>M939882678027796482</t>
  </si>
  <si>
    <t>AVL设备类-音频-Loudspeaker
高档音箱-线阵低音音箱-L-acoustics、D&amp;B、EAW、Meyersound、C-MARK</t>
  </si>
  <si>
    <t>A33007151336617</t>
  </si>
  <si>
    <t>939882678027796482</t>
  </si>
  <si>
    <t>M939882678262677505</t>
  </si>
  <si>
    <t>搭建制作-家具及办公设备-其他-穿衣镜（小）-含折旧维护费，租赁价，3天为1展期</t>
  </si>
  <si>
    <t>A33007161827938</t>
  </si>
  <si>
    <t>939882678262677505</t>
  </si>
  <si>
    <t>M939882678409351170</t>
  </si>
  <si>
    <t>AVL设备类-结构-Windlass 
葫芦-Electric Windlass controller
电动葫芦控制器--</t>
  </si>
  <si>
    <t>A2311006917</t>
  </si>
  <si>
    <t>939882678409351170</t>
  </si>
  <si>
    <t>M939882679076372482</t>
  </si>
  <si>
    <t>AVL设备类-视频-显示器-32″ LCD HDTV
32 寸高清液晶电视--</t>
  </si>
  <si>
    <t>A2311007001</t>
  </si>
  <si>
    <t>939882679076372482</t>
  </si>
  <si>
    <t>M939882680172191746</t>
  </si>
  <si>
    <t>搭建制作-印刷-手提袋-帆布-350mm*250mm*100mm，含彩色logo印刷</t>
  </si>
  <si>
    <t>A33007150909397</t>
  </si>
  <si>
    <t>939882680172191746</t>
  </si>
  <si>
    <t>M939882680426811394</t>
  </si>
  <si>
    <t>搭建制作-家具及办公设备-其他-小型绿植-小型盆栽（如多肉植物、小绿萝等）</t>
  </si>
  <si>
    <t>A33007150936166</t>
  </si>
  <si>
    <t>939882680426811394</t>
  </si>
  <si>
    <t>M939882680792948737</t>
  </si>
  <si>
    <t>搭建制作-制作-灯箱-超薄灯箱-深度小于150mm</t>
  </si>
  <si>
    <t>A33007150821429</t>
  </si>
  <si>
    <t>939882680792948737</t>
  </si>
  <si>
    <t>M939882681055956993</t>
  </si>
  <si>
    <t>第三方人员类-搭建人员-搭建人员-电工-人员劳务费。不含住宿、交通、补贴等费用，白天8小时/班，夜间4小时/班</t>
  </si>
  <si>
    <t>A2311007011</t>
  </si>
  <si>
    <t>939882681055956993</t>
  </si>
  <si>
    <t>M939882681283682305</t>
  </si>
  <si>
    <t>搭建制作-制作-板材-密度板5-8mm厚-密度板单面裱写真画面</t>
  </si>
  <si>
    <t>A2311006952</t>
  </si>
  <si>
    <t>939882681283682305</t>
  </si>
  <si>
    <t>M939882682188419074</t>
  </si>
  <si>
    <t>AVL设备类-灯光-Lighting Control System 
灯光控制系统-灯光控台-数字调光台-GRAND MA Controller
GRAND MA 调光台</t>
  </si>
  <si>
    <t>A2311006730</t>
  </si>
  <si>
    <t>939882682188419074</t>
  </si>
  <si>
    <t>M939882682809176066</t>
  </si>
  <si>
    <t>搭建制作-制作-立体雕刻字-雪弗板字-10mm</t>
  </si>
  <si>
    <t>A33007150812838</t>
  </si>
  <si>
    <t>939882682809176066</t>
  </si>
  <si>
    <t>M939882683186790401</t>
  </si>
  <si>
    <t>AVL设备类-直播-摄像设备-其他摄像机镜头-4-6倍长焦镜头</t>
  </si>
  <si>
    <t>A33007151514431</t>
  </si>
  <si>
    <t>939882683186790401</t>
  </si>
  <si>
    <t>M939882684654669825</t>
  </si>
  <si>
    <t>搭建制作-印刷-单页-A4彩色单面157克铜板纸-数量(1-500)</t>
  </si>
  <si>
    <t>A33007150846917</t>
  </si>
  <si>
    <t>939882684654669825</t>
  </si>
  <si>
    <t>M939882684797276162</t>
  </si>
  <si>
    <t>第三方人员类-侧拍摄影摄像-摄影-普通数字摄影-人员劳务费及基础拍摄设备。不含住宿、交通、补贴等费用，每天不超过8小时，彩排与活动日价格一致（5年从业经验）</t>
  </si>
  <si>
    <t>A2311006996</t>
  </si>
  <si>
    <t>939882684797276162</t>
  </si>
  <si>
    <t>M939882685457014785</t>
  </si>
  <si>
    <t>AVL设备类-结构-Truss Syste
Truss 结构-6m直径圆Truss--</t>
  </si>
  <si>
    <t>A2311006767</t>
  </si>
  <si>
    <t>939882685457014785</t>
  </si>
  <si>
    <t>M939882686077771778</t>
  </si>
  <si>
    <t>AVL设备类-视频-显示器-50 寸等离子显示器-Panasonic TH-50PF12CK 50″HDTV Plasma Display
松下50 寸等离子显示器</t>
  </si>
  <si>
    <t>A2311006835</t>
  </si>
  <si>
    <t>939882686077771778</t>
  </si>
  <si>
    <t>M939882686554689537</t>
  </si>
  <si>
    <t>AVL设备类-音频-Loudspeaker
高档音箱-线阵超低音音箱-L-acoustics、D&amp;B、EAW、Meyersound、C-MARK</t>
  </si>
  <si>
    <t>A33007161830621</t>
  </si>
  <si>
    <t>939882686554689537</t>
  </si>
  <si>
    <t>M939882686806347778</t>
  </si>
  <si>
    <t>AVL设备类-特效-烟雾、水雾油化物-泡泡机--</t>
  </si>
  <si>
    <t>A33007151507157</t>
  </si>
  <si>
    <t>939882686806347778</t>
  </si>
  <si>
    <t>M939882687167184898</t>
  </si>
  <si>
    <t>搭建制作-制作-指引-金属H架-铁质，A4大小，含画面</t>
  </si>
  <si>
    <t>A33007161826864</t>
  </si>
  <si>
    <t>939882687167184898</t>
  </si>
  <si>
    <t>M939882687612887041</t>
  </si>
  <si>
    <t>搭建制作-制作-灯带-LED单色灯带-品牌greethink，灯带型号5050，灯珠颗数60珠/米</t>
  </si>
  <si>
    <t>A33007150819196</t>
  </si>
  <si>
    <t>939882687612887041</t>
  </si>
  <si>
    <t>M939882688505040898</t>
  </si>
  <si>
    <t>搭建制作-印刷-单页-A4彩色双面157克铜板纸-数量(1-500)</t>
  </si>
  <si>
    <t>A33007150901784</t>
  </si>
  <si>
    <t>939882688505040898</t>
  </si>
  <si>
    <t>M939882689148002306</t>
  </si>
  <si>
    <t>搭建制作-制作-立体雕刻字-喷漆立体字+底座--</t>
  </si>
  <si>
    <t>A33007150816825</t>
  </si>
  <si>
    <t>939882689148002306</t>
  </si>
  <si>
    <t>M939882689926909953</t>
  </si>
  <si>
    <t>搭建制作-制作-斜坡-斜坡-H15cm以内</t>
  </si>
  <si>
    <t>A33007150811877</t>
  </si>
  <si>
    <t>939882689926909953</t>
  </si>
  <si>
    <t>M939882690569871361</t>
  </si>
  <si>
    <t>搭建制作-制作-地台结构-铁制地台 &lt;2.5m-国标3*5钢架结构+国标4*4方管+两层15厘夹板</t>
  </si>
  <si>
    <t>A2311006914</t>
  </si>
  <si>
    <t>939882690569871361</t>
  </si>
  <si>
    <t>M939882691780792321</t>
  </si>
  <si>
    <t>第三方人员类-技术人员-灯光音视频技术人员-总监-现场总控-普通级别，人员劳务费。不含住宿、交通、补贴等费用，每场不超过8小时</t>
  </si>
  <si>
    <t>A33007151614967</t>
  </si>
  <si>
    <t>939882691780792321</t>
  </si>
  <si>
    <t>M939882692436336641</t>
  </si>
  <si>
    <t>搭建制作-印刷-手提袋-纸质快印-350mm*250mm*100mm（1-500）</t>
  </si>
  <si>
    <t>A33007150908344</t>
  </si>
  <si>
    <t>939882692436336641</t>
  </si>
  <si>
    <t>M939882694255558658</t>
  </si>
  <si>
    <t>第三方人员类-侧拍摄影摄像-摄影摄像-航拍-飞手人员及基础设备劳务费。不含住宿、交通、补贴等费用，每天不超过8小时，彩排与活动日价格一致</t>
  </si>
  <si>
    <t>A2311007055</t>
  </si>
  <si>
    <t>939882694255558658</t>
  </si>
  <si>
    <t>M939882695326212097</t>
  </si>
  <si>
    <t>搭建制作-家具及办公设备-其他-冷热饮水机-国产品牌，不含桶水，租赁价，3天为1展期</t>
  </si>
  <si>
    <t>A33007150931836</t>
  </si>
  <si>
    <t>939882695326212097</t>
  </si>
  <si>
    <t>M939882695396282370</t>
  </si>
  <si>
    <t>第三方人员类-搭建人员-搭建人员-美工-人员劳务费。不含住宿、交通、补贴等费用，白天8小时/班，夜间4小时/班</t>
  </si>
  <si>
    <t>A2311007004</t>
  </si>
  <si>
    <t>939882695396282370</t>
  </si>
  <si>
    <t>M939882695983611905</t>
  </si>
  <si>
    <t>AVL设备类-视频-LED处理器-LED/LEC Processor
国产 LED/LEC 处理器--</t>
  </si>
  <si>
    <t>A2311006798</t>
  </si>
  <si>
    <t>939882695983611905</t>
  </si>
  <si>
    <t>M939882696402915329</t>
  </si>
  <si>
    <t>AVL设备类-灯光-Fixture 
常规灯具-LED Wallwash -3W*18 1 Meter
LED 洗墙换色灯--</t>
  </si>
  <si>
    <t>A2311006720</t>
  </si>
  <si>
    <t>939882696402915329</t>
  </si>
  <si>
    <t>M939882696801374209</t>
  </si>
  <si>
    <t>服务费税费-项目税费-项目税费-物资采买、代垫付、其他未罗列项服务费-增值税比例</t>
  </si>
  <si>
    <t>A2311007330</t>
  </si>
  <si>
    <t>939882696801374209</t>
  </si>
  <si>
    <t>M939882697578553345</t>
  </si>
  <si>
    <t>搭建制作-印刷-写真网格布-网格布-喷绘UV，5m宽幅，白色材质+无味（环保）油墨</t>
  </si>
  <si>
    <t>A33007150843114</t>
  </si>
  <si>
    <t>939882697578553345</t>
  </si>
  <si>
    <t>M939882698005266434</t>
  </si>
  <si>
    <t>搭建制作-家具及办公设备-其他-墨盒-墨盒（黑、黄、红、蓝四色为一套）</t>
  </si>
  <si>
    <t>A33007150934697</t>
  </si>
  <si>
    <t>939882698005266434</t>
  </si>
  <si>
    <t>M939882699209031681</t>
  </si>
  <si>
    <t>搭建制作-制作-背景板基础结构-9厘板龙骨，双面封面。一面5厘多层阻燃板，一面3厘多层阻燃板-厚度100mm以内</t>
  </si>
  <si>
    <t>A33007150711023</t>
  </si>
  <si>
    <t>939882699209031681</t>
  </si>
  <si>
    <t>M939882699594780674</t>
  </si>
  <si>
    <t>搭建制作-制作-指引-金属H架-铁质，A3大小，含画面</t>
  </si>
  <si>
    <t>A33007150838208</t>
  </si>
  <si>
    <t>939882699594780674</t>
  </si>
  <si>
    <t>M939882699754164225</t>
  </si>
  <si>
    <t>服务费税费-项目服务费-项目服务费-场地采买、酒店用房服务费-服务费比例</t>
  </si>
  <si>
    <t>A2311007333</t>
  </si>
  <si>
    <t>939882699754164225</t>
  </si>
  <si>
    <t>M939882699997433858</t>
  </si>
  <si>
    <t>搭建制作-制作-常规背景结构-木质背板-双面木质背板：木结构, 表面贴画面写真（高度3m以上）</t>
  </si>
  <si>
    <t>A2311006860</t>
  </si>
  <si>
    <t>939882699997433858</t>
  </si>
  <si>
    <t>M939882700240703489</t>
  </si>
  <si>
    <t>第三方人员类-内容制作-平面制作-PPT设计-需设计icon、图片重新绘制图表等并对其整体风格进行排版美化</t>
  </si>
  <si>
    <t>A2311007014</t>
  </si>
  <si>
    <t>939882700240703489</t>
  </si>
  <si>
    <t>M939882700895141890</t>
  </si>
  <si>
    <t>AVL设备类-视频-Other Video Auxiliary Equipment 
其它视频辅助设备-苹果工作站-近 Apple Mac Pro专业级台式工作站（设备租赁）</t>
  </si>
  <si>
    <t>A2311006774</t>
  </si>
  <si>
    <t>939882700895141890</t>
  </si>
  <si>
    <t>M939882701512810497</t>
  </si>
  <si>
    <t>搭建制作-制作-常规背景结构-木质背板-木制背景版+写真喷绘 （高度3m下）单面</t>
  </si>
  <si>
    <t>A2311006911</t>
  </si>
  <si>
    <t>939882701512810497</t>
  </si>
  <si>
    <t>M939882701953212418</t>
  </si>
  <si>
    <t>搭建制作-制作-地台-舞台结构-钢结构地台支撑 高20cm</t>
  </si>
  <si>
    <t>A2311007040</t>
  </si>
  <si>
    <t>939882701953212418</t>
  </si>
  <si>
    <t>M939882702539182081</t>
  </si>
  <si>
    <t>第三方人员类-运营人员-服务人员-兼职人员-人员劳务费。不含住宿、交通、补贴等费用，每场不超过8小时
彩排按每人0.5场收费，含个税</t>
  </si>
  <si>
    <t>A33007151618611</t>
  </si>
  <si>
    <t>939882702539182081</t>
  </si>
  <si>
    <t>M939882703906652162</t>
  </si>
  <si>
    <t>搭建制作-制作-装饰材料-钢化玻璃-普通清玻璃15mm钢化</t>
  </si>
  <si>
    <t>A33007150739441</t>
  </si>
  <si>
    <t>939882703906652162</t>
  </si>
  <si>
    <t>M939882704493854721</t>
  </si>
  <si>
    <t>报批及安保-运营人员-保障组-高级保安-内场安保（对形象有要求）人员劳务费，每场不超过8小时，含个税</t>
  </si>
  <si>
    <t>A2311006927</t>
  </si>
  <si>
    <t>939882704493854721</t>
  </si>
  <si>
    <t>M939882704800038914</t>
  </si>
  <si>
    <t>Onsite 人员-导游-普通中文导游-人员劳务费。不含住宿、交通、补贴等费用，每天不超过8小时</t>
  </si>
  <si>
    <t>A2311007322</t>
  </si>
  <si>
    <t>939882704800038914</t>
  </si>
  <si>
    <t>M939882705739436034</t>
  </si>
  <si>
    <t>AVL设备类-视频-Video Control System 
操作系统--视频播放器-hirender - S3--品牌：hirender 媒体播控服务器</t>
  </si>
  <si>
    <t>A2311006894</t>
  </si>
  <si>
    <t>939882705739436034</t>
  </si>
  <si>
    <t>M939882706067824642</t>
  </si>
  <si>
    <t>AVL设备类-音频-Mixer
调音台-MIDAS M32 （32路数字调音台）-MIDAS</t>
  </si>
  <si>
    <t>A2311006965</t>
  </si>
  <si>
    <t>939882706067824642</t>
  </si>
  <si>
    <t>M939882707467489281</t>
  </si>
  <si>
    <t>AVL设备类-视频-Lens 镜头-进口 超长焦镜头-Barco High Brightness TLD Long Focus Len
Barco 超长焦镜头</t>
  </si>
  <si>
    <t>A2311006863</t>
  </si>
  <si>
    <t>939882707467489281</t>
  </si>
  <si>
    <t>M939882708008554497</t>
  </si>
  <si>
    <t>搭建制作-车辆-车辆物流-货车-城际运输-12.5m 货车</t>
  </si>
  <si>
    <t>A2311007045</t>
  </si>
  <si>
    <t>939882708008554497</t>
  </si>
  <si>
    <t>M939882709393907713</t>
  </si>
  <si>
    <t>AVL设备类-音频-Loudspeaker
中档音箱-线阵低音音箱-JBL、Hivi、JVC、Peavey Electronics</t>
  </si>
  <si>
    <t>A2311006849</t>
  </si>
  <si>
    <t>939882709393907713</t>
  </si>
  <si>
    <t>M939882709782745090</t>
  </si>
  <si>
    <t>AVL设备类-视频-Screen 投影幕-120″ Front/Rear Fast-fold Screen
120 寸正/背投影幕--</t>
  </si>
  <si>
    <t>A2311006866</t>
  </si>
  <si>
    <t>939882709782745090</t>
  </si>
  <si>
    <t>M939882711078912001</t>
  </si>
  <si>
    <t>搭建制作-制作-钢结构-25工字钢-二层结构</t>
  </si>
  <si>
    <t>A33007150718413</t>
  </si>
  <si>
    <t>939882711078912001</t>
  </si>
  <si>
    <t>M939882711833759746</t>
  </si>
  <si>
    <t>AVL设备类-灯光-Lighting Control System 
灯光控制系统-灯光控台-数字调光台-GRAND MA II Controller
GRAND MA II 调光台</t>
  </si>
  <si>
    <t>A2311006733</t>
  </si>
  <si>
    <t>939882711833759746</t>
  </si>
  <si>
    <t>M939882712954871810</t>
  </si>
  <si>
    <t>AVL设备类-灯光-电脑灯-摇头LED染色灯-TERBLY OK190Z- ZOOM MOVING /FINEART 1519</t>
  </si>
  <si>
    <t>A2311006736</t>
  </si>
  <si>
    <t>939882712954871810</t>
  </si>
  <si>
    <t>M939882717231828994</t>
  </si>
  <si>
    <t>搭建制作-印刷-海报-彩色单面印刷250克-420mm X 570mm，数量(1-500)</t>
  </si>
  <si>
    <t>A2311007073</t>
  </si>
  <si>
    <t>939882717231828994</t>
  </si>
  <si>
    <t>M939882723582132226</t>
  </si>
  <si>
    <t>服务费税费-项目税费-项目税费-机票、用车、用餐等第三方资源-增值税比例</t>
  </si>
  <si>
    <t>A2311007328</t>
  </si>
  <si>
    <t>939882723582132226</t>
  </si>
  <si>
    <t>M947580275278528514</t>
  </si>
  <si>
    <t>AVL设备类-灯光-Effect Lights 
效果灯-摇头光束频闪染色灯-EK 短吻鳄</t>
  </si>
  <si>
    <t>A2311006723</t>
  </si>
  <si>
    <t>947580275278528514</t>
  </si>
  <si>
    <t>M947580275672793089</t>
  </si>
  <si>
    <t>搭建制作-印刷-软膜-高清UV软膜喷绘-单层模式</t>
  </si>
  <si>
    <t>A33007161827251</t>
  </si>
  <si>
    <t>947580275672793089</t>
  </si>
  <si>
    <t>M947580275781844994</t>
  </si>
  <si>
    <t>AVL设备类-直播-摄像设备-10米摄像摇臂-每场为2天，每增加1天按0.5场计费（不含操作人员、不含摄像机镜头等）</t>
  </si>
  <si>
    <t>台/场</t>
  </si>
  <si>
    <t>A2311006784</t>
  </si>
  <si>
    <t>947580275781844994</t>
  </si>
  <si>
    <t>M947580276067057665</t>
  </si>
  <si>
    <t>AVL设备类-直播-摄像设备-其他摄像机镜头-7倍长焦镜头</t>
  </si>
  <si>
    <t>A33007151514725</t>
  </si>
  <si>
    <t>947580276067057665</t>
  </si>
  <si>
    <t>M947580276243218434</t>
  </si>
  <si>
    <t>AVL设备类-视频-Video Control System 
操作系统--视频处理器-Barco Folsom Encore
E2 Gen 2 BTO
Barco Folsom Encore barco高清视频处理器-品牌：Barco，型号：
E2 Gen 2 BTO处理器-兼容大中小活动使用</t>
  </si>
  <si>
    <t>A2311006789</t>
  </si>
  <si>
    <t>947580276243218434</t>
  </si>
  <si>
    <t>M947580276683620353</t>
  </si>
  <si>
    <t>搭建制作-制作-装饰材料-钢化玻璃-普通清玻璃12mm钢化</t>
  </si>
  <si>
    <t>A33007150739184</t>
  </si>
  <si>
    <t>947580276683620353</t>
  </si>
  <si>
    <t>M947580276877713410</t>
  </si>
  <si>
    <t>第三方人员类-运营人员-服务人员-保洁-人员劳务费，每场按4小时计，含个税</t>
  </si>
  <si>
    <t>A33007151616384</t>
  </si>
  <si>
    <t>947580276877713410</t>
  </si>
  <si>
    <t>M947580277602172930</t>
  </si>
  <si>
    <t>AVL设备类-视频-Video Control System 
操作系统--视频播放器-WATCHOUT VP--</t>
  </si>
  <si>
    <t>通道</t>
  </si>
  <si>
    <t>A2311006818</t>
  </si>
  <si>
    <t>947580277602172930</t>
  </si>
  <si>
    <t>M947580278463160321</t>
  </si>
  <si>
    <t>搭建制作-印刷-写真网格布-网格布-喷绘UV，3.2m宽幅，白色材质+无味（环保）油墨</t>
  </si>
  <si>
    <t>A33007150842856</t>
  </si>
  <si>
    <t>947580278463160321</t>
  </si>
  <si>
    <t>M947580278773538818</t>
  </si>
  <si>
    <t>AVL设备类-音频-Other Audio Auxiliary Equipment 
其它音频辅助设备-TELEX BTR800 Wireless Intercom Master
TELEX BTR800 无线对讲主机-TELEX</t>
  </si>
  <si>
    <t>A2311007035</t>
  </si>
  <si>
    <t>947580278773538818</t>
  </si>
  <si>
    <t>M947580278828703745</t>
  </si>
  <si>
    <t>搭建制作-制作-装饰材料-钢化玻璃-超白玻璃10mm钢化</t>
  </si>
  <si>
    <t>A33007150739738</t>
  </si>
  <si>
    <t>947580278828703745</t>
  </si>
  <si>
    <t>M947580278904201218</t>
  </si>
  <si>
    <t>搭建制作-制作-地台-舞台结构-木结构，LED支撑地台 高60cm</t>
  </si>
  <si>
    <t>A2311007063</t>
  </si>
  <si>
    <t>947580278904201218</t>
  </si>
  <si>
    <t>M947580279531552769</t>
  </si>
  <si>
    <t>AVL设备类-直播-视频设备-导播台-切换台（4K）-2ME Panasonic AV-HS6000 60P 切换台1个、监视器+线缆 或同级设备</t>
  </si>
  <si>
    <t>A2311006751</t>
  </si>
  <si>
    <t>947580279531552769</t>
  </si>
  <si>
    <t>M947580280695169025</t>
  </si>
  <si>
    <t>AVL设备类-结构-Truss Syste
Truss 结构-Layer 
雷亚架--</t>
  </si>
  <si>
    <t>根</t>
  </si>
  <si>
    <t>A2311006903</t>
  </si>
  <si>
    <t>947580280695169025</t>
  </si>
  <si>
    <t>M947580283802509313</t>
  </si>
  <si>
    <t>搭建制作-制作-地台-舞台结构-钢结构地台支撑 高40cm</t>
  </si>
  <si>
    <t>A2311007030</t>
  </si>
  <si>
    <t>947580283802509313</t>
  </si>
  <si>
    <t>M947580285052411905</t>
  </si>
  <si>
    <t>搭建制作-制作-发光字-树脂发光字-80mm</t>
  </si>
  <si>
    <t>A33007150818830</t>
  </si>
  <si>
    <t>947580285052411905</t>
  </si>
  <si>
    <t>M947580286074667010</t>
  </si>
  <si>
    <t>搭建制作-制作-变压器-低压变压器-5-24V变压器</t>
  </si>
  <si>
    <t>A33007150820033</t>
  </si>
  <si>
    <t>947580286074667010</t>
  </si>
  <si>
    <t>M947580288083738625</t>
  </si>
  <si>
    <t>第三方人员类-内容制作-H5-H5模块开发-基于功能需求的定制化模块后端程序开发</t>
  </si>
  <si>
    <t>A2311006969</t>
  </si>
  <si>
    <t>947580288083738625</t>
  </si>
  <si>
    <t>M947580289161674753</t>
  </si>
  <si>
    <t>搭建制作-制作-常规背景结构-木质背板-异形木质背板：木结构, 表面喷漆</t>
  </si>
  <si>
    <t>A2311007044</t>
  </si>
  <si>
    <t>947580289161674753</t>
  </si>
  <si>
    <t>M947580290148491266</t>
  </si>
  <si>
    <t>搭建制作-印刷-单页-A4彩色单面157克铜板纸-数量(501-5000)</t>
  </si>
  <si>
    <t>A33007150847201</t>
  </si>
  <si>
    <t>947580290148491266</t>
  </si>
  <si>
    <t>M947580290173657089</t>
  </si>
  <si>
    <t>搭建制作-印刷-证件-PVC彩色印刷+挂绳（含挂绳印刷）-125mm X 95mm，挂绳1cm宽，尼龙，含单色logo印刷</t>
  </si>
  <si>
    <t>A2311006973</t>
  </si>
  <si>
    <t>947580290173657089</t>
  </si>
  <si>
    <t>M947580291629080577</t>
  </si>
  <si>
    <t>AVL设备类-视频-LED柔性屏-P3 LED Display Indoor Screen
国产 P3 柔性屏-光翔</t>
  </si>
  <si>
    <t>A2311006846</t>
  </si>
  <si>
    <t>947580291629080577</t>
  </si>
  <si>
    <t>M947580291942498306</t>
  </si>
  <si>
    <t>搭建制作-家具及办公设备-桌椅-高档洽谈桌椅-一桌四椅，租赁价，3天为1展期</t>
  </si>
  <si>
    <t>A33007161827616</t>
  </si>
  <si>
    <t>947580291942498306</t>
  </si>
  <si>
    <t>M947580293775409154</t>
  </si>
  <si>
    <t>搭建制作-制作-立体雕刻字-有机玻璃/亚克力-10mm</t>
  </si>
  <si>
    <t>A33007150814036</t>
  </si>
  <si>
    <t>947580293775409154</t>
  </si>
  <si>
    <t>M947580296954691585</t>
  </si>
  <si>
    <t>AVL设备类-视频-国产投影-12000流明-SANYO PLC-XF4600C LCD Projector
SANYO PLC-XF4600C LCD 三洋12000流明投影机</t>
  </si>
  <si>
    <t>A2311006997</t>
  </si>
  <si>
    <t>947580296954691585</t>
  </si>
  <si>
    <t>M947580298302218241</t>
  </si>
  <si>
    <t>搭建制作-制作-常规背景结构-木质背板-异形木质背板：木结构, 表面贴画面写真</t>
  </si>
  <si>
    <t>A2311007049</t>
  </si>
  <si>
    <t>947580298302218241</t>
  </si>
  <si>
    <t>M947580299779252225</t>
  </si>
  <si>
    <t>搭建制作-印刷-平板UV-平板UV-门幅2.4X1.2m</t>
  </si>
  <si>
    <t>A33007150845258</t>
  </si>
  <si>
    <t>947580299779252225</t>
  </si>
  <si>
    <t>M947580300223848450</t>
  </si>
  <si>
    <t>搭建制作-制作-地台面材-淋油板-15mm</t>
  </si>
  <si>
    <t>A33007150807646</t>
  </si>
  <si>
    <t>947580300223848450</t>
  </si>
  <si>
    <t>M947580300494684162</t>
  </si>
  <si>
    <t>搭建制作-制作-机械结构-液压升降机-承重2吨以内</t>
  </si>
  <si>
    <t>A2311006931</t>
  </si>
  <si>
    <t>947580300494684162</t>
  </si>
  <si>
    <t>M947580300788285441</t>
  </si>
  <si>
    <t>搭建制作-家具及办公设备-桌椅-单人沙发-布艺/皮质 简易沙发，租赁价，3天为1展期</t>
  </si>
  <si>
    <t>A2311006912</t>
  </si>
  <si>
    <t>947580300788285441</t>
  </si>
  <si>
    <t>M947580302033993730</t>
  </si>
  <si>
    <t>搭建制作-印刷-证件-200克铜版彩色打印内页+卡套+挂绳（含挂绳印刷）-125mm X 95mm，挂绳1cm宽，尼龙，含单色logo印刷</t>
  </si>
  <si>
    <t>A2311007072</t>
  </si>
  <si>
    <t>947580302033993730</t>
  </si>
  <si>
    <t>M947580303348604929</t>
  </si>
  <si>
    <t>搭建制作-制作-立体雕刻字-泡沫字-50mm</t>
  </si>
  <si>
    <t>A33007150814395</t>
  </si>
  <si>
    <t>947580303348604929</t>
  </si>
  <si>
    <t>M947580303833350145</t>
  </si>
  <si>
    <t>搭建制作-制作-地台结构-铝收边条-角铝25*25*1.0</t>
  </si>
  <si>
    <t>A33007150810708</t>
  </si>
  <si>
    <t>947580303833350145</t>
  </si>
  <si>
    <t>M947580304028082178</t>
  </si>
  <si>
    <t>接待用车-车辆-车辆物流-运营车辆-商务乘用车-GL8，超时间收费</t>
  </si>
  <si>
    <t>A2311006874</t>
  </si>
  <si>
    <t>947580304028082178</t>
  </si>
  <si>
    <t>M947580308564525058</t>
  </si>
  <si>
    <t>搭建制作-制作-变压器-低压变压器-防水</t>
  </si>
  <si>
    <t>A33007150820331</t>
  </si>
  <si>
    <t>947580308564525058</t>
  </si>
  <si>
    <t>M947580308653760513</t>
  </si>
  <si>
    <t>搭建制作-电器-电器-配电箱-配电箱（单相，32 A ）</t>
  </si>
  <si>
    <t>A2311007068</t>
  </si>
  <si>
    <t>947580308653760513</t>
  </si>
  <si>
    <t>M947580312335204354</t>
  </si>
  <si>
    <t>AVL设备类-视频-Other Video Auxiliary Equipment 
其它视频辅助设备-光纤线-Optical Filber System（100m/条，100米内部不计费
大于100米按每条计费）</t>
  </si>
  <si>
    <t>A2311006775</t>
  </si>
  <si>
    <t>947580312335204354</t>
  </si>
  <si>
    <t>M947580318711701505</t>
  </si>
  <si>
    <t>AVL设备类-视频-LED透明屏-（500*1000mm）G3.9透明防水LED（黑色）-秀狐/光翔</t>
  </si>
  <si>
    <t>A33007151157476</t>
  </si>
  <si>
    <t>947580318711701505</t>
  </si>
  <si>
    <t>M947580321512341506</t>
  </si>
  <si>
    <t>搭建制作-制作-立体雕刻字-KT板字-3mm</t>
  </si>
  <si>
    <t>A33007150815842</t>
  </si>
  <si>
    <t>947580321512341506</t>
  </si>
  <si>
    <t>M947580324794081282</t>
  </si>
  <si>
    <t>AVL设备类-灯光-Lighting Control System 
灯光控制系统-灯光控台-Isolated DMX512 Splitter
信号放大器--</t>
  </si>
  <si>
    <t>A2311006732</t>
  </si>
  <si>
    <t>947580324794081282</t>
  </si>
  <si>
    <t>M947580328764293121</t>
  </si>
  <si>
    <t>AVL设备类-灯光-Effect Lights 
效果灯-LED频闪,36头,染色、像素效果、星空背景、月花光束等多效果功能于一体，随机频闪和脉冲-ACME S6</t>
  </si>
  <si>
    <t>A2311007314</t>
  </si>
  <si>
    <t>947580328764293121</t>
  </si>
  <si>
    <t>M947580329189711873</t>
  </si>
  <si>
    <t>AVL设备类-灯光-Fixture 
常规灯具-LED矩阵灯--</t>
  </si>
  <si>
    <t>A2311006719</t>
  </si>
  <si>
    <t>947580329189711873</t>
  </si>
  <si>
    <t>M947580330754187266</t>
  </si>
  <si>
    <t>第三方人员类-技术人员-直播推流技术人员-网络工程师-人员劳务费。不含住宿、交通、补贴等费用，每场不超过8小时，活动当日推流操作及保障</t>
  </si>
  <si>
    <t>A2311007082</t>
  </si>
  <si>
    <t>947580330754187266</t>
  </si>
  <si>
    <t>M947580332406104065</t>
  </si>
  <si>
    <t>搭建制作-制作-装饰材料-防水乳胶漆-中南等国产品牌</t>
  </si>
  <si>
    <t>A33007150724417</t>
  </si>
  <si>
    <t>947580332406104065</t>
  </si>
  <si>
    <t>M947580332422881282</t>
  </si>
  <si>
    <t>报批及安保-运营人员-服务人员-安检机--</t>
  </si>
  <si>
    <t>A2311006888</t>
  </si>
  <si>
    <t>947580332422881282</t>
  </si>
  <si>
    <t>M947580333218643970</t>
  </si>
  <si>
    <t>搭建制作-印刷-证件-250G克铜版纸对裱+覆膜-125mm X 95mm，挂绳1cm宽，尼龙，含单色logo印刷</t>
  </si>
  <si>
    <t>A2311007077</t>
  </si>
  <si>
    <t>947580333218643970</t>
  </si>
  <si>
    <t>M947580338248769537</t>
  </si>
  <si>
    <t>AVL设备类-特效-烟雾、水雾油化物-Fog Machine
烟机、雾机--</t>
  </si>
  <si>
    <t>A2311006770</t>
  </si>
  <si>
    <t>947580338248769537</t>
  </si>
  <si>
    <t>M947580339082280961</t>
  </si>
  <si>
    <t>搭建制作-印刷-写真-车贴写真-175g</t>
  </si>
  <si>
    <t>A33007150846417</t>
  </si>
  <si>
    <t>947580339082280961</t>
  </si>
  <si>
    <t>M947580339317161986</t>
  </si>
  <si>
    <t>搭建制作-制作-立体雕刻字-雪弗板字-15mm</t>
  </si>
  <si>
    <t>A33007150813213</t>
  </si>
  <si>
    <t>947580339317161986</t>
  </si>
  <si>
    <t>M947580339708387329</t>
  </si>
  <si>
    <t>第三方人员类-内容制作-平面制作-Keynote美化-根据设计风格排版，调整宽屏进行美化</t>
  </si>
  <si>
    <t>A2311007087</t>
  </si>
  <si>
    <t>947580339708387329</t>
  </si>
  <si>
    <t>M947580340862459906</t>
  </si>
  <si>
    <t>AVL设备类-灯光-电脑灯-电脑图案灯1200W SPOT-ROBE SPOT 1200 /FINE 2000</t>
  </si>
  <si>
    <t>A2311006765</t>
  </si>
  <si>
    <t>947580340862459906</t>
  </si>
  <si>
    <t>M947580341072175105</t>
  </si>
  <si>
    <t>AVL设备类-灯光-电脑灯-电脑摇头灯-ACME 560 Z</t>
  </si>
  <si>
    <t>A2311006742</t>
  </si>
  <si>
    <t>947580341072175105</t>
  </si>
  <si>
    <t>M947580344557002753</t>
  </si>
  <si>
    <t>AVL设备类-结构-Truss Syste
Truss 结构-8m直径圆Truss--</t>
  </si>
  <si>
    <t>A2311006793</t>
  </si>
  <si>
    <t>947580344557002753</t>
  </si>
  <si>
    <t>M947580344593596417</t>
  </si>
  <si>
    <t>AVL设备类-结构-Truss Syste
Truss 结构-10m直径圆Truss--</t>
  </si>
  <si>
    <t>A2311006760</t>
  </si>
  <si>
    <t>947580344593596417</t>
  </si>
  <si>
    <t>M947580348309749762</t>
  </si>
  <si>
    <t>AVL设备类-视频-Video Control System 
操作系统--视频处理器-V8服务器-高清视频处理器-MAGNIMAGA V8服务器兼容大中小活动场景</t>
  </si>
  <si>
    <t>A2311006809</t>
  </si>
  <si>
    <t>947580348309749762</t>
  </si>
  <si>
    <t>M947580356200390658</t>
  </si>
  <si>
    <t>搭建制作-制作-地台-舞台结构-木结构，LED支撑地台 高40cm</t>
  </si>
  <si>
    <t>A2311006940</t>
  </si>
  <si>
    <t>947580356200390658</t>
  </si>
  <si>
    <t>M947580357614510081</t>
  </si>
  <si>
    <t>搭建制作-家具及办公设备-桌椅-吧椅-租赁价，3天为1展期</t>
  </si>
  <si>
    <t>A33007150914711</t>
  </si>
  <si>
    <t>947580357614510081</t>
  </si>
  <si>
    <t>M947580359806337025</t>
  </si>
  <si>
    <t>搭建制作-家具及办公设备-桌椅-办公椅-租赁价，3天为1展期</t>
  </si>
  <si>
    <t>A33007150914027</t>
  </si>
  <si>
    <t>947580359806337025</t>
  </si>
  <si>
    <t>M947580362457137153</t>
  </si>
  <si>
    <t>搭建制作-制作-布艺-单片铁架结构绷网格布-50方管</t>
  </si>
  <si>
    <t>A33007150839924</t>
  </si>
  <si>
    <t>947580362457137153</t>
  </si>
  <si>
    <t>M947580370436497410</t>
  </si>
  <si>
    <t>AVL设备类-视频-Other Video Auxiliary Equipment 
其它视频辅助设备-Prompter
普通翻页提示器--</t>
  </si>
  <si>
    <t>A2311006887</t>
  </si>
  <si>
    <t>947580370436497410</t>
  </si>
  <si>
    <t>M947580385039269889</t>
  </si>
  <si>
    <t>搭建制作-制作-灯箱-半嵌灯箱-木结构开凹槽，藏led550贴片，外表突出墙体，深度大于150mm</t>
  </si>
  <si>
    <t>A33007150820870</t>
  </si>
  <si>
    <t>947580385039269889</t>
  </si>
  <si>
    <t>M947580385351442433</t>
  </si>
  <si>
    <t>搭建制作-印刷-写真-照相纸写真+覆膜+背胶-125g</t>
  </si>
  <si>
    <t>A33007150846143</t>
  </si>
  <si>
    <t>947580385351442433</t>
  </si>
  <si>
    <t>M947580387157393410</t>
  </si>
  <si>
    <t>搭建制作-家具及办公设备-桌椅-普通洽谈桌椅-一桌四椅，租赁价，3天为1展期</t>
  </si>
  <si>
    <t>A33007150916609</t>
  </si>
  <si>
    <t>947580387157393410</t>
  </si>
  <si>
    <t>M947580393792782338</t>
  </si>
  <si>
    <t>搭建制作-印刷-软膜-黑底空白软膜-黑底，不透光</t>
  </si>
  <si>
    <t>A33007150844724</t>
  </si>
  <si>
    <t>947580393792782338</t>
  </si>
  <si>
    <t>M947580396285992961</t>
  </si>
  <si>
    <t>AVL设备类-音频-Mixer
调音台-Digico SD11 Digital Sound Console 数字调音台-Digico</t>
  </si>
  <si>
    <t>A2311006882</t>
  </si>
  <si>
    <t>947580396285992961</t>
  </si>
  <si>
    <t>M947580399276531713</t>
  </si>
  <si>
    <t>搭建制作-制作-地台-舞台结构-木结构，LED支撑地台 高100cm</t>
  </si>
  <si>
    <t>A2311006953</t>
  </si>
  <si>
    <t>947580399276531713</t>
  </si>
  <si>
    <t>M947580400354467842</t>
  </si>
  <si>
    <t>搭建制作-印刷-单页-A4彩色双面157克铜板纸-数量(501-5000)</t>
  </si>
  <si>
    <t>A33007150902120</t>
  </si>
  <si>
    <t>947580400354467842</t>
  </si>
  <si>
    <t>M947580413751074817</t>
  </si>
  <si>
    <t>AVL设备类-结构-Truss Syste
Truss 结构-TRUSS (400 x 600 mm)
灯光吊架(400 x 600 毫米)--</t>
  </si>
  <si>
    <t>A2311006821</t>
  </si>
  <si>
    <t>947580413751074817</t>
  </si>
  <si>
    <t>M947580416303611905</t>
  </si>
  <si>
    <t>搭建制作-印刷-写真刀刮布-刀刮布-喷绘UV，5m宽幅，刀刮布+无味（环保）油墨</t>
  </si>
  <si>
    <t>A33007150843779</t>
  </si>
  <si>
    <t>947580416303611905</t>
  </si>
  <si>
    <t>M947580418397724673</t>
  </si>
  <si>
    <t>搭建制作-制作-钢结构-桁架-200mm*200mm桁架</t>
  </si>
  <si>
    <t>A33007150719737</t>
  </si>
  <si>
    <t>947580418397724673</t>
  </si>
  <si>
    <t>M947580418536775682</t>
  </si>
  <si>
    <t>AVL设备类-特效-烟雾、水雾油化物-彩虹机--</t>
  </si>
  <si>
    <t>A33007161831550</t>
  </si>
  <si>
    <t>947580418536775682</t>
  </si>
  <si>
    <t>M947580422737674241</t>
  </si>
  <si>
    <t>AVL设备类-灯光-电脑灯-电脑光束灯230W BEAM-GTD-230 /LEES 230 /MRT -230 /</t>
  </si>
  <si>
    <t>A2311006737</t>
  </si>
  <si>
    <t>947580422737674241</t>
  </si>
  <si>
    <t>M947580436146864130</t>
  </si>
  <si>
    <t>搭建制作-制作-灯带-RGB 灯带-含电线，变压器</t>
  </si>
  <si>
    <t>A2311006916</t>
  </si>
  <si>
    <t>947580436146864130</t>
  </si>
  <si>
    <t>M947580436542922753</t>
  </si>
  <si>
    <t>AVL设备类-视频-Video Control System 
操作系统--视频处理器-V6服务器-高清视频处理器-MAGNIMAGA V6服务器</t>
  </si>
  <si>
    <t>A2311006842</t>
  </si>
  <si>
    <t>947580436542922753</t>
  </si>
  <si>
    <t>M947580438952853505</t>
  </si>
  <si>
    <t>搭建制作-家具及办公设备-桌椅-茶几-简易茶几，租赁价，3天为1展期</t>
  </si>
  <si>
    <t>A33007150916307</t>
  </si>
  <si>
    <t>947580438952853505</t>
  </si>
  <si>
    <t>M947580442884710402</t>
  </si>
  <si>
    <t>AVL设备类-视频-国产投影-6500流明-SANYO PLC-XP1000C LCD Projector
SANYO PLC-XP1000C LCD 三洋6500流明投影机</t>
  </si>
  <si>
    <t>A2311006928</t>
  </si>
  <si>
    <t>947580442884710402</t>
  </si>
  <si>
    <t>M947580455047553025</t>
  </si>
  <si>
    <t>AVL设备类-灯光-Fixture 
常规灯具-多功能面光灯-ETC EA PAR 700W</t>
  </si>
  <si>
    <t>A2311006724</t>
  </si>
  <si>
    <t>947580455047553025</t>
  </si>
  <si>
    <t>M947580459706269697</t>
  </si>
  <si>
    <t>搭建制作-家具及办公设备-其他-移动白板-移动白板，1800*900mm</t>
  </si>
  <si>
    <t>A33007150934052</t>
  </si>
  <si>
    <t>947580459706269697</t>
  </si>
  <si>
    <t>M947580461448060929</t>
  </si>
  <si>
    <t>搭建制作-制作-装饰材料-铝塑板-国产，单面板</t>
  </si>
  <si>
    <t>A33007150722569</t>
  </si>
  <si>
    <t>947580461448060929</t>
  </si>
  <si>
    <t>M947580463028158466</t>
  </si>
  <si>
    <t>AVL设备类-视频-显示器-19-22″ LCD Display
19-22 寸液晶显示器--</t>
  </si>
  <si>
    <t>A2311006904</t>
  </si>
  <si>
    <t>947580463028158466</t>
  </si>
  <si>
    <t>M947580464874807298</t>
  </si>
  <si>
    <t>AVL设备类-灯光-Effect Lights 
效果灯-LED条形灯，小颗粒LED灯珠-ACME STROBE 3 IP</t>
  </si>
  <si>
    <t>A2311007309</t>
  </si>
  <si>
    <t>947580464874807298</t>
  </si>
  <si>
    <t>M947580465840136193</t>
  </si>
  <si>
    <t>Onsite 人员-服务人员-项目经理-人员劳务费。不含住宿、交通、补贴等费用，每天不超过8小时</t>
  </si>
  <si>
    <t>A2311007327</t>
  </si>
  <si>
    <t>947580465840136193</t>
  </si>
  <si>
    <t>M947580468711440385</t>
  </si>
  <si>
    <t>搭建制作-制作-指引-注水道旗-高度5米，加强铝合金旗杆，5级以上抗风性，双面画面旗帜布120cmx380cm（含30升以上升注水量配重支撑）</t>
  </si>
  <si>
    <t>A33007150836304</t>
  </si>
  <si>
    <t>947580468711440385</t>
  </si>
  <si>
    <t>M947580471643258882</t>
  </si>
  <si>
    <t>搭建制作-制作-装饰材料-钢化玻璃-超白玻璃15mm钢化</t>
  </si>
  <si>
    <t>A33007150740270</t>
  </si>
  <si>
    <t>947580471643258882</t>
  </si>
  <si>
    <t>M947580473045950466</t>
  </si>
  <si>
    <t>AVL设备类-灯光-Fixture 
常规灯具-8 Bulb Floodlight
八头灯--</t>
  </si>
  <si>
    <t>A2311006715</t>
  </si>
  <si>
    <t>947580473045950466</t>
  </si>
  <si>
    <t>M947580473531850753</t>
  </si>
  <si>
    <t>AVL设备类-灯光-Effect Lights 
效果灯-LED光束染色频闪多功能条灯-EK 响尾蛇</t>
  </si>
  <si>
    <t>A2311007100</t>
  </si>
  <si>
    <t>947580473531850753</t>
  </si>
  <si>
    <t>M947580474289864706</t>
  </si>
  <si>
    <t>服务费税费-项目税费-无票垫付费-第三方无票垫付服务费-服务费比例</t>
  </si>
  <si>
    <t>A2311007085</t>
  </si>
  <si>
    <t>947580474289864706</t>
  </si>
  <si>
    <t>M947580481525039105</t>
  </si>
  <si>
    <t>AVL设备类-直播-摄像设备-其他摄像机镜头-1.2倍广角镜头</t>
  </si>
  <si>
    <t>A33007151514151</t>
  </si>
  <si>
    <t>947580481525039105</t>
  </si>
  <si>
    <t>M947580481583759362</t>
  </si>
  <si>
    <t>搭建制作-制作-装饰材料-不锈钢-304 镜面</t>
  </si>
  <si>
    <t>A2311007057</t>
  </si>
  <si>
    <t>947580481583759362</t>
  </si>
  <si>
    <t>M947580486454501376</t>
  </si>
  <si>
    <t>搭建制作-制作-地台结构-不锈钢收边条-不锈钢25*25*1.0</t>
  </si>
  <si>
    <t>A33007150810974</t>
  </si>
  <si>
    <t>947580486454501376</t>
  </si>
  <si>
    <t>M947580487912964098</t>
  </si>
  <si>
    <t>搭建制作-制作-钢结构-结构钢板配重-Q215钢板，切割焊接，厚度10mm</t>
  </si>
  <si>
    <t>A2311007071</t>
  </si>
  <si>
    <t>947580487912964098</t>
  </si>
  <si>
    <t>M947580489109495810</t>
  </si>
  <si>
    <t>搭建制作-制作-台阶-木结构，不含表面包裹材质-常规台阶定制，非异形</t>
  </si>
  <si>
    <t>阶/米</t>
  </si>
  <si>
    <t>A33007150811281</t>
  </si>
  <si>
    <t>947580489109495810</t>
  </si>
  <si>
    <t>M947580492343304194</t>
  </si>
  <si>
    <t>AVL设备类-视频-显示器-60 寸等离子显示器-LG 60LG63CJ-CA 等离子电视</t>
  </si>
  <si>
    <t>A2311006833</t>
  </si>
  <si>
    <t>947580492343304194</t>
  </si>
  <si>
    <t>M947580494313472001</t>
  </si>
  <si>
    <t>搭建制作-印刷-臂贴-不干胶印刷-80mm圆</t>
  </si>
  <si>
    <t>A33007150906614</t>
  </si>
  <si>
    <t>947580494313472001</t>
  </si>
  <si>
    <t>M947580495728746497</t>
  </si>
  <si>
    <t>AVL设备类-视频-LED地屏-P3 floor LED Screen
国产 P3 地屏-光翔</t>
  </si>
  <si>
    <t>A2311006971</t>
  </si>
  <si>
    <t>947580495728746497</t>
  </si>
  <si>
    <t>M947580496863608834</t>
  </si>
  <si>
    <t>AVL设备类-视频-Other Video Auxiliary Equipment 
其它视频辅助设备-专业提示翻页器（一托八）-PerfectCue</t>
  </si>
  <si>
    <t>A2311006801</t>
  </si>
  <si>
    <t>947580496863608834</t>
  </si>
  <si>
    <t>M947580500727717890</t>
  </si>
  <si>
    <t>报批及安保-运营人员-保障组-特级保安-不含住宿、交通、补贴、餐费等费用，艺人随性，负责艺人的安全监控。</t>
  </si>
  <si>
    <t>A2311006977</t>
  </si>
  <si>
    <t>947580500727717890</t>
  </si>
  <si>
    <t>M947580503217979394</t>
  </si>
  <si>
    <t>搭建制作-制作-地台结构-铁制地台 0.3m--0.5m-国标3*5钢架结构+两层15厘夹板</t>
  </si>
  <si>
    <t>A2311006861</t>
  </si>
  <si>
    <t>947580503217979394</t>
  </si>
  <si>
    <t>M947580504532590594</t>
  </si>
  <si>
    <t>AVL设备类-视频-显示器-55寸等离子-小米/夏普55吋等离子 电视</t>
  </si>
  <si>
    <t>A2311006834</t>
  </si>
  <si>
    <t>947580504532590594</t>
  </si>
  <si>
    <t>M947580505881362433</t>
  </si>
  <si>
    <t>搭建制作-展示灯具-射灯-格栅射灯-40W</t>
  </si>
  <si>
    <t>A33007150910388</t>
  </si>
  <si>
    <t>947580505881362433</t>
  </si>
  <si>
    <t>M947580508276310018</t>
  </si>
  <si>
    <t>AVL设备类-音频-Microphone
话筒-SHURE BETA53 Headset Mic
SHURE BETA53 无线头戴话筒-SHURE</t>
  </si>
  <si>
    <t>A2311007031</t>
  </si>
  <si>
    <t>947580508276310018</t>
  </si>
  <si>
    <t>M947580514330484738</t>
  </si>
  <si>
    <t>第三方人员类-内容制作-H5-H5邀请页面制作-按页面数量计费，有简单交互功能（点击翻页、点击输入信息等），不包含程序</t>
  </si>
  <si>
    <t>A2311007084</t>
  </si>
  <si>
    <t>947580514330484738</t>
  </si>
  <si>
    <t>M947580518424125441</t>
  </si>
  <si>
    <t>搭建制作-印刷-写真-3M进口地贴-3M进口加厚地贴</t>
  </si>
  <si>
    <t>A33007150846663</t>
  </si>
  <si>
    <t>947580518424125441</t>
  </si>
  <si>
    <t>M947580518715932673</t>
  </si>
  <si>
    <t>搭建制作-隔离物-隔离物-防爆铁马-租赁价，3天为1展期</t>
  </si>
  <si>
    <t>A33007150937882</t>
  </si>
  <si>
    <t>947580518715932673</t>
  </si>
  <si>
    <t>M947580519118585858</t>
  </si>
  <si>
    <t>AVL设备类-视频-Screen 投影幕-250″Front/Rear Fast-fold Screen
250 寸正/背折叠投影幕--</t>
  </si>
  <si>
    <t>A2311006956</t>
  </si>
  <si>
    <t>947580519118585858</t>
  </si>
  <si>
    <t>M947580521006022658</t>
  </si>
  <si>
    <t>搭建制作-车辆-车辆物流-货车-市内运输-17.5m 货车，距离30km内</t>
  </si>
  <si>
    <t>A2311006985</t>
  </si>
  <si>
    <t>947580521006022658</t>
  </si>
  <si>
    <t>M947580523184021506</t>
  </si>
  <si>
    <t>AVL设备类-视频-Other Video Auxiliary Equipment 
其它视频辅助设备-光纤传输处理器-Optic fiber cables between all dispaly and playback</t>
  </si>
  <si>
    <t>A2311006772</t>
  </si>
  <si>
    <t>947580523184021506</t>
  </si>
  <si>
    <t>M947580525059514370</t>
  </si>
  <si>
    <t>AVL设备类-灯光-Fixture 
常规灯具-Follow Spot (4000w)
追光灯-HMI-4000W /XE-4000Z</t>
  </si>
  <si>
    <t>A2311006716</t>
  </si>
  <si>
    <t>947580525059514370</t>
  </si>
  <si>
    <t>M947580526779179010</t>
  </si>
  <si>
    <t>AVL设备类-灯光-Effect Lights 
效果灯-LED条形灯，光束-ACME TB 1230QW</t>
  </si>
  <si>
    <t>A2311007301</t>
  </si>
  <si>
    <t>947580526779179010</t>
  </si>
  <si>
    <t>M947580527966167041</t>
  </si>
  <si>
    <t>搭建制作-制作-装饰材料-亚克力-国产 3mm</t>
  </si>
  <si>
    <t>A2311007056</t>
  </si>
  <si>
    <t>947580527966167041</t>
  </si>
  <si>
    <t>M947580535979687938</t>
  </si>
  <si>
    <t>搭建制作-制作-背景板基础结构-30方管钢结构龙骨，5厘板多层阻燃板封面-厚度50mm以内</t>
  </si>
  <si>
    <t>A33007150711301</t>
  </si>
  <si>
    <t>947580535979687938</t>
  </si>
  <si>
    <t>M947580537498025985</t>
  </si>
  <si>
    <t>AVL设备类-直播-摄像设备-8米摄像摇臂-每场为2天，每增加1天按0.5场计费</t>
  </si>
  <si>
    <t>A33007151516377</t>
  </si>
  <si>
    <t>947580537498025985</t>
  </si>
  <si>
    <t>M947580539139153922</t>
  </si>
  <si>
    <t>AVL设备类-灯光-电脑灯-电脑光束灯1500W BEAM-FINE1500</t>
  </si>
  <si>
    <t>A2311006735</t>
  </si>
  <si>
    <t>947580539139153922</t>
  </si>
  <si>
    <t>M947580539385462785</t>
  </si>
  <si>
    <t>搭建制作-车辆-车辆物流-货车-市内运输-7.2m 货车，距离30km内</t>
  </si>
  <si>
    <t>A2311007076</t>
  </si>
  <si>
    <t>947580539385462785</t>
  </si>
  <si>
    <t>M947580542870929410</t>
  </si>
  <si>
    <t>AVL设备类-特效-烟雾、水雾油化物-吹纸机--</t>
  </si>
  <si>
    <t>A33007151507423</t>
  </si>
  <si>
    <t>947580542870929410</t>
  </si>
  <si>
    <t>M947580543391023106</t>
  </si>
  <si>
    <t>Onsite 人员-服务人员-项目总监-人员劳务费。不含住宿、交通、补贴等费用，每天不超过8小时</t>
  </si>
  <si>
    <t>A2311007326</t>
  </si>
  <si>
    <t>947580543391023106</t>
  </si>
  <si>
    <t>M947580544621748225</t>
  </si>
  <si>
    <t>AVL设备类-结构-Windlass 
葫芦-Manual Windlass
手拉葫芦--</t>
  </si>
  <si>
    <t>A2311006820</t>
  </si>
  <si>
    <t>947580544621748225</t>
  </si>
  <si>
    <t>M947580549720227842</t>
  </si>
  <si>
    <t>AVL设备类-灯光-电脑灯-单色LOGO 片-单色LOGO灯片</t>
  </si>
  <si>
    <t>A2311006744</t>
  </si>
  <si>
    <t>947580549720227842</t>
  </si>
  <si>
    <t>M947580553184722945</t>
  </si>
  <si>
    <t>搭建制作-印刷-写真油画布-油画布-1.5m宽幅，油画布+无味（环保）油墨</t>
  </si>
  <si>
    <t>A33007150844039</t>
  </si>
  <si>
    <t>947580553184722945</t>
  </si>
  <si>
    <t>M947580553369272322</t>
  </si>
  <si>
    <t>搭建制作-印刷-桌卡-200克铜版彩色打印三折页-150mm X 210mm</t>
  </si>
  <si>
    <t>A2311006994</t>
  </si>
  <si>
    <t>947580553369272322</t>
  </si>
  <si>
    <t>M947580555258503169</t>
  </si>
  <si>
    <t>AVL设备类-视频-LED-P2 LED Display Indoor Screen
国产 P2.5 室内显示屏-光翔、利亚德，每场为5天，每增加1天按0.5场核算</t>
  </si>
  <si>
    <t>A2311006778</t>
  </si>
  <si>
    <t>947580555258503169</t>
  </si>
  <si>
    <t>M947580558196916225</t>
  </si>
  <si>
    <t>搭建制作-制作-指引-立式KT板挂画架-金属H型伸缩立杆，,不含画面</t>
  </si>
  <si>
    <t>A33007150837696</t>
  </si>
  <si>
    <t>947580558196916225</t>
  </si>
  <si>
    <t>M947580559048359937</t>
  </si>
  <si>
    <t>搭建制作-家具及办公设备-桌椅-折叠椅-租赁价，3天为1展期</t>
  </si>
  <si>
    <t>A33007150913627</t>
  </si>
  <si>
    <t>947580559048359937</t>
  </si>
  <si>
    <t>M947580568212914178</t>
  </si>
  <si>
    <t>AVL设备类-视频-Screen 投影幕-150″Front/Rear Fast-fold Screen
150 寸正/背折叠投影幕--</t>
  </si>
  <si>
    <t>A2311006925</t>
  </si>
  <si>
    <t>947580568212914178</t>
  </si>
  <si>
    <t>M947580569807904769</t>
  </si>
  <si>
    <t>搭建制作-印刷-写真-背胶写真+覆膜+背胶-125g</t>
  </si>
  <si>
    <t>A33007150845557</t>
  </si>
  <si>
    <t>947580569807904769</t>
  </si>
  <si>
    <t>M947580575881895938</t>
  </si>
  <si>
    <t>创意-导演组-演职员组-主持人-五年以上经验，有大型直播晚会/综艺主持经验，形象气质佳（非艺人级、非达人级的主持人）</t>
  </si>
  <si>
    <t>A2311006943</t>
  </si>
  <si>
    <t>947580575881895938</t>
  </si>
  <si>
    <t>M947580577914339329</t>
  </si>
  <si>
    <t>AVL设备类-灯光-电脑灯-电脑染色灯2000W WASH-FINEART WASH /MAC 2000XB</t>
  </si>
  <si>
    <t>A2311006796</t>
  </si>
  <si>
    <t>947580577914339329</t>
  </si>
  <si>
    <t>M947580592007200770</t>
  </si>
  <si>
    <t>搭建制作-制作-钢结构-18工字钢--</t>
  </si>
  <si>
    <t>A33007150717773</t>
  </si>
  <si>
    <t>947580592007200770</t>
  </si>
  <si>
    <t>M947580594109702146</t>
  </si>
  <si>
    <t>搭建制作-制作-地毯-草皮地毯-5cm以下</t>
  </si>
  <si>
    <t>A33007150748701</t>
  </si>
  <si>
    <t>947580594109702146</t>
  </si>
  <si>
    <t>M947580608664576001</t>
  </si>
  <si>
    <t>搭建制作-制作-布艺-条幅布-0.6-0.7米宽幅，无味（环保）油墨</t>
  </si>
  <si>
    <t>A2311006998</t>
  </si>
  <si>
    <t>947580608664576001</t>
  </si>
  <si>
    <t>M947580609312899073</t>
  </si>
  <si>
    <t>搭建制作-制作-异形展台-木制烤漆-高度1米内，含抽屉、开门</t>
  </si>
  <si>
    <t>A33007150744836</t>
  </si>
  <si>
    <t>947580609312899073</t>
  </si>
  <si>
    <t>M947580614614499330</t>
  </si>
  <si>
    <t>AVL设备类-音频-Microphone
话筒-Audio Technica AT859/8615 Lectern Mic
铁三角AT859/8615 有线讲台鹅颈话筒-铁三角</t>
  </si>
  <si>
    <t>A2311006839</t>
  </si>
  <si>
    <t>947580614614499330</t>
  </si>
  <si>
    <t>M947580619019673601</t>
  </si>
  <si>
    <t>AVL设备类-灯光-Fixture 
常规灯具-Follow Spot (2500w)
追光灯--</t>
  </si>
  <si>
    <t>A2311006722</t>
  </si>
  <si>
    <t>947580619019673601</t>
  </si>
  <si>
    <t>M947580623726321666</t>
  </si>
  <si>
    <t>AVL设备类-视频-进口投影-激光投影机 12000流明以下-Barco、Panasonic同等级高端激光投影机</t>
  </si>
  <si>
    <t>A2311007027</t>
  </si>
  <si>
    <t>947580623726321666</t>
  </si>
  <si>
    <t>M947580624070254593</t>
  </si>
  <si>
    <t>搭建制作-车辆-车辆物流-货车-城际运输-9.6m 货车</t>
  </si>
  <si>
    <t>A2311006960</t>
  </si>
  <si>
    <t>947580624070254593</t>
  </si>
  <si>
    <t>M947580632683560961</t>
  </si>
  <si>
    <t>AVL设备类-灯光-Effect Lights 
效果灯-LED条形灯，大颗粒灯珠-ACME TB 1060</t>
  </si>
  <si>
    <t>A2311007310</t>
  </si>
  <si>
    <t>947580632683560961</t>
  </si>
  <si>
    <t>M947580633473245185</t>
  </si>
  <si>
    <t>AVL设备类-视频-Other Video Auxiliary Equipment 
其它视频辅助设备-专业提示翻页器（一托四）-PerfectCue</t>
  </si>
  <si>
    <t>A2311006785</t>
  </si>
  <si>
    <t>947580633473245185</t>
  </si>
  <si>
    <t>M947580635650088962</t>
  </si>
  <si>
    <t>AVL设备类-视频-Video Control System 
操作系统--视频处理器-D12-高清视频处理器-NOVASTAR-D12服务器兼容大中小活动场景</t>
  </si>
  <si>
    <t>A2311006867</t>
  </si>
  <si>
    <t>947580635650088962</t>
  </si>
  <si>
    <t>M947580638287151105</t>
  </si>
  <si>
    <t>搭建制作-制作-装饰材料-钢化玻璃-超白玻璃12mm钢化</t>
  </si>
  <si>
    <t>A33007150739990</t>
  </si>
  <si>
    <t>947580638287151105</t>
  </si>
  <si>
    <t>M947580638563975169</t>
  </si>
  <si>
    <t>AVL设备类-视频-Video Control System 
操作系统-控台-H6视频控制器-中小型控台-MAGNIMAGA H6 Event Controller 小型视频控制器控台</t>
  </si>
  <si>
    <t>A2311006899</t>
  </si>
  <si>
    <t>947580638563975169</t>
  </si>
  <si>
    <t>M947580642049441794</t>
  </si>
  <si>
    <t>搭建制作-印刷-单页-A4彩色单面200克铜板纸-数量(501-5000)</t>
  </si>
  <si>
    <t>A33007150900768</t>
  </si>
  <si>
    <t>947580642049441794</t>
  </si>
  <si>
    <t>M947580646101139457</t>
  </si>
  <si>
    <t>搭建制作-车辆-车辆物流-货车-市内运输-9.6m 货车，距离30km内</t>
  </si>
  <si>
    <t>A2311006924</t>
  </si>
  <si>
    <t>947580646101139457</t>
  </si>
  <si>
    <t>M947580646654787585</t>
  </si>
  <si>
    <t>搭建制作-制作-装饰材料-波音片-国产</t>
  </si>
  <si>
    <t>A33007150743148</t>
  </si>
  <si>
    <t>947580646654787585</t>
  </si>
  <si>
    <t>M947580647113121794</t>
  </si>
  <si>
    <t>AVL设备类-音频-Other Audio Auxiliary Equipment 
其它音频辅助设备-EAR MONITOR SENNHEISER IEM300-G3 无线监听系统-SENNHEISER</t>
  </si>
  <si>
    <t>A2311006854</t>
  </si>
  <si>
    <t>947580647113121794</t>
  </si>
  <si>
    <t>M947580656381378562</t>
  </si>
  <si>
    <t>搭建制作-印刷-单页-A4彩色单面200克铜板纸-数量(1-500)</t>
  </si>
  <si>
    <t>A33007150847478</t>
  </si>
  <si>
    <t>947580656381378562</t>
  </si>
  <si>
    <t>M947580657069244417</t>
  </si>
  <si>
    <t>搭建制作-印刷-喷绘灯布-灯布-5m宽幅，无味（环保）油墨</t>
  </si>
  <si>
    <t>A33007150841544</t>
  </si>
  <si>
    <t>947580657069244417</t>
  </si>
  <si>
    <t>M947580658914738178</t>
  </si>
  <si>
    <t>AVL设备类-灯光-电脑灯-电脑染色灯1500W WASH-JOLLY COLOR 1500 /TERBLY V2000W-1500</t>
  </si>
  <si>
    <t>A2311006788</t>
  </si>
  <si>
    <t>947580658914738178</t>
  </si>
  <si>
    <t>M947580661143707650</t>
  </si>
  <si>
    <t>第三方人员类-侧拍摄影摄像-摄像-延时拍摄-人员劳务费及基础拍摄设备。不含住宿、交通、补贴等费用（5年从业经验）</t>
  </si>
  <si>
    <t>A2311006981</t>
  </si>
  <si>
    <t>947580661143707650</t>
  </si>
  <si>
    <t>M947580661697355777</t>
  </si>
  <si>
    <t>AVL设备类-直播-摄像设备-其他摄像机镜头-0.8倍广角镜头</t>
  </si>
  <si>
    <t>A33007151513889</t>
  </si>
  <si>
    <t>947580661697355777</t>
  </si>
  <si>
    <t>M947580663911948289</t>
  </si>
  <si>
    <t>搭建制作-家具及办公设备-桌椅-双人沙发-布艺/皮质 简易沙发，租赁价，3天为1展期</t>
  </si>
  <si>
    <t>A2311006976</t>
  </si>
  <si>
    <t>947580663911948289</t>
  </si>
  <si>
    <t>M947580664660934657</t>
  </si>
  <si>
    <t>搭建制作-制作-灯箱字-不锈钢围边灯箱字-含led550贴片，含损耗，高度60cm以内</t>
  </si>
  <si>
    <t>A33007150834904</t>
  </si>
  <si>
    <t>947580664660934657</t>
  </si>
  <si>
    <t>M947580670688149506</t>
  </si>
  <si>
    <t>搭建制作-制作-指引-木质T型-0.8m X 2m，含双面写真、钢板配重</t>
  </si>
  <si>
    <t>A2311006951</t>
  </si>
  <si>
    <t>947580670688149506</t>
  </si>
  <si>
    <t>M947580677264818177</t>
  </si>
  <si>
    <t>AVL设备类-音频-Other Audio Auxiliary Equipment 
其它音频辅助设备-TELEX TR800 Wireless Intercom Belt Pack C/W Headset
TELEX TR800 无线对讲耳机/腰包-TELEX</t>
  </si>
  <si>
    <t>A2311007008</t>
  </si>
  <si>
    <t>947580677264818177</t>
  </si>
  <si>
    <t>M947580678778961922</t>
  </si>
  <si>
    <t>搭建制作-制作-装饰材料-PVC镜面板-厚度30毫米</t>
  </si>
  <si>
    <t>A2311007075</t>
  </si>
  <si>
    <t>947580678778961922</t>
  </si>
  <si>
    <t>M947580682882785281</t>
  </si>
  <si>
    <t>第三方人员类-侧拍摄影摄像-云摄影-现场修图师-人员劳务，不含住宿、交通、补贴等费用，每天不超过8小时</t>
  </si>
  <si>
    <t>A2311006972</t>
  </si>
  <si>
    <t>947580682882785281</t>
  </si>
  <si>
    <t>M947580688125665282</t>
  </si>
  <si>
    <t>搭建制作-家具及办公设备-桌椅-宴会椅-租赁价，3天为1展期</t>
  </si>
  <si>
    <t>A33007150914355</t>
  </si>
  <si>
    <t>947580688125665282</t>
  </si>
  <si>
    <t>M947580688199368706</t>
  </si>
  <si>
    <t>AVL设备类-视频-Video Control System 
操作系统--视频播放器-WATCHOUT Programming
WATCHOUT 主机（含编程、解密单元、显示服务器、拼接同步器）--</t>
  </si>
  <si>
    <t>次</t>
  </si>
  <si>
    <t>A2311006810</t>
  </si>
  <si>
    <t>947580688199368706</t>
  </si>
  <si>
    <t>M947580688981303297</t>
  </si>
  <si>
    <t>AVL设备类-结构-Truss Syste
Truss 结构-12m直径圆Truss--</t>
  </si>
  <si>
    <t>A2311006763</t>
  </si>
  <si>
    <t>947580688981303297</t>
  </si>
  <si>
    <t>M947580691886161921</t>
  </si>
  <si>
    <t>搭建制作-制作-常规背景结构-木质背板-单面木质背板：木结构, 表面刷涂料</t>
  </si>
  <si>
    <t>A2311006910</t>
  </si>
  <si>
    <t>947580691886161921</t>
  </si>
  <si>
    <t>M947580693735849985</t>
  </si>
  <si>
    <t>搭建制作-制作-装饰材料-展板-白色PVC展板，3.2mm</t>
  </si>
  <si>
    <t>A33007150742380</t>
  </si>
  <si>
    <t>947580693735849985</t>
  </si>
  <si>
    <t>M947580696835440641</t>
  </si>
  <si>
    <t>搭建制作-制作-地台结构-地台-木质含龙骨，10-30CM</t>
  </si>
  <si>
    <t>A33007150809229</t>
  </si>
  <si>
    <t>947580696835440641</t>
  </si>
  <si>
    <t>M947580700568371202</t>
  </si>
  <si>
    <t>AVL设备类-直播-摄像设备-电动轨道-Ross</t>
  </si>
  <si>
    <t>A33007151516080</t>
  </si>
  <si>
    <t>947580700568371202</t>
  </si>
  <si>
    <t>M947580701853622274</t>
  </si>
  <si>
    <t>AVL设备类-视频-Other Video Auxiliary Equipment 
其它视频辅助设备-触摸屏-42’</t>
  </si>
  <si>
    <t>A2311006858</t>
  </si>
  <si>
    <t>947580701853622274</t>
  </si>
  <si>
    <t>M947580706001149954</t>
  </si>
  <si>
    <t>AVL设备类-视频-Other Video Auxiliary Equipment 
其它视频辅助设备-专业提示翻页器（一托二）-PerfectCue</t>
  </si>
  <si>
    <t>A2311006920</t>
  </si>
  <si>
    <t>947580706001149954</t>
  </si>
  <si>
    <t>M947580706943713281</t>
  </si>
  <si>
    <t>搭建制作-制作-展台-木制烤漆-高度1米内，含抽屉、开门</t>
  </si>
  <si>
    <t>A33007150744490</t>
  </si>
  <si>
    <t>947580706943713281</t>
  </si>
  <si>
    <t>M947580709076213761</t>
  </si>
  <si>
    <t>搭建制作-家具及办公设备-其他-插线板-3米，公牛</t>
  </si>
  <si>
    <t>A33007150934392</t>
  </si>
  <si>
    <t>947580709076213761</t>
  </si>
  <si>
    <t>M947580714263928834</t>
  </si>
  <si>
    <t>搭建制作-家具及办公设备-桌椅-IBM长桌-1800*450mm，租赁价，3天为1展期</t>
  </si>
  <si>
    <t>A33007150912614</t>
  </si>
  <si>
    <t>947580714263928834</t>
  </si>
  <si>
    <t>M947580716159754242</t>
  </si>
  <si>
    <t>搭建制作-家具及办公设备-桌椅-吧桌-租赁价，3天为1展期</t>
  </si>
  <si>
    <t>A33007150913257</t>
  </si>
  <si>
    <t>947580716159754242</t>
  </si>
  <si>
    <t>M947580716688236545</t>
  </si>
  <si>
    <t>搭建制作-制作-指引-铝型材指示板-0.8m X 2m，含双面写真、钢板配重</t>
  </si>
  <si>
    <t>A2311006946</t>
  </si>
  <si>
    <t>947580716688236545</t>
  </si>
  <si>
    <t>M947580722835931137</t>
  </si>
  <si>
    <t>搭建制作-制作-立体雕刻字-泡沫字-100mm</t>
  </si>
  <si>
    <t>A33007150814766</t>
  </si>
  <si>
    <t>947580722835931137</t>
  </si>
  <si>
    <t>M947580724442349570</t>
  </si>
  <si>
    <t>搭建制作-制作-异形展柜-木制烤漆-高度2.4米内，含抽屉、开门</t>
  </si>
  <si>
    <t>A33007150746266</t>
  </si>
  <si>
    <t>947580724442349570</t>
  </si>
  <si>
    <t>M947580727547289602</t>
  </si>
  <si>
    <t>搭建制作-制作-桁架-宝丽布+桁架-5m宽幅，黑底材质+无味（环保）油墨</t>
  </si>
  <si>
    <t>A33007150716648</t>
  </si>
  <si>
    <t>947580727547289602</t>
  </si>
  <si>
    <t>M947580727789404162</t>
  </si>
  <si>
    <t>AVL设备类-音频-Microphone
话筒-SHURE UHF Wireless Tables Mic/SXL14- WH 30 JB)
SHURE SXL14- WH 30 JB 无线鹅颈讲台话筒-SHURE</t>
  </si>
  <si>
    <t>A2311006929</t>
  </si>
  <si>
    <t>947580727789404162</t>
  </si>
  <si>
    <t>M947580731899822080</t>
  </si>
  <si>
    <t>第三方人员类-内容制作-平面制作-Keynote设计-需设计icon、图片重新绘制图表等并对其整体风格进行排版美化</t>
  </si>
  <si>
    <t>A2311007006</t>
  </si>
  <si>
    <t>947580731899822080</t>
  </si>
  <si>
    <t>M947580734810669057</t>
  </si>
  <si>
    <t>报批及安保-运营人员-保障组-普通保安-搭建、展区、外场用安保（人员劳务费，每场不超过8小时，含个税）</t>
  </si>
  <si>
    <t>A2311007043</t>
  </si>
  <si>
    <t>947580734810669057</t>
  </si>
  <si>
    <t>M947580743903920130</t>
  </si>
  <si>
    <t>搭建制作-车辆-车辆物流-货车-市内运输-15m 货车，距离30km内</t>
  </si>
  <si>
    <t>A2311007047</t>
  </si>
  <si>
    <t>947580743903920130</t>
  </si>
  <si>
    <t>M947580752246390785</t>
  </si>
  <si>
    <t>搭建制作-车辆-车辆物流-货车-市内运输-金杯车运输，距离30km内</t>
  </si>
  <si>
    <t>A2311006989</t>
  </si>
  <si>
    <t>947580752246390785</t>
  </si>
  <si>
    <t>M947580752751501313</t>
  </si>
  <si>
    <t>AVL设备类-视频-LED-P4 LED Display Indoor Screen
国产 P4 室内显示屏-光翔</t>
  </si>
  <si>
    <t>A2311006826</t>
  </si>
  <si>
    <t>947580752751501313</t>
  </si>
  <si>
    <t>M947580753244635137</t>
  </si>
  <si>
    <t>搭建制作-制作-地毯-草皮地毯-5cm以上</t>
  </si>
  <si>
    <t>A33007150748943</t>
  </si>
  <si>
    <t>947580753244635137</t>
  </si>
  <si>
    <t>M947580757124366338</t>
  </si>
  <si>
    <t>AVL设备类-灯光-Lighting Control System 
灯光控制系统-灯光控台-MA信号处理器-MA NPU</t>
  </si>
  <si>
    <t>A2311006743</t>
  </si>
  <si>
    <t>947580757124366338</t>
  </si>
  <si>
    <t>M947580761584066562</t>
  </si>
  <si>
    <t>AVL设备类-视频-Other Video Auxiliary Equipment 
其它视频辅助设备-Apple Notebook
Apple 笔记本电脑-近两年款机型</t>
  </si>
  <si>
    <t>A2311006769</t>
  </si>
  <si>
    <t>947580761584066562</t>
  </si>
  <si>
    <t>M947580764864012290</t>
  </si>
  <si>
    <t>AVL设备类-直播-摄像设备-15米摄像摇臂-每场为2天，每增加1天按0.5场计费</t>
  </si>
  <si>
    <t>A33007151517024</t>
  </si>
  <si>
    <t>947580764864012290</t>
  </si>
  <si>
    <t>M947580766838374401</t>
  </si>
  <si>
    <t>AVL设备类-音频-Microphone
话筒-SHURE U2 Wireless BETA58A Hand-hold Mic (Q10A)
SHURE U2 BETA58A（Q10A）无线手持话筒-SHURE</t>
  </si>
  <si>
    <t>A2311007029</t>
  </si>
  <si>
    <t>947580766838374401</t>
  </si>
  <si>
    <t>M947580775809990658</t>
  </si>
  <si>
    <t>搭建制作-制作-钢结构-16U型钢-壁厚8mm</t>
  </si>
  <si>
    <t>A33007150718941</t>
  </si>
  <si>
    <t>947580775809990658</t>
  </si>
  <si>
    <t>M947580775809990660</t>
  </si>
  <si>
    <t>搭建制作-隔离物-隔离物-铁质护栏-租赁价，3天为1展期</t>
  </si>
  <si>
    <t>A33007150937548</t>
  </si>
  <si>
    <t>947580775809990660</t>
  </si>
  <si>
    <t>M947580777174933506</t>
  </si>
  <si>
    <t>搭建制作-制作-装饰材料-KT板-亚展A类板</t>
  </si>
  <si>
    <t>A33007150742127</t>
  </si>
  <si>
    <t>947580777174933506</t>
  </si>
  <si>
    <t>M947580783196160002</t>
  </si>
  <si>
    <t>搭建制作-制作-异形展台-木制防火板-高度1米内，含抽屉、开门</t>
  </si>
  <si>
    <t>A33007150745553</t>
  </si>
  <si>
    <t>947580783196160002</t>
  </si>
  <si>
    <t>M947580789646999553</t>
  </si>
  <si>
    <t>搭建制作-制作-装饰材料-丙烯涂料-国产,一般品牌、无味环保</t>
  </si>
  <si>
    <t>A33007150722811</t>
  </si>
  <si>
    <t>947580789646999553</t>
  </si>
  <si>
    <t>M947580790666215425</t>
  </si>
  <si>
    <t>搭建制作-家具及办公设备-其他-无线路由器-企业级千兆，租赁价</t>
  </si>
  <si>
    <t>A33007150933433</t>
  </si>
  <si>
    <t>947580790666215425</t>
  </si>
  <si>
    <t>M947580791328915458</t>
  </si>
  <si>
    <t>搭建制作-制作-装饰材料-亚克力-国产 10mm</t>
  </si>
  <si>
    <t>A2311007069</t>
  </si>
  <si>
    <t>947580791328915458</t>
  </si>
  <si>
    <t>M947580811599986690</t>
  </si>
  <si>
    <t>搭建制作-制作-常规背景结构-木质背板-异形木质烤漆背板：木质烤漆，含支撑</t>
  </si>
  <si>
    <t>A33007150715773</t>
  </si>
  <si>
    <t>947580811599986690</t>
  </si>
  <si>
    <t>M947580815181922306</t>
  </si>
  <si>
    <t>搭建制作-制作-钢结构-U型钢-壁厚3mm</t>
  </si>
  <si>
    <t>A33007150718662</t>
  </si>
  <si>
    <t>947580815181922306</t>
  </si>
  <si>
    <t>M947580815488106497</t>
  </si>
  <si>
    <t>AVL设备类-灯光-Effect Lights 
效果灯-LED集频闪、光束、染色效果于一体的多功能频闪灯-ACME BL1000</t>
  </si>
  <si>
    <t>A2311007297</t>
  </si>
  <si>
    <t>947580815488106497</t>
  </si>
  <si>
    <t>M947580819608707073</t>
  </si>
  <si>
    <t>搭建制作-制作-展柜-木制烤漆-高度2.4米内，含抽屉、开门</t>
  </si>
  <si>
    <t>A33007150745894</t>
  </si>
  <si>
    <t>947580819608707073</t>
  </si>
  <si>
    <t>M947580823931240450</t>
  </si>
  <si>
    <t>AVL设备类-音频-小蜜蜂-SHURE UHF Wireless Lapel Mic WL184
SHURE WL184 无线领夹话筒-SHURE</t>
  </si>
  <si>
    <t>A2311006862</t>
  </si>
  <si>
    <t>947580823931240450</t>
  </si>
  <si>
    <t>M947580825168560129</t>
  </si>
  <si>
    <t>AVL设备类-直播-摄像设备-其他摄像机镜头-高清广角镜头</t>
  </si>
  <si>
    <t>A33007151513622</t>
  </si>
  <si>
    <t>947580825168560129</t>
  </si>
  <si>
    <t>M947580825487327234</t>
  </si>
  <si>
    <t>搭建制作-制作-异形背景板基础结构-12厘板异形（双面倒角）结构龙骨，5厘多层阻燃板封面-厚度100mm以内</t>
  </si>
  <si>
    <t>A33007150711854</t>
  </si>
  <si>
    <t>947580825487327234</t>
  </si>
  <si>
    <t>M947580825780928513</t>
  </si>
  <si>
    <t>AVL设备类-音频-Other Audio Auxiliary Equipment 
其它音频辅助设备-5G无线数字内通，LT750 5G 信号放大器-LAON</t>
  </si>
  <si>
    <t>A2311006932</t>
  </si>
  <si>
    <t>947580825780928513</t>
  </si>
  <si>
    <t>M947580830520492034</t>
  </si>
  <si>
    <t>搭建制作-制作-立体雕刻字-10mm亚克力阴刻--</t>
  </si>
  <si>
    <t>A33007150815483</t>
  </si>
  <si>
    <t>947580830520492034</t>
  </si>
  <si>
    <t>M947580830857830401</t>
  </si>
  <si>
    <t>搭建制作-制作-地台-舞台结构-钢结构地台支撑 高80cm</t>
  </si>
  <si>
    <t>A2311007003</t>
  </si>
  <si>
    <t>947580830857830401</t>
  </si>
  <si>
    <t>M947580838166708225</t>
  </si>
  <si>
    <t>搭建制作-制作-指引-X展架-铝合金材质，60*160cm，含写真画面</t>
  </si>
  <si>
    <t>A33007150836607</t>
  </si>
  <si>
    <t>947580838166708225</t>
  </si>
  <si>
    <t>M947580839959470082</t>
  </si>
  <si>
    <t>搭建制作-家具及办公设备-其他-A4彩色喷墨一体机-租赁价，3天为1展期</t>
  </si>
  <si>
    <t>A33007150932458</t>
  </si>
  <si>
    <t>947580839959470082</t>
  </si>
  <si>
    <t>M947580840100282369</t>
  </si>
  <si>
    <t>AVL设备类-视频-LED透明屏-VTEAM 3.9mm Transparent Panel（500*1000mm）G3.9透明防水LED-威特姆</t>
  </si>
  <si>
    <t>A2311006783</t>
  </si>
  <si>
    <t>947580840100282369</t>
  </si>
  <si>
    <t>M947580844412026882</t>
  </si>
  <si>
    <t>AVL设备类-结构-Truss Syste
Truss 结构-TRUSS (400 x 400mm)
灯光吊架(400 x 400 毫米)--</t>
  </si>
  <si>
    <t>A2311006797</t>
  </si>
  <si>
    <t>947580844412026882</t>
  </si>
  <si>
    <t>M947580846966358018</t>
  </si>
  <si>
    <t>搭建制作-制作-地台-舞台结构-钢结构地台支撑 高60cm</t>
  </si>
  <si>
    <t>A2311007028</t>
  </si>
  <si>
    <t>947580846966358018</t>
  </si>
  <si>
    <t>M947580848712982529</t>
  </si>
  <si>
    <t>搭建制作-车辆-车辆物流-货车-城际运输-6.2m 货车</t>
  </si>
  <si>
    <t>A2311007067</t>
  </si>
  <si>
    <t>947580848712982529</t>
  </si>
  <si>
    <t>M947580851231965186</t>
  </si>
  <si>
    <t>搭建制作-印刷-服装-棒球帽-优质面涤，丝印单色logo，热转印面积≤20*30cm，50件起订</t>
  </si>
  <si>
    <t>A33007150907675</t>
  </si>
  <si>
    <t>947580851231965186</t>
  </si>
  <si>
    <t>M947580854188949506</t>
  </si>
  <si>
    <t>AVL设备类-灯光-电脑灯-电脑图案灯1500W SPOT-ROBE SPOT 1500 /TERBLY V2500S-1500</t>
  </si>
  <si>
    <t>A2311006791</t>
  </si>
  <si>
    <t>947580854188949506</t>
  </si>
  <si>
    <t>M947580861117939713</t>
  </si>
  <si>
    <t>搭建制作-制作-刻字-即时贴字-品牌：威诗柏/333 同级或以上</t>
  </si>
  <si>
    <t>A2311006957</t>
  </si>
  <si>
    <t>947580861117939713</t>
  </si>
  <si>
    <t>M947580862201225218</t>
  </si>
  <si>
    <t>AVL设备类-音频-Loudspeaker
高档音箱-线阵音箱-L-acoustics、D&amp;B、EAW、Meyersound、C-MARK</t>
  </si>
  <si>
    <t>A33007151336091</t>
  </si>
  <si>
    <t>947580862201225218</t>
  </si>
  <si>
    <t>M947580870332825602</t>
  </si>
  <si>
    <t>AVL设备类-直播-摄像设备-其他摄像机镜头-76倍长焦镜头</t>
  </si>
  <si>
    <t>A33007151514991</t>
  </si>
  <si>
    <t>947580870332825602</t>
  </si>
  <si>
    <t>M947580872383840257</t>
  </si>
  <si>
    <t>第三方人员类-内容制作-视频制作-活动流程相关视频素材包装及剪辑-现有素材+包含简单后期渲染输出，开场3分钟以内，串场1分钟以内</t>
  </si>
  <si>
    <t>秒</t>
  </si>
  <si>
    <t>A33007151549288</t>
  </si>
  <si>
    <t>947580872383840257</t>
  </si>
  <si>
    <t>M947580883196755970</t>
  </si>
  <si>
    <t>AVL设备类-签到-PDA扫描设备-用于门禁等--</t>
  </si>
  <si>
    <t>A33007151545392</t>
  </si>
  <si>
    <t>947580883196755970</t>
  </si>
  <si>
    <t>M947580891799273474</t>
  </si>
  <si>
    <t>服务费税费-项目服务费-项目服务费-物资采买、其他代垫付服务费-服务费比例</t>
  </si>
  <si>
    <t>A2311007334</t>
  </si>
  <si>
    <t>947580891799273474</t>
  </si>
  <si>
    <t>M947580896954073089</t>
  </si>
  <si>
    <t>AVL设备类-视频-Other Video Auxiliary Equipment 
其它视频辅助设备-视频分配器-EXTRON VGA DA1:4 DISTRIBUTION AMPLIFIER</t>
  </si>
  <si>
    <t>A2311006944</t>
  </si>
  <si>
    <t>947580896954073089</t>
  </si>
  <si>
    <t>M947580902125649922</t>
  </si>
  <si>
    <t>AVL设备类-视频-Lens 镜头-进口超短焦镜头-Barco TLD+ 0.37 Ultra Short throw lens
Barco TLD+ 0.37 超短焦镜头</t>
  </si>
  <si>
    <t>A2311006805</t>
  </si>
  <si>
    <t>947580902125649922</t>
  </si>
  <si>
    <t>M947580911562833921</t>
  </si>
  <si>
    <t>搭建制作-制作-指引-X展架-铝合金材质，80*180cm，含写真画面</t>
  </si>
  <si>
    <t>A33007150836883</t>
  </si>
  <si>
    <t>947580911562833921</t>
  </si>
  <si>
    <t>M947580915992018945</t>
  </si>
  <si>
    <t>第三方人员类-技术人员-灯光音视频技术人员-技师-控台人员-人员劳务费。不含住宿、交通、补贴等费用，每场不超过8小时</t>
  </si>
  <si>
    <t>A33007151615258</t>
  </si>
  <si>
    <t>947580915992018945</t>
  </si>
  <si>
    <t>M947580928449101825</t>
  </si>
  <si>
    <t>AVL设备类-签到-刷卡闸机-用于门禁等--</t>
  </si>
  <si>
    <t>A33007151545645</t>
  </si>
  <si>
    <t>947580928449101825</t>
  </si>
  <si>
    <t>M947580929334099970</t>
  </si>
  <si>
    <t>搭建制作-印刷-喷绘灯布-灯布-3.2m宽幅，黑底材质+无味（环保）油墨</t>
  </si>
  <si>
    <t>A33007150841282</t>
  </si>
  <si>
    <t>947580929334099970</t>
  </si>
  <si>
    <t>M947580936909012994</t>
  </si>
  <si>
    <t>搭建制作-制作-钢结构-30*30方钢-壁厚8mm</t>
  </si>
  <si>
    <t>A33007150719486</t>
  </si>
  <si>
    <t>947580936909012994</t>
  </si>
  <si>
    <t>M947580939425595394</t>
  </si>
  <si>
    <t>搭建制作-车辆-车辆物流-货车-城际运输-金杯车运输</t>
  </si>
  <si>
    <t>A2311007064</t>
  </si>
  <si>
    <t>947580939425595394</t>
  </si>
  <si>
    <t>M947580943850586114</t>
  </si>
  <si>
    <t>搭建制作-制作-异形展柜-木制防火板-高度2.4米内，含抽屉、开门</t>
  </si>
  <si>
    <t>A33007150746961</t>
  </si>
  <si>
    <t>947580943850586114</t>
  </si>
  <si>
    <t>M947580951941398529</t>
  </si>
  <si>
    <t>搭建制作-印刷-服装-纯棉圆领T恤-200g纯棉，丝印单色logo，热转印面积≤20*30cm，50件起订</t>
  </si>
  <si>
    <t>A33007150906994</t>
  </si>
  <si>
    <t>947580951941398529</t>
  </si>
  <si>
    <t>M947580957289136129</t>
  </si>
  <si>
    <t>搭建制作-家具及办公设备-其他-A3彩色激光一体机-租赁价，3天为1展期</t>
  </si>
  <si>
    <t>A33007150933120</t>
  </si>
  <si>
    <t>947580957289136129</t>
  </si>
  <si>
    <t>M947580972988416002</t>
  </si>
  <si>
    <t>搭建制作-制作-装饰材料-乳胶漆-国产,一般品牌、无味环保</t>
  </si>
  <si>
    <t>A33007150723067</t>
  </si>
  <si>
    <t>947580972988416002</t>
  </si>
  <si>
    <t>M940961339188486145</t>
  </si>
  <si>
    <t>服务费税费-项目税费-项目税费-场地采买、酒店用房服务费-增值税比例</t>
  </si>
  <si>
    <t>A33007111444366</t>
  </si>
  <si>
    <t>940961339188486145</t>
  </si>
  <si>
    <t>报价模块</t>
  </si>
  <si>
    <t>一级区域</t>
  </si>
  <si>
    <t>二级区域</t>
  </si>
  <si>
    <t>具体内容</t>
  </si>
  <si>
    <t>条目来源</t>
  </si>
  <si>
    <t>索引基础价格
「Ratecard序号」</t>
  </si>
  <si>
    <t>价格库业务编号</t>
  </si>
  <si>
    <t>条目名称 (请勿修改灰色格内公式)</t>
  </si>
  <si>
    <t>计价单位
（一）</t>
  </si>
  <si>
    <t>含税报价单价
（元）</t>
  </si>
  <si>
    <t>含税结算单价
（元）</t>
  </si>
  <si>
    <t>报价数量
（一）</t>
  </si>
  <si>
    <t>结算数量
（一 ）</t>
  </si>
  <si>
    <t>报价数量
（二 ）</t>
  </si>
  <si>
    <t>结算数量
（二 ）</t>
  </si>
  <si>
    <t>报价金额
（元）</t>
  </si>
  <si>
    <t>结算金额
(元）</t>
  </si>
  <si>
    <t>差异金额</t>
  </si>
  <si>
    <t>已包含税率</t>
  </si>
  <si>
    <t>备注（如尺寸、型号）或其他说明</t>
  </si>
  <si>
    <t>结案报告第几页</t>
  </si>
  <si>
    <t>搭建制作类</t>
  </si>
  <si>
    <t>主会场</t>
  </si>
  <si>
    <t>舞台</t>
  </si>
  <si>
    <t>框架内</t>
  </si>
  <si>
    <t>框架外</t>
  </si>
  <si>
    <t>分会场</t>
  </si>
  <si>
    <t>视频</t>
  </si>
  <si>
    <t>音频</t>
  </si>
  <si>
    <t>搭建制作类单项合计</t>
  </si>
  <si>
    <t>AVL 设备类</t>
  </si>
  <si>
    <t>据实结算</t>
  </si>
  <si>
    <t>AVL设备类单项合计</t>
  </si>
  <si>
    <t>第三方人员类</t>
  </si>
  <si>
    <t>第三方人员单项合计</t>
  </si>
  <si>
    <t>创意团队类</t>
  </si>
  <si>
    <t>导演组</t>
  </si>
  <si>
    <t>总导演</t>
  </si>
  <si>
    <t>执行导演</t>
  </si>
  <si>
    <t>视觉组</t>
  </si>
  <si>
    <t>VJ师</t>
  </si>
  <si>
    <t>舞美组</t>
  </si>
  <si>
    <t>舞美设计</t>
  </si>
  <si>
    <t>音频组</t>
  </si>
  <si>
    <t>PA师</t>
  </si>
  <si>
    <t>创意团队单项合计</t>
  </si>
  <si>
    <t>差旅接待类</t>
  </si>
  <si>
    <t>机票</t>
  </si>
  <si>
    <t>火车票</t>
  </si>
  <si>
    <t>用餐</t>
  </si>
  <si>
    <t>室内接送用车</t>
  </si>
  <si>
    <t>差旅接待单项合计</t>
  </si>
  <si>
    <t>物料采买小计</t>
  </si>
  <si>
    <t>场地相关</t>
  </si>
  <si>
    <t>场地相关小计</t>
  </si>
  <si>
    <t>报批及安保</t>
  </si>
  <si>
    <t>报批及安保小计</t>
  </si>
  <si>
    <t>其他代垫付类</t>
  </si>
  <si>
    <t>增票垫付</t>
  </si>
  <si>
    <t>L#001</t>
  </si>
  <si>
    <t>无票垫付</t>
  </si>
  <si>
    <t>其他代垫付小计</t>
  </si>
  <si>
    <t>汇总（未含服务费）</t>
  </si>
  <si>
    <t>M#001</t>
  </si>
  <si>
    <t>M#003</t>
  </si>
  <si>
    <t>服务费小计</t>
  </si>
  <si>
    <t>整体优惠</t>
  </si>
  <si>
    <t>整体优惠为必填，有优惠时填具体优惠金额（负值），如无优惠也必须填0！！</t>
  </si>
  <si>
    <t>合计（含服务费&amp;优惠金额）</t>
  </si>
  <si>
    <t>框架内物料占比</t>
  </si>
  <si>
    <t>框架外物料占比（原则不超过30%）</t>
  </si>
  <si>
    <t>据实结算占比</t>
  </si>
  <si>
    <t>巨量引擎2024金融行业财富赛道研学营-报价单</t>
  </si>
  <si>
    <t>项目名称</t>
  </si>
  <si>
    <t>巨量引擎2024金融行业财富赛道研学营</t>
  </si>
  <si>
    <t>项目地址</t>
  </si>
  <si>
    <t>云南·丽江</t>
  </si>
  <si>
    <t>结算标色说明</t>
  </si>
  <si>
    <t>项目时间</t>
  </si>
  <si>
    <t>11月27-29日</t>
  </si>
  <si>
    <t>项目人数</t>
  </si>
  <si>
    <t>字节跳动业务接口人</t>
  </si>
  <si>
    <t>王禹</t>
  </si>
  <si>
    <t>电话</t>
  </si>
  <si>
    <t>邮箱</t>
  </si>
  <si>
    <t>wangyu.520@bytedance.com</t>
  </si>
  <si>
    <t>新增需求数量增加</t>
  </si>
  <si>
    <t>字节跳动采购接口人</t>
  </si>
  <si>
    <t>王峥</t>
  </si>
  <si>
    <t>wangzheng.0218@bytedance.com</t>
  </si>
  <si>
    <t>新增需求项目增加</t>
  </si>
  <si>
    <t>供应商名称</t>
  </si>
  <si>
    <t>康辉集团北京国际会议展览有限公司</t>
  </si>
  <si>
    <t>调整需求数量减少</t>
  </si>
  <si>
    <t>供应商接口人</t>
  </si>
  <si>
    <t>高郅</t>
  </si>
  <si>
    <t>gaozhi@cct.cn</t>
  </si>
  <si>
    <t>调整需求项目减少</t>
  </si>
  <si>
    <t>各版块费用占比</t>
  </si>
  <si>
    <t>序号</t>
  </si>
  <si>
    <t>含税报价(元）</t>
  </si>
  <si>
    <t>报价金额占比</t>
  </si>
  <si>
    <t>结算金额(元）</t>
  </si>
  <si>
    <t>结算金额占比</t>
  </si>
  <si>
    <t>费用变化概述</t>
  </si>
  <si>
    <t>AVL设备类</t>
  </si>
  <si>
    <t>物资采买类</t>
  </si>
  <si>
    <t>场地相关类</t>
  </si>
  <si>
    <t>报批相关类</t>
  </si>
  <si>
    <t>其他代垫付</t>
  </si>
  <si>
    <t>票面税率</t>
  </si>
  <si>
    <t>优惠</t>
  </si>
  <si>
    <t>合计</t>
  </si>
  <si>
    <t>单场最终金额</t>
  </si>
  <si>
    <t>*报价模块</t>
  </si>
  <si>
    <t>*一级区域</t>
  </si>
  <si>
    <t>*二级区域</t>
  </si>
  <si>
    <t>*具体内容</t>
  </si>
  <si>
    <t>*条目来源</t>
  </si>
  <si>
    <t>*价格库业务编号</t>
  </si>
  <si>
    <t>*条目名称 (请勿修改灰色格内公式)</t>
  </si>
  <si>
    <t>*计价单位（一）</t>
  </si>
  <si>
    <t>*含税报价单价（元）</t>
  </si>
  <si>
    <t>含税结算单价（元）</t>
  </si>
  <si>
    <t>*报价数量（一）</t>
  </si>
  <si>
    <t>结算数量（一 ）</t>
  </si>
  <si>
    <t>*报价数量（二 ）</t>
  </si>
  <si>
    <t>结算数量（二 ）</t>
  </si>
  <si>
    <t>*报价金额（元）</t>
  </si>
  <si>
    <t>*已包含税率</t>
  </si>
  <si>
    <t>*已包含服务费率</t>
  </si>
  <si>
    <t>机场接机牌</t>
  </si>
  <si>
    <t>机场接机牌 75*50cm</t>
  </si>
  <si>
    <t>A#053</t>
  </si>
  <si>
    <t>机场接机牌-手举杆</t>
  </si>
  <si>
    <t>铝合金手柄</t>
  </si>
  <si>
    <t>21.2</t>
  </si>
  <si>
    <t>GL8车头牌</t>
  </si>
  <si>
    <t>GL8车头牌A3塑封</t>
  </si>
  <si>
    <t>8.48</t>
  </si>
  <si>
    <t>酒店内定制房卡套</t>
  </si>
  <si>
    <t>酒店内定制房卡套 250g 铜版纸覆膜模切</t>
  </si>
  <si>
    <t>5.3</t>
  </si>
  <si>
    <t>酒店房间内房间欢迎信</t>
  </si>
  <si>
    <t>250g 铜版纸 双面哑膜 折页</t>
  </si>
  <si>
    <t>12.72</t>
  </si>
  <si>
    <t>活动期间餐券</t>
  </si>
  <si>
    <t>A#210</t>
  </si>
  <si>
    <t>麦标套</t>
  </si>
  <si>
    <t>A#223</t>
  </si>
  <si>
    <t>主持人手卡</t>
  </si>
  <si>
    <t>A#225</t>
  </si>
  <si>
    <t>minibar提示卡</t>
  </si>
  <si>
    <t>A#219</t>
  </si>
  <si>
    <t>水果logo牌</t>
  </si>
  <si>
    <t>A#212</t>
  </si>
  <si>
    <t>水果提示卡</t>
  </si>
  <si>
    <t>异形指示牌</t>
  </si>
  <si>
    <t>DAY1欢迎晚宴菜单</t>
  </si>
  <si>
    <t>DAY1欢迎晚宴菜单-18-21cm 250g 双折页 冰白纸</t>
  </si>
  <si>
    <t>DAY2结营晚宴菜单</t>
  </si>
  <si>
    <t>DAY2结营晚宴菜单  9-18cm 对裱 600g铜版纸</t>
  </si>
  <si>
    <t>商务套餐菜单</t>
  </si>
  <si>
    <t>A#216</t>
  </si>
  <si>
    <t>交流会人名卡</t>
  </si>
  <si>
    <t>人名卡 120g米金纸+250g铜版纸</t>
  </si>
  <si>
    <t>交流会人名卡底座</t>
  </si>
  <si>
    <t>欢迎晚宴人名卡</t>
  </si>
  <si>
    <t>结营晚宴人名卡</t>
  </si>
  <si>
    <t>35*65mm 250g珠光纸</t>
  </si>
  <si>
    <t>会议议程卡</t>
  </si>
  <si>
    <t>夜床礼-收纳袋</t>
  </si>
  <si>
    <t>夜床礼-晚安卡</t>
  </si>
  <si>
    <t>氧气瓶logo挂环</t>
  </si>
  <si>
    <r>
      <rPr>
        <sz val="10"/>
        <color theme="1"/>
        <rFont val="DengXian"/>
        <charset val="134"/>
        <scheme val="minor"/>
      </rPr>
      <t>伴手礼-烫金硫酸纸</t>
    </r>
  </si>
  <si>
    <r>
      <rPr>
        <sz val="10"/>
        <color theme="1"/>
        <rFont val="DengXian"/>
        <charset val="134"/>
        <scheme val="minor"/>
      </rPr>
      <t>伴手礼-腰封</t>
    </r>
  </si>
  <si>
    <t>300克铜版纸、覆膜、压线、粘双面胶 740*80mm</t>
  </si>
  <si>
    <t>工作人员臂贴</t>
  </si>
  <si>
    <t>不干胶、模切圆 90mm直径圆</t>
  </si>
  <si>
    <t>车辆备品-手提袋</t>
  </si>
  <si>
    <r>
      <rPr>
        <sz val="10"/>
        <color theme="1"/>
        <rFont val="DengXian"/>
        <charset val="134"/>
        <scheme val="minor"/>
      </rPr>
      <t>车辆备品-logo贴纸（巨量引擎）</t>
    </r>
  </si>
  <si>
    <t>不干胶、覆膜、模切异形 80*28mm</t>
  </si>
  <si>
    <r>
      <rPr>
        <sz val="10"/>
        <color theme="1"/>
        <rFont val="DengXian"/>
        <charset val="134"/>
        <scheme val="minor"/>
      </rPr>
      <t>车辆备品-（金英俱乐部）</t>
    </r>
  </si>
  <si>
    <t>签到区-手举牌</t>
  </si>
  <si>
    <t>签到区搭建</t>
  </si>
  <si>
    <t>A#015</t>
  </si>
  <si>
    <t>抽绳包</t>
  </si>
  <si>
    <t>COB面光</t>
  </si>
  <si>
    <t>84.8</t>
  </si>
  <si>
    <t>切割面光</t>
  </si>
  <si>
    <t>B#141</t>
  </si>
  <si>
    <t>LEDpar染色</t>
  </si>
  <si>
    <t>T型灯光架4m高</t>
  </si>
  <si>
    <t>328.6</t>
  </si>
  <si>
    <t>音响SE音柱一套</t>
  </si>
  <si>
    <t>4028</t>
  </si>
  <si>
    <t>灯光控台</t>
  </si>
  <si>
    <t>雷凌P2.6高清LED屏</t>
  </si>
  <si>
    <t>B#011</t>
  </si>
  <si>
    <t>318</t>
  </si>
  <si>
    <t>舞台5*3，高度20cm</t>
  </si>
  <si>
    <t>A#083</t>
  </si>
  <si>
    <t>地毯</t>
  </si>
  <si>
    <t>A#071</t>
  </si>
  <si>
    <t>55寸液晶电视提词器</t>
  </si>
  <si>
    <t>视频控台</t>
  </si>
  <si>
    <t>636</t>
  </si>
  <si>
    <t>三方人员兼职</t>
  </si>
  <si>
    <t>三方人员兼职（机场、酒店）</t>
  </si>
  <si>
    <t>C#054</t>
  </si>
  <si>
    <t>C#052</t>
  </si>
  <si>
    <t>地接onsite人员</t>
  </si>
  <si>
    <t>D#004</t>
  </si>
  <si>
    <t>摄影师</t>
  </si>
  <si>
    <t>C#035</t>
  </si>
  <si>
    <t>晚宴乐队</t>
  </si>
  <si>
    <t>搭建人工</t>
  </si>
  <si>
    <t>C#046</t>
  </si>
  <si>
    <t>篝火表演</t>
  </si>
  <si>
    <t>搭建运输</t>
  </si>
  <si>
    <t>A#295</t>
  </si>
  <si>
    <t>PPT美化</t>
  </si>
  <si>
    <t>C#001</t>
  </si>
  <si>
    <t>康辉侧项目PM</t>
  </si>
  <si>
    <t>D#002</t>
  </si>
  <si>
    <t>康辉工作人员</t>
  </si>
  <si>
    <t>D#003</t>
  </si>
  <si>
    <t>嘉宾大交通经济舱</t>
  </si>
  <si>
    <t>机酒餐-交通费-机票-机票-经济舱</t>
  </si>
  <si>
    <t>单程</t>
  </si>
  <si>
    <t>康辉侧工作人员往返大交通</t>
  </si>
  <si>
    <t>嘉宾住宿</t>
  </si>
  <si>
    <t>丽江·金茂璞修雪山酒店 周中</t>
  </si>
  <si>
    <t>间夜</t>
  </si>
  <si>
    <t>接送机</t>
  </si>
  <si>
    <t>G#001</t>
  </si>
  <si>
    <t>摆渡大巴车</t>
  </si>
  <si>
    <t>G#014</t>
  </si>
  <si>
    <t>餐饮</t>
  </si>
  <si>
    <t>11.27午餐</t>
  </si>
  <si>
    <t>商务套餐</t>
  </si>
  <si>
    <t>11.27 预估35人</t>
  </si>
  <si>
    <t>餐</t>
  </si>
  <si>
    <t>11.27欢迎晚宴</t>
  </si>
  <si>
    <t>桌餐</t>
  </si>
  <si>
    <t>11.27 预估50人</t>
  </si>
  <si>
    <t>4121.28</t>
  </si>
  <si>
    <t>11.28 午餐</t>
  </si>
  <si>
    <t>自助午餐</t>
  </si>
  <si>
    <t>11.28 预估50人</t>
  </si>
  <si>
    <t>305.28</t>
  </si>
  <si>
    <t>11.28 结营晚宴</t>
  </si>
  <si>
    <t>自助烧烤</t>
  </si>
  <si>
    <t>517.28</t>
  </si>
  <si>
    <t>11.29 午餐</t>
  </si>
  <si>
    <t>11.29 预估20人</t>
  </si>
  <si>
    <t>字节工作人员用餐</t>
  </si>
  <si>
    <t>工作人员餐饮（预计提前抵达5人）</t>
  </si>
  <si>
    <t>11.26-11.29</t>
  </si>
  <si>
    <t>工作人员用餐</t>
  </si>
  <si>
    <t>机酒餐-餐费-餐费-乙方人员餐费不得超过100元/人/天
已含餐费的第三方人员不得重复收费</t>
  </si>
  <si>
    <t>茶歇</t>
  </si>
  <si>
    <t>11.28上午交流会茶歇</t>
  </si>
  <si>
    <t>11.28 预估55人</t>
  </si>
  <si>
    <t>50.88</t>
  </si>
  <si>
    <t>古城维护费</t>
  </si>
  <si>
    <t>丽江为实名制旅游城市，抵达丽江必须购买</t>
  </si>
  <si>
    <t>人</t>
  </si>
  <si>
    <t>丽江文旅局综合服务费</t>
  </si>
  <si>
    <t>玉龙雪山环保车</t>
  </si>
  <si>
    <t>云杉坪索道</t>
  </si>
  <si>
    <t>云杉坪电瓶车</t>
  </si>
  <si>
    <t>云杉坪+蓝月谷电瓶车</t>
  </si>
  <si>
    <t>会场</t>
  </si>
  <si>
    <t>沙龙厅7+8</t>
  </si>
  <si>
    <t>11.28上午</t>
  </si>
  <si>
    <t>车辆备品-独立包装湿纸巾</t>
  </si>
  <si>
    <t>车辆备品-独立包装纸巾</t>
  </si>
  <si>
    <t>晕车贴</t>
  </si>
  <si>
    <t>氧气瓶</t>
  </si>
  <si>
    <r>
      <rPr>
        <sz val="10"/>
        <color theme="1"/>
        <rFont val="DengXian"/>
        <charset val="134"/>
        <scheme val="minor"/>
      </rPr>
      <t>每日坚果</t>
    </r>
  </si>
  <si>
    <r>
      <rPr>
        <sz val="10"/>
        <color theme="1"/>
        <rFont val="DengXian"/>
        <charset val="134"/>
        <scheme val="minor"/>
      </rPr>
      <t>鲜花饼</t>
    </r>
  </si>
  <si>
    <r>
      <rPr>
        <sz val="10"/>
        <color theme="1"/>
        <rFont val="DengXian"/>
        <charset val="134"/>
        <scheme val="minor"/>
      </rPr>
      <t>橘子</t>
    </r>
  </si>
  <si>
    <r>
      <rPr>
        <sz val="10"/>
        <color theme="1"/>
        <rFont val="DengXian"/>
        <charset val="134"/>
        <scheme val="minor"/>
      </rPr>
      <t>百岁山矿泉水</t>
    </r>
  </si>
  <si>
    <t>东巴字画</t>
  </si>
  <si>
    <t>东巴书签</t>
  </si>
  <si>
    <t>伴手礼</t>
  </si>
  <si>
    <t>份</t>
  </si>
  <si>
    <r>
      <rPr>
        <sz val="10"/>
        <color theme="1"/>
        <rFont val="DengXian"/>
        <charset val="134"/>
        <scheme val="minor"/>
      </rPr>
      <t>士力架</t>
    </r>
  </si>
  <si>
    <r>
      <rPr>
        <sz val="10"/>
        <color theme="1"/>
        <rFont val="DengXian"/>
        <charset val="134"/>
        <scheme val="minor"/>
      </rPr>
      <t>牛肉棒</t>
    </r>
  </si>
  <si>
    <r>
      <rPr>
        <sz val="10"/>
        <color theme="1"/>
        <rFont val="DengXian"/>
        <charset val="134"/>
        <scheme val="minor"/>
      </rPr>
      <t>保温杯</t>
    </r>
  </si>
  <si>
    <r>
      <rPr>
        <sz val="10"/>
        <color theme="1"/>
        <rFont val="DengXian"/>
        <charset val="134"/>
        <scheme val="minor"/>
      </rPr>
      <t>暖宝宝</t>
    </r>
  </si>
  <si>
    <r>
      <rPr>
        <sz val="10"/>
        <color theme="1"/>
        <rFont val="DengXian"/>
        <charset val="134"/>
        <scheme val="minor"/>
      </rPr>
      <t>防晒帽</t>
    </r>
  </si>
  <si>
    <t>夜床礼</t>
  </si>
  <si>
    <t>夜床礼-睡眠精油</t>
  </si>
  <si>
    <t>夜床礼-唇膏</t>
  </si>
  <si>
    <t>夜床礼-经络按摩梳</t>
  </si>
  <si>
    <t>夜床礼-蒸汽眼罩</t>
  </si>
  <si>
    <r>
      <rPr>
        <sz val="10"/>
        <color theme="1"/>
        <rFont val="DengXian"/>
        <charset val="134"/>
        <scheme val="minor"/>
      </rPr>
      <t>晚宴人名卡座</t>
    </r>
    <r>
      <rPr>
        <sz val="10"/>
        <color theme="1"/>
        <rFont val="微软雅黑"/>
        <charset val="134"/>
      </rPr>
      <t>-</t>
    </r>
    <r>
      <rPr>
        <sz val="10"/>
        <color theme="1"/>
        <rFont val="DengXian"/>
        <charset val="134"/>
        <scheme val="minor"/>
      </rPr>
      <t>小木棍</t>
    </r>
  </si>
  <si>
    <r>
      <rPr>
        <sz val="10"/>
        <color theme="1"/>
        <rFont val="DengXian"/>
        <charset val="134"/>
        <scheme val="minor"/>
      </rPr>
      <t>海洋球</t>
    </r>
  </si>
  <si>
    <r>
      <rPr>
        <sz val="10"/>
        <color theme="1"/>
        <rFont val="DengXian"/>
        <charset val="134"/>
        <scheme val="minor"/>
      </rPr>
      <t>交流会人名卡</t>
    </r>
    <r>
      <rPr>
        <sz val="10"/>
        <color theme="1"/>
        <rFont val="微软雅黑"/>
        <charset val="134"/>
      </rPr>
      <t>-</t>
    </r>
    <r>
      <rPr>
        <sz val="10"/>
        <color theme="1"/>
        <rFont val="DengXian"/>
        <charset val="134"/>
        <scheme val="minor"/>
      </rPr>
      <t>小木桩</t>
    </r>
  </si>
  <si>
    <r>
      <rPr>
        <sz val="10"/>
        <color theme="1"/>
        <rFont val="DengXian"/>
        <charset val="134"/>
        <scheme val="minor"/>
      </rPr>
      <t>DAY2</t>
    </r>
    <r>
      <rPr>
        <sz val="10"/>
        <color theme="1"/>
        <rFont val="微软雅黑"/>
        <charset val="134"/>
      </rPr>
      <t>晚宴</t>
    </r>
    <r>
      <rPr>
        <sz val="10"/>
        <color theme="1"/>
        <rFont val="DengXian"/>
        <charset val="134"/>
        <scheme val="minor"/>
      </rPr>
      <t>松果</t>
    </r>
  </si>
  <si>
    <r>
      <rPr>
        <sz val="10"/>
        <color theme="1"/>
        <rFont val="DengXian"/>
        <charset val="134"/>
        <scheme val="minor"/>
      </rPr>
      <t>东巴铃</t>
    </r>
  </si>
  <si>
    <t>鲜花采买</t>
  </si>
  <si>
    <t>桌花</t>
  </si>
  <si>
    <t>指示画架</t>
  </si>
  <si>
    <t>A#156</t>
  </si>
  <si>
    <t>服务费</t>
  </si>
  <si>
    <t>M#007</t>
  </si>
  <si>
    <t>M#008</t>
  </si>
  <si>
    <t>M#006</t>
  </si>
  <si>
    <t>税费</t>
  </si>
  <si>
    <t>M#010</t>
  </si>
  <si>
    <t/>
  </si>
  <si>
    <t>汇总（含服务费）</t>
  </si>
  <si>
    <t>0</t>
  </si>
  <si>
    <t>Ratecard序号
（请勿修改）</t>
  </si>
  <si>
    <t>价格库业务编号
（请勿修改）</t>
  </si>
  <si>
    <t>报价大类</t>
  </si>
  <si>
    <t>条目名称（请勿修改）</t>
  </si>
  <si>
    <t>计价单位</t>
  </si>
  <si>
    <t>含税单价（元）</t>
  </si>
  <si>
    <t>单位 1
数量汇总</t>
  </si>
  <si>
    <t>单位 2
天数汇总</t>
  </si>
  <si>
    <t>单项汇总（元）</t>
  </si>
  <si>
    <t>A#001</t>
  </si>
  <si>
    <t>A#002</t>
  </si>
  <si>
    <t>A#003</t>
  </si>
  <si>
    <t>A#004</t>
  </si>
  <si>
    <t>A#005</t>
  </si>
  <si>
    <t>A#006</t>
  </si>
  <si>
    <t>A#007</t>
  </si>
  <si>
    <t>A#008</t>
  </si>
  <si>
    <t>A#009</t>
  </si>
  <si>
    <t>A#010</t>
  </si>
  <si>
    <t>A#011</t>
  </si>
  <si>
    <t>A#012</t>
  </si>
  <si>
    <t>A#013</t>
  </si>
  <si>
    <t>A#014</t>
  </si>
  <si>
    <t>A#016</t>
  </si>
  <si>
    <t>A#017</t>
  </si>
  <si>
    <t>A#018</t>
  </si>
  <si>
    <t>A#019</t>
  </si>
  <si>
    <t>A#020</t>
  </si>
  <si>
    <t>A#021</t>
  </si>
  <si>
    <t>A#022</t>
  </si>
  <si>
    <t>A#023</t>
  </si>
  <si>
    <t>A#024</t>
  </si>
  <si>
    <t>A#025</t>
  </si>
  <si>
    <t>A#026</t>
  </si>
  <si>
    <t>A#027</t>
  </si>
  <si>
    <t>A#028</t>
  </si>
  <si>
    <t>A#029</t>
  </si>
  <si>
    <t>A#030</t>
  </si>
  <si>
    <t>A#031</t>
  </si>
  <si>
    <t>A#032</t>
  </si>
  <si>
    <t>A#033</t>
  </si>
  <si>
    <t>A#034</t>
  </si>
  <si>
    <t>A#035</t>
  </si>
  <si>
    <t>A#036</t>
  </si>
  <si>
    <t>A#037</t>
  </si>
  <si>
    <t>A#038</t>
  </si>
  <si>
    <t>A#039</t>
  </si>
  <si>
    <t>A#040</t>
  </si>
  <si>
    <t>A#041</t>
  </si>
  <si>
    <t>A#042</t>
  </si>
  <si>
    <t>A#043</t>
  </si>
  <si>
    <t>A#044</t>
  </si>
  <si>
    <t>A#045</t>
  </si>
  <si>
    <t>A#046</t>
  </si>
  <si>
    <t>A#047</t>
  </si>
  <si>
    <t>A#048</t>
  </si>
  <si>
    <t>A#049</t>
  </si>
  <si>
    <t>A#050</t>
  </si>
  <si>
    <t>A#051</t>
  </si>
  <si>
    <t>A#052</t>
  </si>
  <si>
    <t>A#054</t>
  </si>
  <si>
    <t>A#055</t>
  </si>
  <si>
    <t>A#056</t>
  </si>
  <si>
    <t>A#057</t>
  </si>
  <si>
    <t>A#058</t>
  </si>
  <si>
    <t>A#059</t>
  </si>
  <si>
    <t>A#060</t>
  </si>
  <si>
    <t>A#061</t>
  </si>
  <si>
    <t>A#062</t>
  </si>
  <si>
    <t>A#063</t>
  </si>
  <si>
    <t>A#064</t>
  </si>
  <si>
    <t>A#065</t>
  </si>
  <si>
    <t>A#066</t>
  </si>
  <si>
    <t>A#067</t>
  </si>
  <si>
    <t>A#068</t>
  </si>
  <si>
    <t>A#069</t>
  </si>
  <si>
    <t>A#070</t>
  </si>
  <si>
    <t>A#072</t>
  </si>
  <si>
    <t>A#073</t>
  </si>
  <si>
    <t>A#074</t>
  </si>
  <si>
    <t>A#075</t>
  </si>
  <si>
    <t>A#076</t>
  </si>
  <si>
    <t>A#077</t>
  </si>
  <si>
    <t>A#078</t>
  </si>
  <si>
    <t>A#079</t>
  </si>
  <si>
    <t>A#080</t>
  </si>
  <si>
    <t>A#081</t>
  </si>
  <si>
    <t>A#082</t>
  </si>
  <si>
    <t>A#084</t>
  </si>
  <si>
    <t>A#085</t>
  </si>
  <si>
    <t>A#086</t>
  </si>
  <si>
    <t>A#087</t>
  </si>
  <si>
    <t>A#088</t>
  </si>
  <si>
    <t>A#089</t>
  </si>
  <si>
    <t>A#090</t>
  </si>
  <si>
    <t>A#091</t>
  </si>
  <si>
    <t>A#092</t>
  </si>
  <si>
    <t>A#093</t>
  </si>
  <si>
    <t>A#094</t>
  </si>
  <si>
    <t>A#095</t>
  </si>
  <si>
    <t>A#096</t>
  </si>
  <si>
    <t>A#097</t>
  </si>
  <si>
    <t>A#098</t>
  </si>
  <si>
    <t>A#099</t>
  </si>
  <si>
    <t>A#100</t>
  </si>
  <si>
    <t>A#101</t>
  </si>
  <si>
    <t>A#102</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</si>
  <si>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</si>
  <si>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</si>
  <si>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</si>
  <si>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</si>
  <si>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</si>
  <si>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</si>
  <si>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</si>
  <si>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</si>
  <si>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</si>
  <si>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</si>
  <si>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</si>
  <si>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</si>
  <si>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</si>
  <si>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</si>
  <si>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</si>
  <si>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</si>
  <si>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</si>
  <si>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</si>
  <si>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</si>
  <si>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</si>
  <si>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</si>
  <si>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</si>
  <si>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</si>
  <si>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</si>
  <si>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</si>
  <si>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</si>
  <si>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</si>
  <si>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</si>
  <si>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</si>
  <si>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</si>
  <si>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</si>
  <si>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</si>
  <si>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A#143</t>
  </si>
  <si>
    <t>A#144</t>
  </si>
  <si>
    <t>A#145</t>
  </si>
  <si>
    <t>A#146</t>
  </si>
  <si>
    <t>A#147</t>
  </si>
  <si>
    <t>A#148</t>
  </si>
  <si>
    <t>A#149</t>
  </si>
  <si>
    <t>A#150</t>
  </si>
  <si>
    <t>A#151</t>
  </si>
  <si>
    <t>A#152</t>
  </si>
  <si>
    <t>A#153</t>
  </si>
  <si>
    <t>A#154</t>
  </si>
  <si>
    <t>A#155</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</si>
  <si>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</si>
  <si>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</si>
  <si>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</si>
  <si>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</si>
  <si>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</si>
  <si>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</si>
  <si>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</si>
  <si>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</si>
  <si>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</si>
  <si>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</si>
  <si>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</si>
  <si>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</si>
  <si>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</si>
  <si>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</si>
  <si>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</si>
  <si>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</si>
  <si>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</si>
  <si>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</si>
  <si>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</si>
  <si>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</si>
  <si>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</si>
  <si>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</si>
  <si>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</si>
  <si>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</si>
  <si>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</si>
  <si>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</si>
  <si>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</si>
  <si>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</si>
  <si>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</si>
  <si>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</si>
  <si>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</si>
  <si>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</si>
  <si>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</si>
  <si>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</si>
  <si>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</si>
  <si>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</si>
  <si>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</si>
  <si>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</si>
  <si>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</si>
  <si>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</si>
  <si>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</si>
  <si>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</si>
  <si>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</si>
  <si>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</si>
  <si>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</si>
  <si>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</si>
  <si>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</si>
  <si>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</si>
  <si>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</si>
  <si>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</si>
  <si>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</si>
  <si>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</si>
  <si>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</si>
  <si>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A#211</t>
  </si>
  <si>
    <t>A#213</t>
  </si>
  <si>
    <t>A#214</t>
  </si>
  <si>
    <t>A#215</t>
  </si>
  <si>
    <t>A#217</t>
  </si>
  <si>
    <t>A#218</t>
  </si>
  <si>
    <t>A#220</t>
  </si>
  <si>
    <t>A#221</t>
  </si>
  <si>
    <t>A#222</t>
  </si>
  <si>
    <t>A#224</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</si>
  <si>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</si>
  <si>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</si>
  <si>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</si>
  <si>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</si>
  <si>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</si>
  <si>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</si>
  <si>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</si>
  <si>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</si>
  <si>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</si>
  <si>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</si>
  <si>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</si>
  <si>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</si>
  <si>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</si>
  <si>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</si>
  <si>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</si>
  <si>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</si>
  <si>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</si>
  <si>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</si>
  <si>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</si>
  <si>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</si>
  <si>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</si>
  <si>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</si>
  <si>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</si>
  <si>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</si>
  <si>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</si>
  <si>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</si>
  <si>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</si>
  <si>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</si>
  <si>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</si>
  <si>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</si>
  <si>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</si>
  <si>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</si>
  <si>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</si>
  <si>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</si>
  <si>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</si>
  <si>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</si>
  <si>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</si>
  <si>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</si>
  <si>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</si>
  <si>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</si>
  <si>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</si>
  <si>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</si>
  <si>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</si>
  <si>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</si>
  <si>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</si>
  <si>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</si>
  <si>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</si>
  <si>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</si>
  <si>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A#276</t>
  </si>
  <si>
    <t>A#277</t>
  </si>
  <si>
    <t>A#278</t>
  </si>
  <si>
    <t>A#279</t>
  </si>
  <si>
    <t>A#280</t>
  </si>
  <si>
    <t>A#281</t>
  </si>
  <si>
    <t>A#282</t>
  </si>
  <si>
    <t>A#283</t>
  </si>
  <si>
    <t>A#296</t>
  </si>
  <si>
    <t>A#297</t>
  </si>
  <si>
    <t>A#298</t>
  </si>
  <si>
    <t>A#299</t>
  </si>
  <si>
    <t>A#300</t>
  </si>
  <si>
    <t>A#301</t>
  </si>
  <si>
    <t>A#302</t>
  </si>
  <si>
    <t>A#303</t>
  </si>
  <si>
    <t>A#304</t>
  </si>
  <si>
    <t>A#305</t>
  </si>
  <si>
    <t>A#306</t>
  </si>
  <si>
    <t>A#307</t>
  </si>
  <si>
    <t>A#308</t>
  </si>
  <si>
    <t>B#001</t>
  </si>
  <si>
    <t>B#002</t>
  </si>
  <si>
    <t>B#003</t>
  </si>
  <si>
    <t>B#004</t>
  </si>
  <si>
    <t>B#005</t>
  </si>
  <si>
    <t>B#006</t>
  </si>
  <si>
    <t>B#007</t>
  </si>
  <si>
    <t>B#008</t>
  </si>
  <si>
    <t>B#009</t>
  </si>
  <si>
    <t>B#010</t>
  </si>
  <si>
    <t>B#012</t>
  </si>
  <si>
    <t>B#013</t>
  </si>
  <si>
    <t>B#014</t>
  </si>
  <si>
    <t>B#015</t>
  </si>
  <si>
    <t>B#018</t>
  </si>
  <si>
    <t>B#019</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</si>
  <si>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</si>
  <si>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</si>
  <si>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</si>
  <si>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</si>
  <si>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</si>
  <si>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</si>
  <si>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</si>
  <si>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</si>
  <si>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</si>
  <si>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</si>
  <si>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</si>
  <si>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</si>
  <si>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</si>
  <si>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</si>
  <si>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</si>
  <si>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</si>
  <si>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</si>
  <si>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</si>
  <si>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</si>
  <si>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</si>
  <si>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</si>
  <si>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</si>
  <si>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</si>
  <si>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</si>
  <si>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</si>
  <si>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B#049</t>
  </si>
  <si>
    <t>B#050</t>
  </si>
  <si>
    <t>B#051</t>
  </si>
  <si>
    <t>B#052</t>
  </si>
  <si>
    <t>B#053</t>
  </si>
  <si>
    <t>B#054</t>
  </si>
  <si>
    <t>B#055</t>
  </si>
  <si>
    <t>B#058</t>
  </si>
  <si>
    <t>B#061</t>
  </si>
  <si>
    <t>B#063</t>
  </si>
  <si>
    <t>B#064</t>
  </si>
  <si>
    <t>B#065</t>
  </si>
  <si>
    <t>B#066</t>
  </si>
  <si>
    <t>B#067</t>
  </si>
  <si>
    <t>B#068</t>
  </si>
  <si>
    <t>B#069</t>
  </si>
  <si>
    <t>B#070</t>
  </si>
  <si>
    <t>B#071</t>
  </si>
  <si>
    <t>B#072</t>
  </si>
  <si>
    <t>B#073</t>
  </si>
  <si>
    <t>B#074</t>
  </si>
  <si>
    <t>B#075</t>
  </si>
  <si>
    <t>B#076</t>
  </si>
  <si>
    <t>B#077</t>
  </si>
  <si>
    <t>B#078</t>
  </si>
  <si>
    <t>B#079</t>
  </si>
  <si>
    <t>B#080</t>
  </si>
  <si>
    <t>B#081</t>
  </si>
  <si>
    <t>B#082</t>
  </si>
  <si>
    <t>B#083</t>
  </si>
  <si>
    <t>B#084</t>
  </si>
  <si>
    <t>B#085</t>
  </si>
  <si>
    <t>B#086</t>
  </si>
  <si>
    <t>B#087</t>
  </si>
  <si>
    <t>B#088</t>
  </si>
  <si>
    <t>B#089</t>
  </si>
  <si>
    <t>B#090</t>
  </si>
  <si>
    <t>B#091</t>
  </si>
  <si>
    <t>B#092</t>
  </si>
  <si>
    <t>B#093</t>
  </si>
  <si>
    <t>B#094</t>
  </si>
  <si>
    <t>B#095</t>
  </si>
  <si>
    <t>B#096</t>
  </si>
  <si>
    <t>B#097</t>
  </si>
  <si>
    <t>B#098</t>
  </si>
  <si>
    <t>B#099</t>
  </si>
  <si>
    <t>B#100</t>
  </si>
  <si>
    <t>B#101</t>
  </si>
  <si>
    <t>B#102</t>
  </si>
  <si>
    <t>B#103</t>
  </si>
  <si>
    <t>B#104</t>
  </si>
  <si>
    <t>B#105</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</si>
  <si>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</si>
  <si>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</si>
  <si>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</si>
  <si>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</si>
  <si>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</si>
  <si>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</si>
  <si>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</si>
  <si>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</si>
  <si>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</si>
  <si>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</si>
  <si>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</si>
  <si>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</si>
  <si>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</si>
  <si>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</si>
  <si>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</si>
  <si>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</si>
  <si>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</si>
  <si>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</si>
  <si>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</si>
  <si>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</si>
  <si>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</si>
  <si>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</si>
  <si>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</si>
  <si>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</si>
  <si>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</si>
  <si>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</si>
  <si>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</si>
  <si>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</si>
  <si>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</si>
  <si>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</si>
  <si>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</si>
  <si>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</si>
  <si>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</si>
  <si>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</si>
  <si>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</si>
  <si>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</si>
  <si>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</si>
  <si>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</si>
  <si>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</si>
  <si>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</si>
  <si>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</si>
  <si>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</si>
  <si>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</si>
  <si>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</si>
  <si>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</si>
  <si>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</si>
  <si>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</si>
  <si>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</si>
  <si>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</si>
  <si>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</si>
  <si>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</si>
  <si>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</si>
  <si>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</si>
  <si>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</si>
  <si>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</si>
  <si>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</si>
  <si>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</si>
  <si>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</si>
  <si>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</si>
  <si>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</si>
  <si>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</si>
  <si>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</si>
  <si>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</si>
  <si>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</si>
  <si>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</si>
  <si>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</si>
  <si>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</si>
  <si>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</si>
  <si>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</si>
  <si>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</si>
  <si>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</si>
  <si>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</si>
  <si>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B#211</t>
  </si>
  <si>
    <t>B#212</t>
  </si>
  <si>
    <t>B#213</t>
  </si>
  <si>
    <t>B#214</t>
  </si>
  <si>
    <t>B#215</t>
  </si>
  <si>
    <t>B#225</t>
  </si>
  <si>
    <t>B#226</t>
  </si>
  <si>
    <t>B#227</t>
  </si>
  <si>
    <t>B#228</t>
  </si>
  <si>
    <t>B#229</t>
  </si>
  <si>
    <t>B#230</t>
  </si>
  <si>
    <t>B#231</t>
  </si>
  <si>
    <t>B#232</t>
  </si>
  <si>
    <t>B#236</t>
  </si>
  <si>
    <t>B#237</t>
  </si>
  <si>
    <t>B#238</t>
  </si>
  <si>
    <t>B#239</t>
  </si>
  <si>
    <t>B#241</t>
  </si>
  <si>
    <t>B#242</t>
  </si>
  <si>
    <t>B#293</t>
  </si>
  <si>
    <t>B#294</t>
  </si>
  <si>
    <t>B#295</t>
  </si>
  <si>
    <t>B#296</t>
  </si>
  <si>
    <t>B#297</t>
  </si>
  <si>
    <t>C#002</t>
  </si>
  <si>
    <t>C#003</t>
  </si>
  <si>
    <t>C#004</t>
  </si>
  <si>
    <t>C#005</t>
  </si>
  <si>
    <t>C#006</t>
  </si>
  <si>
    <t>C#007</t>
  </si>
  <si>
    <t>C#018</t>
  </si>
  <si>
    <t>C#019</t>
  </si>
  <si>
    <t>C#020</t>
  </si>
  <si>
    <t>C#030</t>
  </si>
  <si>
    <t>C#031</t>
  </si>
  <si>
    <t>C#032</t>
  </si>
  <si>
    <t>C#033</t>
  </si>
  <si>
    <t>C#034</t>
  </si>
  <si>
    <t>C#036</t>
  </si>
  <si>
    <t>C#037</t>
  </si>
  <si>
    <t>C#038</t>
  </si>
  <si>
    <t>C#040</t>
  </si>
  <si>
    <t>C#048</t>
  </si>
  <si>
    <t>C#049</t>
  </si>
  <si>
    <t>C#051</t>
  </si>
  <si>
    <t>C#053</t>
  </si>
  <si>
    <t>C#055</t>
  </si>
  <si>
    <t>D#001</t>
  </si>
  <si>
    <t>Onsite 人员</t>
  </si>
  <si>
    <t>D#005</t>
  </si>
  <si>
    <t>D#006</t>
  </si>
  <si>
    <t>D#007</t>
  </si>
  <si>
    <t>D#008</t>
  </si>
  <si>
    <t>E#109</t>
  </si>
  <si>
    <t>E#122</t>
  </si>
  <si>
    <t>G#002</t>
  </si>
  <si>
    <t>G#003</t>
  </si>
  <si>
    <t>G#004</t>
  </si>
  <si>
    <t>G#005</t>
  </si>
  <si>
    <t>G#006</t>
  </si>
  <si>
    <t>G#007</t>
  </si>
  <si>
    <t>G#008</t>
  </si>
  <si>
    <t>G#009</t>
  </si>
  <si>
    <t>G#010</t>
  </si>
  <si>
    <t>G#011</t>
  </si>
  <si>
    <t>G#012</t>
  </si>
  <si>
    <t>G#013</t>
  </si>
  <si>
    <t>G#015</t>
  </si>
  <si>
    <t>G#016</t>
  </si>
  <si>
    <t>K#009</t>
  </si>
  <si>
    <t>K#010</t>
  </si>
  <si>
    <t>K#011</t>
  </si>
  <si>
    <t>K#012</t>
  </si>
  <si>
    <t>K#013</t>
  </si>
  <si>
    <t>K#014</t>
  </si>
  <si>
    <t>M#004</t>
  </si>
  <si>
    <t>M#005</t>
  </si>
  <si>
    <t>M#011</t>
  </si>
  <si>
    <t>M#012</t>
  </si>
  <si>
    <t>M#013</t>
  </si>
  <si>
    <t>#N/A</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</si>
</sst>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176" formatCode="_(* #,##0.00_);_(* \(#,##0.00\);_(* &quot;-&quot;??_);_(@_)"/>
    <numFmt numFmtId="177" formatCode="_ \¥* #,##0.00_ ;_ \¥* \-#,##0.00_ ;_ \¥* &quot;-&quot;??_ ;_ @_ "/>
    <numFmt numFmtId="178" formatCode="[$-409]d\/mmm\/yy;@"/>
    <numFmt numFmtId="179" formatCode="\¥#,##0.00_);[Red]\(\¥#,##0.00\)"/>
    <numFmt numFmtId="180" formatCode="0.00_);[Red]\(0.00\)"/>
    <numFmt numFmtId="181" formatCode="0.00_ "/>
  </numFmts>
  <fonts count="56">
    <font>
      <sz val="11"/>
      <color theme="1"/>
      <name val="DengXian"/>
      <charset val="134"/>
      <scheme val="minor"/>
    </font>
    <font>
      <sz val="9"/>
      <color theme="1"/>
      <name val="微软雅黑"/>
      <charset val="134"/>
    </font>
    <font>
      <b/>
      <sz val="9"/>
      <color theme="0"/>
      <name val="微软雅黑"/>
      <charset val="134"/>
    </font>
    <font>
      <sz val="9.75"/>
      <color rgb="FF000000"/>
      <name val="DengXian"/>
      <charset val="134"/>
      <scheme val="minor"/>
    </font>
    <font>
      <b/>
      <sz val="9"/>
      <color theme="1"/>
      <name val="微软雅黑"/>
      <charset val="134"/>
    </font>
    <font>
      <b/>
      <sz val="10"/>
      <color indexed="8"/>
      <name val="微软雅黑"/>
      <charset val="134"/>
    </font>
    <font>
      <sz val="10"/>
      <name val="微软雅黑"/>
      <charset val="134"/>
    </font>
    <font>
      <sz val="10"/>
      <color indexed="8"/>
      <name val="微软雅黑"/>
      <charset val="134"/>
    </font>
    <font>
      <b/>
      <sz val="10"/>
      <color theme="1"/>
      <name val="微软雅黑"/>
      <charset val="134"/>
    </font>
    <font>
      <sz val="12"/>
      <name val="宋体"/>
      <charset val="134"/>
    </font>
    <font>
      <b/>
      <sz val="10"/>
      <name val="微软雅黑"/>
      <charset val="134"/>
    </font>
    <font>
      <b/>
      <sz val="10"/>
      <color theme="0"/>
      <name val="微软雅黑"/>
      <charset val="134"/>
    </font>
    <font>
      <b/>
      <sz val="12"/>
      <name val="微软雅黑"/>
      <charset val="134"/>
    </font>
    <font>
      <sz val="10"/>
      <color theme="1"/>
      <name val="微软雅黑"/>
      <charset val="134"/>
    </font>
    <font>
      <sz val="10"/>
      <color theme="1"/>
      <name val="DengXian"/>
      <charset val="134"/>
      <scheme val="minor"/>
    </font>
    <font>
      <sz val="10"/>
      <color theme="0"/>
      <name val="微软雅黑"/>
      <charset val="134"/>
    </font>
    <font>
      <b/>
      <sz val="10"/>
      <color rgb="FFFF0000"/>
      <name val="微软雅黑"/>
      <charset val="134"/>
    </font>
    <font>
      <sz val="10"/>
      <color rgb="FF000000"/>
      <name val="微软雅黑"/>
      <charset val="134"/>
    </font>
    <font>
      <sz val="12"/>
      <color indexed="8"/>
      <name val="微软雅黑"/>
      <charset val="134"/>
    </font>
    <font>
      <i/>
      <sz val="10"/>
      <name val="微软雅黑"/>
      <charset val="134"/>
    </font>
    <font>
      <b/>
      <sz val="14"/>
      <color indexed="8"/>
      <name val="微软雅黑"/>
      <charset val="134"/>
    </font>
    <font>
      <sz val="9"/>
      <color indexed="8"/>
      <name val="微软雅黑"/>
      <charset val="134"/>
    </font>
    <font>
      <b/>
      <sz val="14"/>
      <color theme="1"/>
      <name val="DengXian"/>
      <charset val="134"/>
      <scheme val="minor"/>
    </font>
    <font>
      <sz val="9"/>
      <name val="微软雅黑"/>
      <charset val="134"/>
    </font>
    <font>
      <b/>
      <sz val="9"/>
      <name val="微软雅黑"/>
      <charset val="134"/>
    </font>
    <font>
      <b/>
      <sz val="9"/>
      <color indexed="8"/>
      <name val="微软雅黑"/>
      <charset val="134"/>
    </font>
    <font>
      <u/>
      <sz val="11"/>
      <color theme="10"/>
      <name val="DengXian"/>
      <charset val="134"/>
      <scheme val="minor"/>
    </font>
    <font>
      <sz val="12"/>
      <name val="微软雅黑"/>
      <charset val="134"/>
    </font>
    <font>
      <b/>
      <sz val="9.75"/>
      <color rgb="FF000000"/>
      <name val="DengXian"/>
      <charset val="134"/>
      <scheme val="minor"/>
    </font>
    <font>
      <b/>
      <sz val="11"/>
      <color theme="1"/>
      <name val="DengXian"/>
      <charset val="134"/>
      <scheme val="minor"/>
    </font>
    <font>
      <sz val="10"/>
      <color rgb="FF000000"/>
      <name val="等线"/>
      <charset val="134"/>
    </font>
    <font>
      <sz val="9.8"/>
      <color rgb="FF000000"/>
      <name val="DengXian"/>
      <charset val="134"/>
      <scheme val="minor"/>
    </font>
    <font>
      <sz val="10"/>
      <color theme="1"/>
      <name val="等线"/>
      <charset val="134"/>
    </font>
    <font>
      <sz val="9.75"/>
      <color rgb="FF1F2329"/>
      <name val="DengXian"/>
      <charset val="134"/>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1"/>
      <color indexed="8"/>
      <name val="宋体"/>
      <charset val="134"/>
    </font>
    <font>
      <sz val="12"/>
      <color rgb="FF000000"/>
      <name val="宋体"/>
      <charset val="134"/>
    </font>
    <font>
      <sz val="10"/>
      <color rgb="FFF54A45"/>
      <name val="等线"/>
      <charset val="134"/>
    </font>
    <font>
      <sz val="10"/>
      <color rgb="FFFF0000"/>
      <name val="等线"/>
      <charset val="134"/>
    </font>
  </fonts>
  <fills count="55">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9" tint="0.799920651875362"/>
        <bgColor indexed="64"/>
      </patternFill>
    </fill>
    <fill>
      <patternFill patternType="solid">
        <fgColor rgb="FF92D050"/>
        <bgColor indexed="64"/>
      </patternFill>
    </fill>
    <fill>
      <patternFill patternType="solid">
        <fgColor theme="6" tint="0.599993896298105"/>
        <bgColor indexed="64"/>
      </patternFill>
    </fill>
    <fill>
      <patternFill patternType="solid">
        <fgColor rgb="FFFFC000"/>
        <bgColor indexed="64"/>
      </patternFill>
    </fill>
    <fill>
      <patternFill patternType="solid">
        <fgColor theme="0" tint="-0.149937437055574"/>
        <bgColor indexed="64"/>
      </patternFill>
    </fill>
    <fill>
      <patternFill patternType="solid">
        <fgColor theme="9" tint="-0.249977111117893"/>
        <bgColor indexed="64"/>
      </patternFill>
    </fill>
    <fill>
      <patternFill patternType="solid">
        <fgColor rgb="FF00B0F0"/>
        <bgColor indexed="64"/>
      </patternFill>
    </fill>
    <fill>
      <patternFill patternType="solid">
        <fgColor theme="1" tint="0.499984740745262"/>
        <bgColor indexed="64"/>
      </patternFill>
    </fill>
    <fill>
      <patternFill patternType="solid">
        <fgColor theme="3" tint="0.799920651875362"/>
        <bgColor indexed="64"/>
      </patternFill>
    </fill>
    <fill>
      <patternFill patternType="solid">
        <fgColor theme="0"/>
        <bgColor rgb="FFFFFFFF"/>
      </patternFill>
    </fill>
    <fill>
      <patternFill patternType="solid">
        <fgColor theme="4" tint="0.799920651875362"/>
        <bgColor indexed="64"/>
      </patternFill>
    </fill>
    <fill>
      <patternFill patternType="solid">
        <fgColor rgb="FFFF0000"/>
        <bgColor indexed="64"/>
      </patternFill>
    </fill>
    <fill>
      <patternFill patternType="solid">
        <fgColor rgb="FF00B050"/>
        <bgColor indexed="64"/>
      </patternFill>
    </fill>
    <fill>
      <patternFill patternType="solid">
        <fgColor theme="3" tint="0.399914548173467"/>
        <bgColor indexed="64"/>
      </patternFill>
    </fill>
    <fill>
      <patternFill patternType="solid">
        <fgColor theme="8" tint="0.799920651875362"/>
        <bgColor indexed="64"/>
      </patternFill>
    </fill>
    <fill>
      <patternFill patternType="solid">
        <fgColor theme="0" tint="-0.149845881527146"/>
        <bgColor indexed="64"/>
      </patternFill>
    </fill>
    <fill>
      <patternFill patternType="solid">
        <fgColor theme="0" tint="-0.149906918546098"/>
        <bgColor indexed="64"/>
      </patternFill>
    </fill>
    <fill>
      <patternFill patternType="solid">
        <fgColor rgb="FFF8F9FA"/>
        <bgColor indexed="64"/>
      </patternFill>
    </fill>
    <fill>
      <patternFill patternType="solid">
        <fgColor rgb="FFE1EAFF"/>
        <bgColor indexed="64"/>
      </patternFill>
    </fill>
    <fill>
      <patternFill patternType="solid">
        <fgColor rgb="FFD5F6F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rgb="FF1F2329"/>
      </left>
      <right style="thin">
        <color rgb="FF1F2329"/>
      </right>
      <top style="thin">
        <color rgb="FF1F2329"/>
      </top>
      <bottom style="thin">
        <color rgb="FF1F2329"/>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xf numFmtId="0" fontId="34" fillId="0" borderId="0" applyNumberFormat="0" applyFill="0" applyBorder="0" applyAlignment="0" applyProtection="0">
      <alignment vertical="center"/>
    </xf>
    <xf numFmtId="0" fontId="0" fillId="25" borderId="15"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6" applyNumberFormat="0" applyFill="0" applyAlignment="0" applyProtection="0">
      <alignment vertical="center"/>
    </xf>
    <xf numFmtId="0" fontId="39" fillId="0" borderId="16" applyNumberFormat="0" applyFill="0" applyAlignment="0" applyProtection="0">
      <alignment vertical="center"/>
    </xf>
    <xf numFmtId="0" fontId="40" fillId="0" borderId="17" applyNumberFormat="0" applyFill="0" applyAlignment="0" applyProtection="0">
      <alignment vertical="center"/>
    </xf>
    <xf numFmtId="0" fontId="40" fillId="0" borderId="0" applyNumberFormat="0" applyFill="0" applyBorder="0" applyAlignment="0" applyProtection="0">
      <alignment vertical="center"/>
    </xf>
    <xf numFmtId="0" fontId="41" fillId="26" borderId="18" applyNumberFormat="0" applyAlignment="0" applyProtection="0">
      <alignment vertical="center"/>
    </xf>
    <xf numFmtId="0" fontId="42" fillId="27" borderId="19" applyNumberFormat="0" applyAlignment="0" applyProtection="0">
      <alignment vertical="center"/>
    </xf>
    <xf numFmtId="0" fontId="43" fillId="27" borderId="18" applyNumberFormat="0" applyAlignment="0" applyProtection="0">
      <alignment vertical="center"/>
    </xf>
    <xf numFmtId="0" fontId="44" fillId="28" borderId="20" applyNumberFormat="0" applyAlignment="0" applyProtection="0">
      <alignment vertical="center"/>
    </xf>
    <xf numFmtId="0" fontId="45" fillId="0" borderId="21" applyNumberFormat="0" applyFill="0" applyAlignment="0" applyProtection="0">
      <alignment vertical="center"/>
    </xf>
    <xf numFmtId="0" fontId="46" fillId="0" borderId="22" applyNumberFormat="0" applyFill="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50" fillId="36" borderId="0" applyNumberFormat="0" applyBorder="0" applyAlignment="0" applyProtection="0">
      <alignment vertical="center"/>
    </xf>
    <xf numFmtId="0" fontId="51" fillId="37" borderId="0" applyNumberFormat="0" applyBorder="0" applyAlignment="0" applyProtection="0">
      <alignment vertical="center"/>
    </xf>
    <xf numFmtId="0" fontId="51" fillId="38" borderId="0" applyNumberFormat="0" applyBorder="0" applyAlignment="0" applyProtection="0">
      <alignment vertical="center"/>
    </xf>
    <xf numFmtId="0" fontId="50" fillId="39" borderId="0" applyNumberFormat="0" applyBorder="0" applyAlignment="0" applyProtection="0">
      <alignment vertical="center"/>
    </xf>
    <xf numFmtId="0" fontId="50" fillId="40" borderId="0" applyNumberFormat="0" applyBorder="0" applyAlignment="0" applyProtection="0">
      <alignment vertical="center"/>
    </xf>
    <xf numFmtId="0" fontId="51" fillId="41" borderId="0" applyNumberFormat="0" applyBorder="0" applyAlignment="0" applyProtection="0">
      <alignment vertical="center"/>
    </xf>
    <xf numFmtId="0" fontId="51" fillId="7" borderId="0" applyNumberFormat="0" applyBorder="0" applyAlignment="0" applyProtection="0">
      <alignment vertical="center"/>
    </xf>
    <xf numFmtId="0" fontId="50" fillId="42" borderId="0" applyNumberFormat="0" applyBorder="0" applyAlignment="0" applyProtection="0">
      <alignment vertical="center"/>
    </xf>
    <xf numFmtId="0" fontId="50" fillId="43" borderId="0" applyNumberFormat="0" applyBorder="0" applyAlignment="0" applyProtection="0">
      <alignment vertical="center"/>
    </xf>
    <xf numFmtId="0" fontId="51" fillId="44" borderId="0" applyNumberFormat="0" applyBorder="0" applyAlignment="0" applyProtection="0">
      <alignment vertical="center"/>
    </xf>
    <xf numFmtId="0" fontId="51" fillId="45" borderId="0" applyNumberFormat="0" applyBorder="0" applyAlignment="0" applyProtection="0">
      <alignment vertical="center"/>
    </xf>
    <xf numFmtId="0" fontId="50" fillId="46" borderId="0" applyNumberFormat="0" applyBorder="0" applyAlignment="0" applyProtection="0">
      <alignment vertical="center"/>
    </xf>
    <xf numFmtId="0" fontId="50" fillId="47" borderId="0" applyNumberFormat="0" applyBorder="0" applyAlignment="0" applyProtection="0">
      <alignment vertical="center"/>
    </xf>
    <xf numFmtId="0" fontId="51" fillId="48" borderId="0" applyNumberFormat="0" applyBorder="0" applyAlignment="0" applyProtection="0">
      <alignment vertical="center"/>
    </xf>
    <xf numFmtId="0" fontId="51" fillId="49" borderId="0" applyNumberFormat="0" applyBorder="0" applyAlignment="0" applyProtection="0">
      <alignment vertical="center"/>
    </xf>
    <xf numFmtId="0" fontId="50" fillId="50" borderId="0" applyNumberFormat="0" applyBorder="0" applyAlignment="0" applyProtection="0">
      <alignment vertical="center"/>
    </xf>
    <xf numFmtId="0" fontId="50" fillId="51" borderId="0" applyNumberFormat="0" applyBorder="0" applyAlignment="0" applyProtection="0">
      <alignment vertical="center"/>
    </xf>
    <xf numFmtId="0" fontId="51" fillId="52" borderId="0" applyNumberFormat="0" applyBorder="0" applyAlignment="0" applyProtection="0">
      <alignment vertical="center"/>
    </xf>
    <xf numFmtId="0" fontId="51" fillId="53" borderId="0" applyNumberFormat="0" applyBorder="0" applyAlignment="0" applyProtection="0">
      <alignment vertical="center"/>
    </xf>
    <xf numFmtId="0" fontId="50" fillId="54" borderId="0" applyNumberFormat="0" applyBorder="0" applyAlignment="0" applyProtection="0">
      <alignment vertical="center"/>
    </xf>
    <xf numFmtId="0" fontId="0" fillId="0" borderId="0">
      <alignment vertical="center"/>
    </xf>
    <xf numFmtId="9" fontId="52"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2" fillId="0" borderId="0">
      <alignment vertical="center"/>
    </xf>
    <xf numFmtId="0" fontId="0" fillId="0" borderId="0">
      <alignment vertical="center"/>
    </xf>
    <xf numFmtId="0" fontId="0" fillId="0" borderId="0">
      <alignment vertical="center"/>
    </xf>
    <xf numFmtId="0" fontId="52" fillId="0" borderId="0">
      <alignment vertical="center"/>
    </xf>
    <xf numFmtId="0" fontId="0" fillId="0" borderId="0">
      <alignment vertical="center"/>
    </xf>
    <xf numFmtId="0" fontId="9" fillId="0" borderId="0">
      <alignment vertical="center"/>
    </xf>
    <xf numFmtId="0" fontId="9" fillId="0" borderId="0">
      <alignment vertical="center"/>
    </xf>
    <xf numFmtId="0" fontId="52" fillId="0" borderId="0">
      <alignment vertical="center"/>
    </xf>
    <xf numFmtId="0" fontId="52" fillId="0" borderId="0">
      <alignment vertical="center"/>
    </xf>
    <xf numFmtId="0" fontId="14" fillId="0" borderId="0" applyNumberFormat="0" applyFont="0" applyFill="0" applyBorder="0" applyProtection="0"/>
    <xf numFmtId="0" fontId="52" fillId="0" borderId="0">
      <alignment vertical="center"/>
    </xf>
    <xf numFmtId="0" fontId="0" fillId="0" borderId="0">
      <alignment vertical="center"/>
    </xf>
    <xf numFmtId="0" fontId="0" fillId="0" borderId="0">
      <alignment vertical="center"/>
    </xf>
    <xf numFmtId="178" fontId="52" fillId="0" borderId="0">
      <alignment vertical="center"/>
    </xf>
    <xf numFmtId="177" fontId="52" fillId="0" borderId="0" applyFont="0" applyFill="0" applyBorder="0" applyAlignment="0" applyProtection="0">
      <alignment vertical="center"/>
    </xf>
    <xf numFmtId="177" fontId="52"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9" fillId="0" borderId="0" applyProtection="0">
      <alignment vertical="center"/>
    </xf>
    <xf numFmtId="178" fontId="9" fillId="0" borderId="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3" fillId="0" borderId="0" applyNumberFormat="0" applyFill="0" applyBorder="0" applyAlignment="0" applyProtection="0"/>
  </cellStyleXfs>
  <cellXfs count="256">
    <xf numFmtId="0" fontId="0" fillId="0" borderId="0" xfId="0"/>
    <xf numFmtId="0" fontId="1" fillId="0" borderId="0" xfId="0" applyFont="1" applyAlignment="1">
      <alignment horizontal="center" vertical="center" wrapText="1"/>
    </xf>
    <xf numFmtId="179" fontId="1" fillId="0" borderId="0" xfId="2" applyNumberFormat="1" applyFont="1" applyFill="1" applyBorder="1" applyAlignment="1" applyProtection="1">
      <alignment horizontal="center" vertical="center" wrapText="1"/>
      <protection locked="0"/>
    </xf>
    <xf numFmtId="180" fontId="1" fillId="0" borderId="0" xfId="0" applyNumberFormat="1" applyFont="1" applyAlignment="1">
      <alignment horizontal="center" vertical="center" wrapText="1"/>
    </xf>
    <xf numFmtId="179" fontId="1" fillId="0" borderId="0" xfId="0" applyNumberFormat="1" applyFont="1" applyAlignment="1">
      <alignment horizontal="center" vertical="center" wrapText="1"/>
    </xf>
    <xf numFmtId="181" fontId="1" fillId="0" borderId="0" xfId="0" applyNumberFormat="1" applyFont="1" applyAlignment="1">
      <alignment horizontal="center" vertical="center" wrapText="1"/>
    </xf>
    <xf numFmtId="0" fontId="2" fillId="2" borderId="1" xfId="2" applyNumberFormat="1" applyFont="1" applyFill="1" applyBorder="1" applyAlignment="1" applyProtection="1">
      <alignment horizontal="center" vertical="center" wrapText="1"/>
    </xf>
    <xf numFmtId="0" fontId="3" fillId="0" borderId="2"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79" fontId="4" fillId="3" borderId="1" xfId="2" applyNumberFormat="1" applyFont="1" applyFill="1" applyBorder="1" applyAlignment="1" applyProtection="1">
      <alignment horizontal="center" vertical="center" wrapText="1"/>
      <protection locked="0"/>
    </xf>
    <xf numFmtId="180" fontId="2" fillId="2" borderId="1" xfId="0" applyNumberFormat="1" applyFont="1" applyFill="1" applyBorder="1" applyAlignment="1">
      <alignment horizontal="center" vertical="center" wrapText="1"/>
    </xf>
    <xf numFmtId="176" fontId="1" fillId="0" borderId="1" xfId="1" applyFont="1" applyFill="1" applyBorder="1" applyAlignment="1" applyProtection="1">
      <alignment vertical="center" wrapText="1"/>
      <protection locked="0"/>
    </xf>
    <xf numFmtId="180" fontId="1" fillId="0" borderId="1" xfId="0" applyNumberFormat="1" applyFont="1" applyBorder="1" applyAlignment="1">
      <alignment horizontal="center" vertical="center" wrapText="1"/>
    </xf>
    <xf numFmtId="179" fontId="2" fillId="2" borderId="1" xfId="0" applyNumberFormat="1" applyFont="1" applyFill="1" applyBorder="1" applyAlignment="1">
      <alignment horizontal="center" vertical="center" wrapText="1"/>
    </xf>
    <xf numFmtId="179" fontId="1" fillId="0" borderId="1" xfId="0" applyNumberFormat="1" applyFont="1" applyBorder="1" applyAlignment="1">
      <alignment horizontal="center" vertical="center" wrapText="1"/>
    </xf>
    <xf numFmtId="0" fontId="5" fillId="0" borderId="0" xfId="0" applyFont="1" applyAlignment="1" applyProtection="1">
      <alignment vertical="center"/>
      <protection locked="0"/>
    </xf>
    <xf numFmtId="0" fontId="6" fillId="4"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6" fillId="4" borderId="0" xfId="0" applyFont="1" applyFill="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top"/>
      <protection locked="0"/>
    </xf>
    <xf numFmtId="49" fontId="6" fillId="0" borderId="0" xfId="2" applyNumberFormat="1" applyFont="1" applyBorder="1" applyAlignment="1" applyProtection="1">
      <alignment vertical="center"/>
      <protection locked="0"/>
    </xf>
    <xf numFmtId="49" fontId="7" fillId="0" borderId="0" xfId="0" applyNumberFormat="1" applyFont="1" applyAlignment="1" applyProtection="1">
      <alignment vertical="center"/>
      <protection locked="0"/>
    </xf>
    <xf numFmtId="180" fontId="7" fillId="0" borderId="0" xfId="0" applyNumberFormat="1" applyFont="1" applyAlignment="1" applyProtection="1">
      <alignment vertical="center"/>
      <protection locked="0"/>
    </xf>
    <xf numFmtId="180" fontId="7" fillId="0" borderId="0" xfId="2" applyNumberFormat="1" applyFont="1" applyBorder="1" applyAlignment="1" applyProtection="1">
      <alignment horizontal="center" vertical="center"/>
    </xf>
    <xf numFmtId="180" fontId="7" fillId="0" borderId="0" xfId="0" applyNumberFormat="1" applyFont="1" applyAlignment="1">
      <alignment horizontal="center" vertical="center"/>
    </xf>
    <xf numFmtId="9" fontId="7" fillId="0" borderId="0" xfId="3" applyFont="1" applyAlignment="1" applyProtection="1">
      <alignment horizontal="center" vertical="center"/>
      <protection locked="0"/>
    </xf>
    <xf numFmtId="0" fontId="8" fillId="5" borderId="1" xfId="6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6" fillId="0" borderId="1" xfId="6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6" borderId="3" xfId="0" applyFont="1" applyFill="1" applyBorder="1" applyAlignment="1" applyProtection="1">
      <alignment vertical="center"/>
      <protection locked="0"/>
    </xf>
    <xf numFmtId="0" fontId="7" fillId="6" borderId="4" xfId="0" applyFont="1" applyFill="1" applyBorder="1" applyAlignment="1" applyProtection="1">
      <alignment horizontal="center" vertical="center"/>
      <protection locked="0"/>
    </xf>
    <xf numFmtId="0" fontId="7" fillId="7" borderId="3" xfId="0" applyFont="1" applyFill="1" applyBorder="1" applyAlignment="1" applyProtection="1">
      <alignment vertical="center"/>
      <protection locked="0"/>
    </xf>
    <xf numFmtId="0" fontId="7" fillId="7" borderId="4"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8" fillId="5" borderId="1" xfId="60" applyFont="1" applyFill="1" applyBorder="1" applyAlignment="1">
      <alignment horizontal="center" vertical="center" wrapText="1"/>
    </xf>
    <xf numFmtId="0" fontId="8" fillId="8" borderId="1" xfId="60" applyFont="1" applyFill="1" applyBorder="1" applyAlignment="1" applyProtection="1">
      <alignment horizontal="center" vertical="center" wrapText="1"/>
      <protection locked="0"/>
    </xf>
    <xf numFmtId="0" fontId="8" fillId="9" borderId="1" xfId="60" applyFont="1" applyFill="1" applyBorder="1" applyAlignment="1" applyProtection="1">
      <alignment horizontal="center" vertical="center" wrapText="1"/>
      <protection locked="0"/>
    </xf>
    <xf numFmtId="0" fontId="6" fillId="0" borderId="5" xfId="60" applyFont="1" applyFill="1" applyBorder="1" applyAlignment="1" applyProtection="1">
      <alignment horizontal="center" vertical="center" wrapText="1"/>
      <protection locked="0"/>
    </xf>
    <xf numFmtId="181" fontId="6" fillId="4" borderId="1" xfId="53" applyNumberFormat="1" applyFont="1" applyFill="1" applyBorder="1" applyAlignment="1" applyProtection="1">
      <alignment horizontal="center" vertical="center" wrapText="1"/>
      <protection locked="0"/>
    </xf>
    <xf numFmtId="0" fontId="6" fillId="4" borderId="1" xfId="60" applyFont="1" applyFill="1" applyBorder="1" applyAlignment="1" applyProtection="1">
      <alignment horizontal="center" vertical="center" wrapText="1"/>
      <protection locked="0"/>
    </xf>
    <xf numFmtId="0" fontId="6" fillId="4" borderId="1" xfId="60" applyFont="1" applyFill="1" applyBorder="1" applyAlignment="1" applyProtection="1">
      <alignment horizontal="left" vertical="top" wrapText="1"/>
      <protection locked="0"/>
    </xf>
    <xf numFmtId="0" fontId="6" fillId="4" borderId="1" xfId="60" applyFont="1" applyFill="1" applyBorder="1" applyAlignment="1" applyProtection="1">
      <alignment horizontal="left" vertical="center" wrapText="1"/>
      <protection locked="0"/>
    </xf>
    <xf numFmtId="0" fontId="6" fillId="0" borderId="1" xfId="60" applyFont="1" applyFill="1" applyBorder="1" applyAlignment="1" applyProtection="1">
      <alignment horizontal="left" vertical="center" wrapText="1"/>
      <protection locked="0"/>
    </xf>
    <xf numFmtId="0" fontId="6" fillId="0" borderId="1" xfId="0" applyFont="1" applyFill="1" applyBorder="1" applyAlignment="1">
      <alignment horizontal="left" vertical="center"/>
    </xf>
    <xf numFmtId="0" fontId="7" fillId="6" borderId="4" xfId="0" applyFont="1" applyFill="1" applyBorder="1" applyAlignment="1" applyProtection="1">
      <alignment vertical="center"/>
      <protection locked="0"/>
    </xf>
    <xf numFmtId="0" fontId="7" fillId="7" borderId="4" xfId="0" applyFont="1" applyFill="1" applyBorder="1" applyAlignment="1" applyProtection="1">
      <alignment vertical="center"/>
      <protection locked="0"/>
    </xf>
    <xf numFmtId="0" fontId="6" fillId="4" borderId="1" xfId="0" applyFont="1" applyFill="1" applyBorder="1" applyAlignment="1" applyProtection="1">
      <alignment horizontal="left" vertical="center"/>
      <protection locked="0"/>
    </xf>
    <xf numFmtId="49" fontId="10" fillId="10" borderId="1" xfId="2" applyNumberFormat="1" applyFont="1" applyFill="1" applyBorder="1" applyAlignment="1" applyProtection="1">
      <alignment horizontal="center" vertical="center" wrapText="1"/>
      <protection locked="0"/>
    </xf>
    <xf numFmtId="49" fontId="11" fillId="11" borderId="1" xfId="60" applyNumberFormat="1" applyFont="1" applyFill="1" applyBorder="1" applyAlignment="1" applyProtection="1">
      <alignment horizontal="center" vertical="center" wrapText="1"/>
      <protection locked="0"/>
    </xf>
    <xf numFmtId="180" fontId="8" fillId="10" borderId="1" xfId="60" applyNumberFormat="1" applyFont="1" applyFill="1" applyBorder="1" applyAlignment="1" applyProtection="1">
      <alignment horizontal="center" vertical="center" wrapText="1"/>
      <protection locked="0"/>
    </xf>
    <xf numFmtId="49" fontId="6" fillId="4" borderId="1" xfId="2" applyNumberFormat="1" applyFont="1" applyFill="1" applyBorder="1" applyAlignment="1" applyProtection="1">
      <alignment horizontal="center" vertical="center" wrapText="1"/>
      <protection locked="0"/>
    </xf>
    <xf numFmtId="180" fontId="6" fillId="4" borderId="1" xfId="60" applyNumberFormat="1" applyFont="1" applyFill="1" applyBorder="1" applyAlignment="1" applyProtection="1">
      <alignment horizontal="center" vertical="center" wrapText="1"/>
      <protection locked="0"/>
    </xf>
    <xf numFmtId="49" fontId="7" fillId="6" borderId="4" xfId="0" applyNumberFormat="1" applyFont="1" applyFill="1" applyBorder="1" applyAlignment="1" applyProtection="1">
      <alignment vertical="center"/>
      <protection locked="0"/>
    </xf>
    <xf numFmtId="49" fontId="7" fillId="7" borderId="4" xfId="0" applyNumberFormat="1" applyFont="1" applyFill="1" applyBorder="1" applyAlignment="1" applyProtection="1">
      <alignment vertical="center"/>
      <protection locked="0"/>
    </xf>
    <xf numFmtId="180" fontId="11" fillId="11" borderId="1" xfId="60" applyNumberFormat="1" applyFont="1" applyFill="1" applyBorder="1" applyAlignment="1" applyProtection="1">
      <alignment horizontal="center" vertical="center" wrapText="1"/>
      <protection locked="0"/>
    </xf>
    <xf numFmtId="180" fontId="8" fillId="10" borderId="1" xfId="2" applyNumberFormat="1" applyFont="1" applyFill="1" applyBorder="1" applyAlignment="1" applyProtection="1">
      <alignment horizontal="center" vertical="center" wrapText="1"/>
    </xf>
    <xf numFmtId="180" fontId="6" fillId="4" borderId="1" xfId="1" applyNumberFormat="1" applyFont="1" applyFill="1" applyBorder="1" applyAlignment="1" applyProtection="1">
      <alignment horizontal="center" vertical="center" wrapText="1"/>
    </xf>
    <xf numFmtId="180" fontId="12" fillId="6" borderId="3" xfId="1" applyNumberFormat="1" applyFont="1" applyFill="1" applyBorder="1" applyAlignment="1" applyProtection="1">
      <alignment horizontal="center" vertical="center"/>
    </xf>
    <xf numFmtId="180" fontId="12" fillId="7" borderId="1" xfId="1" applyNumberFormat="1" applyFont="1" applyFill="1" applyBorder="1" applyAlignment="1" applyProtection="1">
      <alignment horizontal="center" vertical="center"/>
    </xf>
    <xf numFmtId="180" fontId="11" fillId="11" borderId="1" xfId="60" applyNumberFormat="1" applyFont="1" applyFill="1" applyBorder="1" applyAlignment="1">
      <alignment horizontal="center" vertical="center" wrapText="1"/>
    </xf>
    <xf numFmtId="180" fontId="8" fillId="5" borderId="1" xfId="2" applyNumberFormat="1" applyFont="1" applyFill="1" applyBorder="1" applyAlignment="1" applyProtection="1">
      <alignment horizontal="center" vertical="center" wrapText="1"/>
    </xf>
    <xf numFmtId="9" fontId="8" fillId="8" borderId="1" xfId="3" applyFont="1" applyFill="1" applyBorder="1" applyAlignment="1" applyProtection="1">
      <alignment horizontal="center" vertical="center" wrapText="1"/>
      <protection locked="0"/>
    </xf>
    <xf numFmtId="180" fontId="6" fillId="4" borderId="1" xfId="1" applyNumberFormat="1" applyFont="1" applyFill="1" applyBorder="1" applyAlignment="1" applyProtection="1">
      <alignment horizontal="center" vertical="center"/>
    </xf>
    <xf numFmtId="9" fontId="13" fillId="4" borderId="1" xfId="3" applyFont="1" applyFill="1" applyBorder="1" applyAlignment="1" applyProtection="1">
      <alignment horizontal="center" vertical="center" wrapText="1"/>
      <protection locked="0"/>
    </xf>
    <xf numFmtId="180" fontId="12" fillId="6" borderId="4" xfId="1" applyNumberFormat="1" applyFont="1" applyFill="1" applyBorder="1" applyAlignment="1" applyProtection="1">
      <alignment horizontal="center" vertical="center"/>
    </xf>
    <xf numFmtId="180" fontId="12" fillId="6" borderId="6" xfId="1" applyNumberFormat="1" applyFont="1" applyFill="1" applyBorder="1" applyAlignment="1" applyProtection="1">
      <alignment horizontal="center" vertical="center"/>
    </xf>
    <xf numFmtId="9" fontId="7" fillId="6" borderId="7" xfId="3" applyFont="1" applyFill="1" applyBorder="1" applyAlignment="1" applyProtection="1">
      <alignment vertical="center"/>
      <protection locked="0"/>
    </xf>
    <xf numFmtId="9" fontId="7" fillId="7" borderId="3" xfId="3" applyFont="1" applyFill="1" applyBorder="1" applyAlignment="1" applyProtection="1">
      <alignment vertical="center"/>
      <protection locked="0"/>
    </xf>
    <xf numFmtId="9" fontId="7" fillId="7" borderId="4" xfId="3" applyFont="1" applyFill="1" applyBorder="1" applyAlignment="1" applyProtection="1">
      <alignment vertical="center"/>
      <protection locked="0"/>
    </xf>
    <xf numFmtId="177" fontId="8" fillId="5" borderId="1" xfId="2" applyFont="1" applyFill="1" applyBorder="1" applyAlignment="1" applyProtection="1">
      <alignment horizontal="center" vertical="center" wrapText="1"/>
      <protection locked="0"/>
    </xf>
    <xf numFmtId="177" fontId="11" fillId="12" borderId="1" xfId="2"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protection locked="0"/>
    </xf>
    <xf numFmtId="0" fontId="7" fillId="6" borderId="7" xfId="0" applyFont="1" applyFill="1" applyBorder="1" applyAlignment="1" applyProtection="1">
      <alignment vertical="center"/>
      <protection locked="0"/>
    </xf>
    <xf numFmtId="0" fontId="7" fillId="7" borderId="6" xfId="0" applyFont="1" applyFill="1" applyBorder="1" applyAlignment="1" applyProtection="1">
      <alignment vertical="center"/>
      <protection locked="0"/>
    </xf>
    <xf numFmtId="0" fontId="6" fillId="4" borderId="1" xfId="0" applyFont="1" applyFill="1" applyBorder="1" applyAlignment="1" applyProtection="1">
      <alignment vertical="center"/>
      <protection locked="0"/>
    </xf>
    <xf numFmtId="177" fontId="6" fillId="4" borderId="0" xfId="0" applyNumberFormat="1" applyFont="1" applyFill="1" applyAlignment="1" applyProtection="1">
      <alignment vertical="center"/>
      <protection locked="0"/>
    </xf>
    <xf numFmtId="0" fontId="13" fillId="0" borderId="1" xfId="0" applyFont="1" applyFill="1" applyBorder="1" applyAlignment="1">
      <alignment horizontal="center" vertical="center"/>
    </xf>
    <xf numFmtId="0" fontId="6" fillId="0" borderId="1" xfId="77" applyFont="1" applyFill="1" applyBorder="1" applyAlignment="1">
      <alignment horizontal="center" vertical="center"/>
    </xf>
    <xf numFmtId="0" fontId="14" fillId="0" borderId="1"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11" borderId="3" xfId="0" applyFont="1" applyFill="1" applyBorder="1" applyAlignment="1" applyProtection="1">
      <alignment horizontal="center" vertical="center"/>
      <protection locked="0"/>
    </xf>
    <xf numFmtId="0" fontId="6" fillId="11" borderId="4" xfId="60" applyFont="1" applyFill="1" applyBorder="1" applyAlignment="1" applyProtection="1">
      <alignment horizontal="center" vertical="center" wrapText="1"/>
      <protection locked="0"/>
    </xf>
    <xf numFmtId="0" fontId="10" fillId="13" borderId="8" xfId="0" applyFont="1" applyFill="1" applyBorder="1" applyAlignment="1" applyProtection="1">
      <alignment vertical="center" wrapText="1"/>
      <protection locked="0"/>
    </xf>
    <xf numFmtId="0" fontId="10" fillId="13" borderId="9" xfId="0" applyFont="1" applyFill="1" applyBorder="1" applyAlignment="1" applyProtection="1">
      <alignment horizontal="center" vertical="center" wrapText="1"/>
      <protection locked="0"/>
    </xf>
    <xf numFmtId="0" fontId="15" fillId="4" borderId="10" xfId="0" applyFont="1" applyFill="1" applyBorder="1" applyAlignment="1" applyProtection="1">
      <alignment vertical="center"/>
      <protection locked="0"/>
    </xf>
    <xf numFmtId="0" fontId="16" fillId="0" borderId="0" xfId="0" applyFont="1" applyAlignment="1" applyProtection="1">
      <alignment vertical="center" wrapText="1"/>
      <protection locked="0"/>
    </xf>
    <xf numFmtId="0" fontId="16" fillId="0" borderId="0" xfId="0" applyFont="1" applyAlignment="1" applyProtection="1">
      <alignment horizontal="center" vertical="center" wrapText="1"/>
      <protection locked="0"/>
    </xf>
    <xf numFmtId="0" fontId="6" fillId="4" borderId="1" xfId="0" applyFont="1" applyFill="1" applyBorder="1" applyAlignment="1" applyProtection="1">
      <alignment horizontal="left" vertical="center" wrapText="1"/>
      <protection locked="0"/>
    </xf>
    <xf numFmtId="179" fontId="17" fillId="14" borderId="1" xfId="77" applyNumberFormat="1" applyFont="1" applyFill="1" applyBorder="1" applyAlignment="1">
      <alignment horizontal="left" vertical="center"/>
    </xf>
    <xf numFmtId="0" fontId="13" fillId="4" borderId="1" xfId="0" applyFont="1" applyFill="1" applyBorder="1" applyAlignment="1">
      <alignment horizontal="left" vertical="center"/>
    </xf>
    <xf numFmtId="0" fontId="13" fillId="0" borderId="1" xfId="0" applyFont="1" applyFill="1" applyBorder="1" applyAlignment="1">
      <alignment horizontal="left" vertical="center"/>
    </xf>
    <xf numFmtId="0" fontId="6" fillId="0" borderId="1" xfId="77" applyFont="1" applyFill="1" applyBorder="1" applyAlignment="1">
      <alignment horizontal="left" vertical="center"/>
    </xf>
    <xf numFmtId="0" fontId="14" fillId="4" borderId="1" xfId="0" applyFont="1" applyFill="1" applyBorder="1" applyAlignment="1" applyProtection="1">
      <alignment horizontal="left" vertical="center"/>
      <protection locked="0"/>
    </xf>
    <xf numFmtId="181" fontId="6" fillId="4" borderId="11" xfId="53" applyNumberFormat="1" applyFont="1" applyFill="1" applyBorder="1" applyAlignment="1" applyProtection="1">
      <alignment horizontal="center" vertical="center" wrapText="1"/>
      <protection locked="0"/>
    </xf>
    <xf numFmtId="0" fontId="6" fillId="4" borderId="11" xfId="60" applyFont="1" applyFill="1" applyBorder="1" applyAlignment="1" applyProtection="1">
      <alignment horizontal="center" vertical="center" wrapText="1"/>
      <protection locked="0"/>
    </xf>
    <xf numFmtId="0" fontId="6" fillId="4" borderId="11" xfId="60" applyFont="1" applyFill="1" applyBorder="1" applyAlignment="1" applyProtection="1">
      <alignment horizontal="center" vertical="top" wrapText="1"/>
      <protection locked="0"/>
    </xf>
    <xf numFmtId="181" fontId="6" fillId="11" borderId="4" xfId="53" applyNumberFormat="1" applyFont="1" applyFill="1" applyBorder="1" applyAlignment="1" applyProtection="1">
      <alignment horizontal="center" vertical="center" wrapText="1"/>
      <protection locked="0"/>
    </xf>
    <xf numFmtId="0" fontId="6" fillId="11" borderId="4" xfId="60" applyFont="1" applyFill="1" applyBorder="1" applyAlignment="1" applyProtection="1">
      <alignment horizontal="left" vertical="top" wrapText="1"/>
      <protection locked="0"/>
    </xf>
    <xf numFmtId="0" fontId="10" fillId="13" borderId="9" xfId="0" applyFont="1" applyFill="1" applyBorder="1" applyAlignment="1" applyProtection="1">
      <alignment vertical="center" wrapText="1"/>
      <protection locked="0"/>
    </xf>
    <xf numFmtId="0" fontId="18" fillId="4" borderId="1" xfId="0" applyFont="1" applyFill="1" applyBorder="1" applyAlignment="1" applyProtection="1">
      <alignment vertical="center" wrapText="1"/>
      <protection locked="0"/>
    </xf>
    <xf numFmtId="180" fontId="19" fillId="4" borderId="1" xfId="60" applyNumberFormat="1" applyFont="1" applyFill="1" applyBorder="1" applyAlignment="1" applyProtection="1">
      <alignment horizontal="center" vertical="center" wrapText="1"/>
      <protection locked="0"/>
    </xf>
    <xf numFmtId="49" fontId="6" fillId="11" borderId="4" xfId="2" applyNumberFormat="1" applyFont="1" applyFill="1" applyBorder="1" applyAlignment="1" applyProtection="1">
      <alignment horizontal="center" vertical="center" wrapText="1"/>
      <protection locked="0"/>
    </xf>
    <xf numFmtId="49" fontId="6" fillId="11" borderId="4" xfId="60" applyNumberFormat="1" applyFont="1" applyFill="1" applyBorder="1" applyAlignment="1" applyProtection="1">
      <alignment horizontal="center" vertical="center" wrapText="1"/>
      <protection locked="0"/>
    </xf>
    <xf numFmtId="180" fontId="6" fillId="11" borderId="4" xfId="60" applyNumberFormat="1" applyFont="1" applyFill="1" applyBorder="1" applyAlignment="1" applyProtection="1">
      <alignment horizontal="center" vertical="center" wrapText="1"/>
      <protection locked="0"/>
    </xf>
    <xf numFmtId="49" fontId="10" fillId="13" borderId="9" xfId="0" applyNumberFormat="1" applyFont="1" applyFill="1" applyBorder="1" applyAlignment="1" applyProtection="1">
      <alignment vertical="center" wrapText="1"/>
      <protection locked="0"/>
    </xf>
    <xf numFmtId="49" fontId="6" fillId="3" borderId="1" xfId="2" applyNumberFormat="1" applyFont="1" applyFill="1" applyBorder="1" applyAlignment="1" applyProtection="1">
      <alignment horizontal="center" vertical="center" wrapText="1"/>
      <protection locked="0"/>
    </xf>
    <xf numFmtId="180" fontId="6" fillId="4" borderId="1" xfId="3" applyNumberFormat="1" applyFont="1" applyFill="1" applyBorder="1" applyAlignment="1" applyProtection="1">
      <alignment horizontal="center" vertical="center" wrapText="1"/>
    </xf>
    <xf numFmtId="49" fontId="16" fillId="0" borderId="0" xfId="0" applyNumberFormat="1" applyFont="1" applyAlignment="1" applyProtection="1">
      <alignment vertical="center" wrapText="1"/>
      <protection locked="0"/>
    </xf>
    <xf numFmtId="0" fontId="16" fillId="0" borderId="0" xfId="0" applyFont="1" applyAlignment="1" applyProtection="1">
      <alignment horizontal="right" vertical="center" wrapText="1"/>
      <protection locked="0"/>
    </xf>
    <xf numFmtId="49" fontId="7" fillId="0" borderId="0" xfId="0" applyNumberFormat="1" applyFont="1" applyAlignment="1" applyProtection="1">
      <alignment horizontal="right" vertical="center"/>
      <protection locked="0"/>
    </xf>
    <xf numFmtId="180" fontId="7" fillId="0" borderId="0" xfId="0" applyNumberFormat="1" applyFont="1" applyAlignment="1" applyProtection="1">
      <alignment horizontal="right" vertical="center"/>
      <protection locked="0"/>
    </xf>
    <xf numFmtId="0" fontId="7" fillId="0" borderId="4" xfId="0" applyFont="1" applyBorder="1" applyAlignment="1" applyProtection="1">
      <alignment horizontal="center" vertical="center"/>
      <protection locked="0"/>
    </xf>
    <xf numFmtId="180" fontId="12" fillId="0" borderId="1" xfId="1" applyNumberFormat="1" applyFont="1" applyFill="1" applyBorder="1" applyAlignment="1" applyProtection="1">
      <alignment horizontal="center" vertical="center"/>
    </xf>
    <xf numFmtId="180" fontId="12" fillId="11" borderId="4" xfId="2" applyNumberFormat="1" applyFont="1" applyFill="1" applyBorder="1" applyAlignment="1" applyProtection="1">
      <alignment horizontal="center" vertical="center" wrapText="1"/>
    </xf>
    <xf numFmtId="180" fontId="12" fillId="13" borderId="1" xfId="2" applyNumberFormat="1" applyFont="1" applyFill="1" applyBorder="1" applyAlignment="1" applyProtection="1">
      <alignment horizontal="center" vertical="center" wrapText="1"/>
    </xf>
    <xf numFmtId="180" fontId="16" fillId="0" borderId="1" xfId="3" applyNumberFormat="1" applyFont="1" applyBorder="1" applyAlignment="1" applyProtection="1">
      <alignment horizontal="center" vertical="center"/>
    </xf>
    <xf numFmtId="180" fontId="12" fillId="11" borderId="6" xfId="2" applyNumberFormat="1" applyFont="1" applyFill="1" applyBorder="1" applyAlignment="1" applyProtection="1">
      <alignment horizontal="center" vertical="center" wrapText="1"/>
    </xf>
    <xf numFmtId="9" fontId="6" fillId="11" borderId="7" xfId="3" applyFont="1" applyFill="1" applyBorder="1" applyAlignment="1" applyProtection="1">
      <alignment horizontal="center" vertical="center"/>
      <protection locked="0"/>
    </xf>
    <xf numFmtId="9" fontId="6" fillId="13" borderId="3" xfId="3" applyFont="1" applyFill="1" applyBorder="1" applyAlignment="1" applyProtection="1">
      <alignment vertical="center" wrapText="1"/>
      <protection locked="0"/>
    </xf>
    <xf numFmtId="9" fontId="6" fillId="13" borderId="4" xfId="3" applyFont="1" applyFill="1" applyBorder="1" applyAlignment="1" applyProtection="1">
      <alignment vertical="center" wrapText="1"/>
      <protection locked="0"/>
    </xf>
    <xf numFmtId="180" fontId="13" fillId="0" borderId="1" xfId="0" applyNumberFormat="1" applyFont="1" applyBorder="1" applyAlignment="1">
      <alignment horizontal="left" vertical="center" wrapText="1"/>
    </xf>
    <xf numFmtId="9" fontId="7" fillId="0" borderId="0" xfId="3" applyFont="1" applyAlignment="1" applyProtection="1">
      <alignment vertical="center"/>
      <protection locked="0"/>
    </xf>
    <xf numFmtId="0" fontId="7" fillId="6" borderId="7" xfId="0" applyFont="1" applyFill="1" applyBorder="1" applyAlignment="1" applyProtection="1">
      <alignment horizontal="left" vertical="top"/>
      <protection locked="0"/>
    </xf>
    <xf numFmtId="179" fontId="6" fillId="11" borderId="7" xfId="1" applyNumberFormat="1" applyFont="1" applyFill="1" applyBorder="1" applyAlignment="1" applyProtection="1">
      <alignment horizontal="center" vertical="center"/>
      <protection locked="0"/>
    </xf>
    <xf numFmtId="0" fontId="10" fillId="13" borderId="4" xfId="0" applyFont="1" applyFill="1" applyBorder="1" applyAlignment="1" applyProtection="1">
      <alignment vertical="center" wrapText="1"/>
      <protection locked="0"/>
    </xf>
    <xf numFmtId="0" fontId="10" fillId="13" borderId="6" xfId="0" applyFont="1" applyFill="1" applyBorder="1" applyAlignment="1" applyProtection="1">
      <alignment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21" fillId="0" borderId="5" xfId="0" applyFont="1" applyBorder="1" applyAlignment="1" applyProtection="1">
      <alignment horizontal="left" vertical="center"/>
      <protection locked="0"/>
    </xf>
    <xf numFmtId="0" fontId="21" fillId="0" borderId="3"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protection locked="0"/>
    </xf>
    <xf numFmtId="0" fontId="21" fillId="0" borderId="1" xfId="0" applyFont="1" applyBorder="1" applyAlignment="1" applyProtection="1">
      <alignment horizontal="left" vertical="center"/>
      <protection locked="0"/>
    </xf>
    <xf numFmtId="14" fontId="21" fillId="0" borderId="3"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protection locked="0"/>
    </xf>
    <xf numFmtId="0" fontId="21" fillId="0" borderId="4" xfId="0" applyFont="1" applyBorder="1" applyAlignment="1" applyProtection="1">
      <alignment horizontal="center" vertical="center" wrapText="1"/>
      <protection locked="0"/>
    </xf>
    <xf numFmtId="0" fontId="22" fillId="5" borderId="4" xfId="0" applyFont="1" applyFill="1" applyBorder="1" applyAlignment="1">
      <alignment horizontal="center"/>
    </xf>
    <xf numFmtId="0" fontId="4" fillId="5" borderId="1" xfId="60" applyFont="1" applyFill="1" applyBorder="1" applyAlignment="1">
      <alignment horizontal="center" vertical="center" wrapText="1"/>
    </xf>
    <xf numFmtId="177" fontId="4" fillId="5" borderId="1" xfId="2" applyFont="1" applyFill="1" applyBorder="1" applyAlignment="1" applyProtection="1">
      <alignment horizontal="center" vertical="center" wrapText="1"/>
    </xf>
    <xf numFmtId="0" fontId="0" fillId="0" borderId="1" xfId="0" applyBorder="1" applyAlignment="1">
      <alignment horizontal="center" vertical="center"/>
    </xf>
    <xf numFmtId="0" fontId="23" fillId="0" borderId="1" xfId="0" applyFont="1" applyBorder="1" applyAlignment="1">
      <alignment horizontal="center" vertical="center" wrapText="1"/>
    </xf>
    <xf numFmtId="179" fontId="23" fillId="0" borderId="1" xfId="2" applyNumberFormat="1" applyFont="1" applyFill="1" applyBorder="1" applyAlignment="1" applyProtection="1">
      <alignment vertical="center" wrapText="1"/>
    </xf>
    <xf numFmtId="9" fontId="0" fillId="0" borderId="1" xfId="3" applyFont="1" applyBorder="1" applyAlignment="1" applyProtection="1"/>
    <xf numFmtId="0" fontId="24" fillId="0" borderId="1" xfId="0" applyFont="1" applyBorder="1" applyAlignment="1">
      <alignment horizontal="right" vertical="center" wrapText="1"/>
    </xf>
    <xf numFmtId="0" fontId="24" fillId="0" borderId="6" xfId="0" applyFont="1" applyBorder="1" applyAlignment="1">
      <alignment horizontal="right" vertical="center" wrapText="1"/>
    </xf>
    <xf numFmtId="9" fontId="13" fillId="0" borderId="1" xfId="3" applyFont="1" applyFill="1" applyBorder="1" applyAlignment="1" applyProtection="1">
      <alignment horizontal="right" vertical="center" wrapText="1"/>
    </xf>
    <xf numFmtId="0" fontId="24" fillId="0" borderId="3" xfId="0" applyFont="1" applyBorder="1" applyAlignment="1">
      <alignment horizontal="right" vertical="center" wrapText="1"/>
    </xf>
    <xf numFmtId="179" fontId="23" fillId="0" borderId="3" xfId="2" applyNumberFormat="1" applyFont="1" applyFill="1" applyBorder="1" applyAlignment="1" applyProtection="1">
      <alignment vertical="center" wrapText="1"/>
    </xf>
    <xf numFmtId="0" fontId="24" fillId="15" borderId="1" xfId="0" applyFont="1" applyFill="1" applyBorder="1" applyAlignment="1">
      <alignment horizontal="right" vertical="center" wrapText="1"/>
    </xf>
    <xf numFmtId="179" fontId="24" fillId="15" borderId="1" xfId="2" applyNumberFormat="1" applyFont="1" applyFill="1" applyBorder="1" applyAlignment="1" applyProtection="1">
      <alignment vertical="center" wrapText="1"/>
      <protection locked="0"/>
    </xf>
    <xf numFmtId="0" fontId="0" fillId="0" borderId="0" xfId="0" applyFont="1"/>
    <xf numFmtId="0" fontId="20" fillId="11" borderId="6" xfId="0" applyFont="1" applyFill="1" applyBorder="1" applyAlignment="1" applyProtection="1">
      <alignment horizontal="center" vertical="center" wrapText="1"/>
      <protection locked="0"/>
    </xf>
    <xf numFmtId="0" fontId="21" fillId="0" borderId="4" xfId="0" applyFont="1" applyBorder="1" applyAlignment="1" applyProtection="1">
      <alignment horizontal="center" vertical="center"/>
      <protection locked="0"/>
    </xf>
    <xf numFmtId="0" fontId="25" fillId="0" borderId="12"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26" fillId="0" borderId="3" xfId="6" applyBorder="1" applyAlignment="1" applyProtection="1">
      <alignment horizontal="center" vertical="center" wrapText="1"/>
      <protection locked="0"/>
    </xf>
    <xf numFmtId="0" fontId="1" fillId="16"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4" fillId="8" borderId="1" xfId="0" applyFont="1" applyFill="1" applyBorder="1" applyAlignment="1" applyProtection="1">
      <alignment horizontal="left" vertical="center" wrapText="1"/>
      <protection locked="0"/>
    </xf>
    <xf numFmtId="0" fontId="4" fillId="17" borderId="1" xfId="0" applyFont="1" applyFill="1" applyBorder="1" applyAlignment="1" applyProtection="1">
      <alignment horizontal="left" vertical="center" wrapText="1"/>
      <protection locked="0"/>
    </xf>
    <xf numFmtId="0" fontId="26" fillId="0" borderId="3" xfId="6" applyFill="1" applyBorder="1" applyAlignment="1" applyProtection="1">
      <alignment horizontal="center" vertical="center" wrapText="1"/>
      <protection locked="0"/>
    </xf>
    <xf numFmtId="0" fontId="4" fillId="18" borderId="1" xfId="0" applyFont="1" applyFill="1" applyBorder="1" applyAlignment="1" applyProtection="1">
      <alignment horizontal="left" vertical="center" wrapText="1"/>
      <protection locked="0"/>
    </xf>
    <xf numFmtId="0" fontId="2" fillId="11" borderId="1" xfId="60" applyFont="1" applyFill="1" applyBorder="1" applyAlignment="1">
      <alignment horizontal="center" vertical="center" wrapText="1"/>
    </xf>
    <xf numFmtId="177" fontId="4" fillId="5" borderId="1" xfId="2" applyFont="1" applyFill="1" applyBorder="1" applyAlignment="1" applyProtection="1">
      <alignment horizontal="center" vertical="center" wrapText="1"/>
      <protection locked="0"/>
    </xf>
    <xf numFmtId="0" fontId="24" fillId="0" borderId="1" xfId="0" applyFont="1" applyBorder="1" applyAlignment="1" applyProtection="1">
      <alignment vertical="center" wrapText="1"/>
      <protection locked="0"/>
    </xf>
    <xf numFmtId="179" fontId="24" fillId="15" borderId="1" xfId="2" applyNumberFormat="1" applyFont="1" applyFill="1" applyBorder="1" applyAlignment="1" applyProtection="1">
      <alignment vertical="center" wrapText="1"/>
    </xf>
    <xf numFmtId="179" fontId="6" fillId="0" borderId="0" xfId="2" applyNumberFormat="1" applyFont="1" applyBorder="1" applyAlignment="1" applyProtection="1">
      <alignment vertical="center"/>
      <protection locked="0"/>
    </xf>
    <xf numFmtId="179" fontId="7" fillId="0" borderId="0" xfId="0" applyNumberFormat="1" applyFont="1" applyAlignment="1" applyProtection="1">
      <alignment vertical="center"/>
      <protection locked="0"/>
    </xf>
    <xf numFmtId="177" fontId="7" fillId="0" borderId="0" xfId="2" applyFont="1" applyBorder="1" applyAlignment="1" applyProtection="1">
      <alignment horizontal="center" vertical="center"/>
    </xf>
    <xf numFmtId="0" fontId="7" fillId="0" borderId="0" xfId="0" applyFont="1" applyAlignment="1">
      <alignment horizontal="center" vertical="center"/>
    </xf>
    <xf numFmtId="0" fontId="7" fillId="5" borderId="1" xfId="0" applyFont="1" applyFill="1" applyBorder="1" applyAlignment="1" applyProtection="1">
      <alignment horizontal="center" vertical="center"/>
      <protection locked="0"/>
    </xf>
    <xf numFmtId="0" fontId="6" fillId="0" borderId="1" xfId="60" applyFont="1" applyBorder="1" applyAlignment="1" applyProtection="1">
      <alignment horizontal="center" vertical="center" wrapText="1"/>
      <protection locked="0"/>
    </xf>
    <xf numFmtId="0" fontId="6" fillId="0" borderId="5" xfId="6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81" fontId="6" fillId="19" borderId="1" xfId="53" applyNumberFormat="1" applyFont="1" applyFill="1" applyBorder="1" applyAlignment="1" applyProtection="1">
      <alignment horizontal="center" vertical="center" wrapText="1"/>
      <protection locked="0"/>
    </xf>
    <xf numFmtId="0" fontId="6" fillId="20" borderId="1" xfId="60" applyFont="1" applyFill="1" applyBorder="1" applyAlignment="1" applyProtection="1">
      <alignment horizontal="center" vertical="center" wrapText="1"/>
      <protection locked="0"/>
    </xf>
    <xf numFmtId="0" fontId="6" fillId="20" borderId="1" xfId="60" applyFont="1" applyFill="1" applyBorder="1" applyAlignment="1" applyProtection="1">
      <alignment horizontal="left" vertical="top" wrapText="1"/>
      <protection locked="0"/>
    </xf>
    <xf numFmtId="179" fontId="10" fillId="10" borderId="1" xfId="2" applyNumberFormat="1" applyFont="1" applyFill="1" applyBorder="1" applyAlignment="1" applyProtection="1">
      <alignment horizontal="center" vertical="center" wrapText="1"/>
      <protection locked="0"/>
    </xf>
    <xf numFmtId="179" fontId="11" fillId="11" borderId="1" xfId="60" applyNumberFormat="1" applyFont="1" applyFill="1" applyBorder="1" applyAlignment="1" applyProtection="1">
      <alignment horizontal="center" vertical="center" wrapText="1"/>
      <protection locked="0"/>
    </xf>
    <xf numFmtId="179" fontId="6" fillId="21" borderId="1" xfId="2" applyNumberFormat="1" applyFont="1" applyFill="1" applyBorder="1" applyAlignment="1" applyProtection="1">
      <alignment horizontal="center" vertical="center" wrapText="1"/>
      <protection locked="0"/>
    </xf>
    <xf numFmtId="179" fontId="6" fillId="4" borderId="1" xfId="2" applyNumberFormat="1" applyFont="1" applyFill="1" applyBorder="1" applyAlignment="1" applyProtection="1">
      <alignment horizontal="center" vertical="center" wrapText="1"/>
      <protection locked="0"/>
    </xf>
    <xf numFmtId="177" fontId="8" fillId="10" borderId="1" xfId="2" applyFont="1" applyFill="1" applyBorder="1" applyAlignment="1" applyProtection="1">
      <alignment horizontal="center" vertical="center" wrapText="1"/>
    </xf>
    <xf numFmtId="179" fontId="6" fillId="0" borderId="1" xfId="1" applyNumberFormat="1" applyFont="1" applyFill="1" applyBorder="1" applyAlignment="1" applyProtection="1">
      <alignment horizontal="center" vertical="center" wrapText="1"/>
    </xf>
    <xf numFmtId="180" fontId="6" fillId="0" borderId="1" xfId="60" applyNumberFormat="1" applyFont="1" applyBorder="1" applyAlignment="1" applyProtection="1">
      <alignment horizontal="center" vertical="center" wrapText="1"/>
      <protection locked="0"/>
    </xf>
    <xf numFmtId="179" fontId="12" fillId="6" borderId="3" xfId="1" applyNumberFormat="1" applyFont="1" applyFill="1" applyBorder="1" applyAlignment="1" applyProtection="1">
      <alignment horizontal="center" vertical="center"/>
    </xf>
    <xf numFmtId="179" fontId="12" fillId="7" borderId="1" xfId="1" applyNumberFormat="1" applyFont="1" applyFill="1" applyBorder="1" applyAlignment="1" applyProtection="1">
      <alignment horizontal="center" vertical="center"/>
    </xf>
    <xf numFmtId="179" fontId="27" fillId="7" borderId="1" xfId="1" applyNumberFormat="1" applyFont="1" applyFill="1" applyBorder="1" applyAlignment="1" applyProtection="1">
      <alignment horizontal="center" vertical="center"/>
    </xf>
    <xf numFmtId="0" fontId="11" fillId="11" borderId="1" xfId="60" applyFont="1" applyFill="1" applyBorder="1" applyAlignment="1">
      <alignment horizontal="center" vertical="center" wrapText="1"/>
    </xf>
    <xf numFmtId="177" fontId="8" fillId="5" borderId="1" xfId="2" applyFont="1" applyFill="1" applyBorder="1" applyAlignment="1" applyProtection="1">
      <alignment horizontal="center" vertical="center" wrapText="1"/>
    </xf>
    <xf numFmtId="179" fontId="6" fillId="0" borderId="1" xfId="1" applyNumberFormat="1" applyFont="1" applyBorder="1" applyAlignment="1" applyProtection="1">
      <alignment horizontal="center" vertical="center"/>
    </xf>
    <xf numFmtId="9" fontId="13" fillId="0" borderId="1" xfId="3" applyFont="1" applyFill="1" applyBorder="1" applyAlignment="1" applyProtection="1">
      <alignment horizontal="center" vertical="center" wrapText="1"/>
      <protection locked="0"/>
    </xf>
    <xf numFmtId="179" fontId="12" fillId="6" borderId="4" xfId="1" applyNumberFormat="1" applyFont="1" applyFill="1" applyBorder="1" applyAlignment="1" applyProtection="1">
      <alignment horizontal="center" vertical="center"/>
    </xf>
    <xf numFmtId="179" fontId="12" fillId="6" borderId="6" xfId="1" applyNumberFormat="1" applyFont="1" applyFill="1" applyBorder="1" applyAlignment="1" applyProtection="1">
      <alignment horizontal="center" vertical="center"/>
    </xf>
    <xf numFmtId="9" fontId="13" fillId="0" borderId="5" xfId="3"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177" fontId="6" fillId="0" borderId="0" xfId="0" applyNumberFormat="1" applyFont="1" applyAlignment="1" applyProtection="1">
      <alignment vertical="center"/>
      <protection locked="0"/>
    </xf>
    <xf numFmtId="0" fontId="7" fillId="5" borderId="11" xfId="0" applyFont="1" applyFill="1" applyBorder="1" applyAlignment="1" applyProtection="1">
      <alignment horizontal="center" vertical="center"/>
      <protection locked="0"/>
    </xf>
    <xf numFmtId="0" fontId="6" fillId="0" borderId="11" xfId="60" applyFont="1" applyBorder="1" applyAlignment="1" applyProtection="1">
      <alignment horizontal="center" vertical="center" wrapText="1"/>
      <protection locked="0"/>
    </xf>
    <xf numFmtId="0" fontId="15" fillId="5" borderId="10" xfId="0" applyFont="1" applyFill="1" applyBorder="1" applyAlignment="1" applyProtection="1">
      <alignment vertical="center"/>
      <protection locked="0"/>
    </xf>
    <xf numFmtId="181" fontId="6" fillId="19" borderId="11" xfId="53" applyNumberFormat="1" applyFont="1" applyFill="1" applyBorder="1" applyAlignment="1" applyProtection="1">
      <alignment horizontal="center" vertical="center" wrapText="1"/>
      <protection locked="0"/>
    </xf>
    <xf numFmtId="0" fontId="6" fillId="20" borderId="11" xfId="60" applyFont="1" applyFill="1" applyBorder="1" applyAlignment="1" applyProtection="1">
      <alignment horizontal="center" vertical="center" wrapText="1"/>
      <protection locked="0"/>
    </xf>
    <xf numFmtId="0" fontId="6" fillId="20" borderId="11" xfId="60" applyFont="1" applyFill="1" applyBorder="1" applyAlignment="1" applyProtection="1">
      <alignment horizontal="left" vertical="top" wrapText="1"/>
      <protection locked="0"/>
    </xf>
    <xf numFmtId="0" fontId="7" fillId="5" borderId="1" xfId="0" applyFont="1" applyFill="1" applyBorder="1" applyAlignment="1" applyProtection="1">
      <alignment vertical="center"/>
      <protection locked="0"/>
    </xf>
    <xf numFmtId="0" fontId="18" fillId="5" borderId="1" xfId="0" applyFont="1" applyFill="1" applyBorder="1" applyAlignment="1" applyProtection="1">
      <alignment vertical="center"/>
      <protection locked="0"/>
    </xf>
    <xf numFmtId="179" fontId="6" fillId="11" borderId="4" xfId="2" applyNumberFormat="1" applyFont="1" applyFill="1" applyBorder="1" applyAlignment="1" applyProtection="1">
      <alignment horizontal="center" vertical="center" wrapText="1"/>
      <protection locked="0"/>
    </xf>
    <xf numFmtId="179" fontId="6" fillId="11" borderId="4" xfId="60" applyNumberFormat="1" applyFont="1" applyFill="1" applyBorder="1" applyAlignment="1" applyProtection="1">
      <alignment horizontal="center" vertical="center" wrapText="1"/>
      <protection locked="0"/>
    </xf>
    <xf numFmtId="9" fontId="6" fillId="21" borderId="1" xfId="3" applyFont="1" applyFill="1" applyBorder="1" applyAlignment="1" applyProtection="1">
      <alignment horizontal="center" vertical="center" wrapText="1"/>
      <protection locked="0"/>
    </xf>
    <xf numFmtId="180" fontId="6" fillId="21" borderId="1" xfId="3" applyNumberFormat="1" applyFont="1" applyFill="1" applyBorder="1" applyAlignment="1" applyProtection="1">
      <alignment horizontal="center" vertical="center" wrapText="1"/>
      <protection locked="0"/>
    </xf>
    <xf numFmtId="177" fontId="6" fillId="3" borderId="1" xfId="2" applyFont="1" applyFill="1" applyBorder="1" applyAlignment="1" applyProtection="1">
      <alignment horizontal="center" vertical="center" wrapText="1"/>
      <protection locked="0"/>
    </xf>
    <xf numFmtId="180" fontId="6" fillId="21" borderId="1" xfId="3" applyNumberFormat="1" applyFont="1" applyFill="1" applyBorder="1" applyAlignment="1" applyProtection="1">
      <alignment horizontal="center" vertical="center" wrapText="1"/>
    </xf>
    <xf numFmtId="179" fontId="7" fillId="0" borderId="0" xfId="0" applyNumberFormat="1" applyFont="1" applyAlignment="1" applyProtection="1">
      <alignment horizontal="right" vertical="center"/>
      <protection locked="0"/>
    </xf>
    <xf numFmtId="179" fontId="6" fillId="0" borderId="11" xfId="1" applyNumberFormat="1" applyFont="1" applyFill="1" applyBorder="1" applyAlignment="1" applyProtection="1">
      <alignment horizontal="center" vertical="center" wrapText="1"/>
    </xf>
    <xf numFmtId="179" fontId="12" fillId="11" borderId="4" xfId="2" applyNumberFormat="1" applyFont="1" applyFill="1" applyBorder="1" applyAlignment="1" applyProtection="1">
      <alignment horizontal="center" vertical="center" wrapText="1"/>
    </xf>
    <xf numFmtId="179" fontId="12" fillId="13" borderId="1" xfId="2" applyNumberFormat="1" applyFont="1" applyFill="1" applyBorder="1" applyAlignment="1" applyProtection="1">
      <alignment horizontal="center" vertical="center" wrapText="1"/>
    </xf>
    <xf numFmtId="0" fontId="16" fillId="0" borderId="1" xfId="3" applyNumberFormat="1" applyFont="1" applyBorder="1" applyAlignment="1" applyProtection="1">
      <alignment horizontal="center" vertical="center"/>
    </xf>
    <xf numFmtId="9" fontId="16" fillId="0" borderId="1" xfId="3" applyFont="1" applyBorder="1" applyAlignment="1" applyProtection="1">
      <alignment horizontal="center" vertical="center"/>
    </xf>
    <xf numFmtId="179" fontId="6" fillId="0" borderId="11" xfId="1" applyNumberFormat="1" applyFont="1" applyBorder="1" applyAlignment="1" applyProtection="1">
      <alignment horizontal="center" vertical="center"/>
    </xf>
    <xf numFmtId="179" fontId="12" fillId="11" borderId="6" xfId="2" applyNumberFormat="1" applyFont="1" applyFill="1" applyBorder="1" applyAlignment="1" applyProtection="1">
      <alignment horizontal="center" vertical="center" wrapText="1"/>
    </xf>
    <xf numFmtId="0" fontId="6" fillId="13" borderId="3" xfId="0" applyFont="1" applyFill="1" applyBorder="1" applyAlignment="1" applyProtection="1">
      <alignment vertical="center" wrapText="1"/>
      <protection locked="0"/>
    </xf>
    <xf numFmtId="0" fontId="6" fillId="0" borderId="5" xfId="0" applyFont="1" applyBorder="1" applyAlignment="1" applyProtection="1">
      <alignment vertical="center"/>
      <protection locked="0"/>
    </xf>
    <xf numFmtId="0" fontId="13" fillId="0" borderId="1" xfId="0" applyFont="1" applyBorder="1" applyAlignment="1">
      <alignment horizontal="left" vertical="center" wrapText="1"/>
    </xf>
    <xf numFmtId="0" fontId="14" fillId="0" borderId="0" xfId="62" applyAlignment="1">
      <alignment horizontal="left" vertical="center"/>
    </xf>
    <xf numFmtId="176" fontId="14" fillId="0" borderId="0" xfId="1" applyFont="1" applyAlignment="1">
      <alignment horizontal="right" vertical="center"/>
    </xf>
    <xf numFmtId="9" fontId="14" fillId="0" borderId="0" xfId="3" applyFont="1" applyAlignment="1">
      <alignment horizontal="right" vertical="center"/>
    </xf>
    <xf numFmtId="0" fontId="14" fillId="0" borderId="0" xfId="62" applyAlignment="1">
      <alignment vertical="center"/>
    </xf>
    <xf numFmtId="0" fontId="28" fillId="22" borderId="1" xfId="62" applyFont="1" applyFill="1" applyBorder="1" applyAlignment="1">
      <alignment horizontal="left" vertical="center"/>
    </xf>
    <xf numFmtId="176" fontId="28" fillId="22" borderId="1" xfId="1" applyFont="1" applyFill="1" applyBorder="1" applyAlignment="1">
      <alignment horizontal="left" vertical="center"/>
    </xf>
    <xf numFmtId="0" fontId="29" fillId="0" borderId="0" xfId="0" applyFont="1"/>
    <xf numFmtId="176" fontId="29" fillId="0" borderId="0" xfId="1" applyFont="1" applyAlignment="1"/>
    <xf numFmtId="9" fontId="28" fillId="22" borderId="1" xfId="3" applyFont="1" applyFill="1" applyBorder="1" applyAlignment="1">
      <alignment horizontal="left" vertical="center"/>
    </xf>
    <xf numFmtId="9" fontId="29" fillId="0" borderId="0" xfId="3" applyFont="1" applyAlignment="1"/>
    <xf numFmtId="0" fontId="28" fillId="22" borderId="0" xfId="62" applyFont="1" applyFill="1" applyBorder="1" applyAlignment="1">
      <alignment horizontal="left" vertical="center"/>
    </xf>
    <xf numFmtId="0" fontId="30" fillId="0" borderId="1" xfId="62" applyFont="1" applyBorder="1" applyAlignment="1">
      <alignment horizontal="left" vertical="center" wrapText="1"/>
    </xf>
    <xf numFmtId="0" fontId="31" fillId="0" borderId="0" xfId="62" applyFont="1" applyBorder="1" applyAlignment="1">
      <alignment vertical="center"/>
    </xf>
    <xf numFmtId="0" fontId="14" fillId="0" borderId="0" xfId="62" applyFill="1" applyAlignment="1">
      <alignment vertical="center"/>
    </xf>
    <xf numFmtId="0" fontId="30" fillId="23" borderId="0" xfId="0" applyFont="1" applyFill="1" applyAlignment="1">
      <alignment vertical="center"/>
    </xf>
    <xf numFmtId="0" fontId="28" fillId="0" borderId="0" xfId="62" applyFont="1" applyFill="1" applyBorder="1" applyAlignment="1">
      <alignment vertical="center"/>
    </xf>
    <xf numFmtId="0" fontId="30" fillId="24" borderId="0" xfId="0" applyFont="1" applyFill="1" applyAlignment="1">
      <alignment horizontal="center" vertical="center"/>
    </xf>
    <xf numFmtId="0" fontId="30" fillId="24" borderId="0" xfId="0" applyFont="1" applyFill="1" applyAlignment="1">
      <alignment vertical="center"/>
    </xf>
    <xf numFmtId="0" fontId="3" fillId="0" borderId="0" xfId="62" applyFont="1" applyFill="1" applyBorder="1" applyAlignment="1">
      <alignment vertical="center"/>
    </xf>
    <xf numFmtId="0" fontId="30" fillId="0" borderId="0" xfId="0" applyFont="1" applyAlignment="1">
      <alignment vertical="center"/>
    </xf>
    <xf numFmtId="0" fontId="32" fillId="0" borderId="0" xfId="0" applyFont="1" applyAlignment="1">
      <alignment vertical="center"/>
    </xf>
    <xf numFmtId="0" fontId="30" fillId="0" borderId="0" xfId="0" applyFont="1" applyAlignment="1">
      <alignment horizontal="center" vertical="center"/>
    </xf>
    <xf numFmtId="0" fontId="33" fillId="0" borderId="0" xfId="62" applyFont="1" applyFill="1" applyBorder="1" applyAlignment="1">
      <alignment vertical="center"/>
    </xf>
  </cellXfs>
  <cellStyles count="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3" xfId="49"/>
    <cellStyle name="百分比 2 2 3 2" xfId="50"/>
    <cellStyle name="百分比 2 3 2" xfId="51"/>
    <cellStyle name="百分比 2 3 2 2" xfId="52"/>
    <cellStyle name="常规 12" xfId="53"/>
    <cellStyle name="常规 13" xfId="54"/>
    <cellStyle name="常规 13 2" xfId="55"/>
    <cellStyle name="常规 2" xfId="56"/>
    <cellStyle name="常规 2 2" xfId="57"/>
    <cellStyle name="常规 2 2 2" xfId="58"/>
    <cellStyle name="常规 2 2 2 3" xfId="59"/>
    <cellStyle name="常规 2 3 2" xfId="60"/>
    <cellStyle name="常规 3" xfId="61"/>
    <cellStyle name="常规 4" xfId="62"/>
    <cellStyle name="常规 4 2" xfId="63"/>
    <cellStyle name="常规 6 3 2" xfId="64"/>
    <cellStyle name="常规 6 3 2 2" xfId="65"/>
    <cellStyle name="常规 7" xfId="66"/>
    <cellStyle name="货币 2 10 3 2" xfId="67"/>
    <cellStyle name="货币 2 2 2 2 2" xfId="68"/>
    <cellStyle name="货币 7" xfId="69"/>
    <cellStyle name="货币 7 2" xfId="70"/>
    <cellStyle name="货币 7 2 2" xfId="71"/>
    <cellStyle name="普通 2" xfId="72"/>
    <cellStyle name="普通 2 13" xfId="73"/>
    <cellStyle name="千位分隔 2" xfId="74"/>
    <cellStyle name="千位分隔 3 3 2" xfId="75"/>
    <cellStyle name="千位分隔 3 3 2 2" xfId="76"/>
    <cellStyle name="常规 6" xfId="77"/>
  </cellStyles>
  <dxfs count="1">
    <dxf>
      <font>
        <color rgb="FF9C0006"/>
      </font>
      <fill>
        <patternFill patternType="solid">
          <bgColor rgb="FFFFC7CE"/>
        </patternFill>
      </fill>
    </dxf>
  </dxfs>
  <tableStyles count="0" defaultTableStyle="TableStyleMedium2" defaultPivotStyle="PivotStyleMedium9"/>
  <colors>
    <mruColors>
      <color rgb="00FF93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571500</xdr:colOff>
      <xdr:row>65</xdr:row>
      <xdr:rowOff>76200</xdr:rowOff>
    </xdr:to>
    <xdr:sp>
      <xdr:nvSpPr>
        <xdr:cNvPr id="2" name="AutoShape 2"/>
        <xdr:cNvSpPr>
          <a:spLocks noChangeArrowheads="1"/>
        </xdr:cNvSpPr>
      </xdr:nvSpPr>
      <xdr:spPr>
        <a:xfrm>
          <a:off x="0" y="0"/>
          <a:ext cx="13119735"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3" name="AutoShape 2"/>
        <xdr:cNvSpPr>
          <a:spLocks noChangeArrowheads="1"/>
        </xdr:cNvSpPr>
      </xdr:nvSpPr>
      <xdr:spPr>
        <a:xfrm>
          <a:off x="0" y="0"/>
          <a:ext cx="13119735"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4" name="AutoShape 2"/>
        <xdr:cNvSpPr>
          <a:spLocks noChangeArrowheads="1"/>
        </xdr:cNvSpPr>
      </xdr:nvSpPr>
      <xdr:spPr>
        <a:xfrm>
          <a:off x="0" y="0"/>
          <a:ext cx="13119735"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5" name="AutoShape 2"/>
        <xdr:cNvSpPr>
          <a:spLocks noChangeArrowheads="1"/>
        </xdr:cNvSpPr>
      </xdr:nvSpPr>
      <xdr:spPr>
        <a:xfrm>
          <a:off x="0" y="0"/>
          <a:ext cx="13119735" cy="13924280"/>
        </a:xfrm>
        <a:custGeom>
          <a:avLst/>
          <a:gdLst/>
          <a:ahLst/>
          <a:cxnLst/>
          <a:rect l="0" t="0" r="0" b="0"/>
          <a:pathLst/>
        </a:custGeom>
        <a:solidFill>
          <a:srgbClr val="FFFFFF"/>
        </a:solidFill>
        <a:ln w="9525">
          <a:solidFill>
            <a:srgbClr val="000000"/>
          </a:solidFill>
          <a:rou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aozhi/Library/Containers/com.tencent.xinWeChat/Data/Library/Application%20Support/com.tencent.xinWeChat/2.0b4.0.9/66179782a7902aa5e11854bd26b268da/Message/MessageTemp/30feb3fb3a26f239555d7f6f5249eecb/File/&#28165;&#21333;&#27169;&#29256;-&#32447;&#19979;&#27963;&#21160;0725%20&#24247;&#3674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aozhi/Documents/&#23383;&#33410;/&#31169;&#20139;&#20250;/&#12304;&#24247;&#36745;&#20250;&#23637;&#12305;PR2410301024-2024&#37329;&#34701;&#34892;&#19994;&#20445;&#38505;&#36187;&#36947;&#30740;&#23398;&#33829;-&#32467;&#31639;&#2816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cell r="F1" t="str">
            <v>含税单价（元）</v>
          </cell>
        </row>
        <row r="2">
          <cell r="A2" t="str">
            <v>A#001</v>
          </cell>
          <cell r="B2" t="str">
            <v>M939882627884892162</v>
          </cell>
          <cell r="C2" t="str">
            <v>搭建制作类</v>
          </cell>
          <cell r="D2" t="str">
            <v>搭建制作-制作-背景板基础结构-9厘板龙骨，5厘多层阻燃板封面-厚度100mm以内</v>
          </cell>
          <cell r="E2" t="str">
            <v>平米</v>
          </cell>
          <cell r="F2">
            <v>106</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cell r="F3">
            <v>416.67</v>
          </cell>
        </row>
        <row r="4">
          <cell r="A4" t="str">
            <v>A#003</v>
          </cell>
          <cell r="B4" t="str">
            <v>M947580535979687938</v>
          </cell>
          <cell r="C4" t="str">
            <v>搭建制作类</v>
          </cell>
          <cell r="D4" t="str">
            <v>搭建制作-制作-背景板基础结构-30方管钢结构龙骨，5厘板多层阻燃板封面-厚度50mm以内</v>
          </cell>
          <cell r="E4" t="str">
            <v>平米</v>
          </cell>
          <cell r="F4">
            <v>410</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cell r="F5">
            <v>493.33</v>
          </cell>
        </row>
        <row r="6">
          <cell r="A6" t="str">
            <v>A#005</v>
          </cell>
          <cell r="B6" t="str">
            <v>M939882701512810497</v>
          </cell>
          <cell r="C6" t="str">
            <v>搭建制作类</v>
          </cell>
          <cell r="D6" t="str">
            <v>搭建制作-制作-常规背景结构-木质背板-木制背景版+写真喷绘 （高度3m下）单面</v>
          </cell>
          <cell r="E6" t="str">
            <v>平米</v>
          </cell>
          <cell r="F6">
            <v>247.45</v>
          </cell>
        </row>
        <row r="7">
          <cell r="A7" t="str">
            <v>A#006</v>
          </cell>
          <cell r="B7" t="str">
            <v>M939882665060114434</v>
          </cell>
          <cell r="C7" t="str">
            <v>搭建制作类</v>
          </cell>
          <cell r="D7" t="str">
            <v>搭建制作-制作-常规背景结构-木质背板-木制背景版+写真喷绘 （高度3m下）双面</v>
          </cell>
          <cell r="E7" t="str">
            <v>平米</v>
          </cell>
          <cell r="F7">
            <v>254.4</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cell r="F8">
            <v>326.67</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cell r="F9">
            <v>553.33</v>
          </cell>
        </row>
        <row r="10">
          <cell r="A10" t="str">
            <v>A#009</v>
          </cell>
          <cell r="B10" t="str">
            <v>M947580298302218241</v>
          </cell>
          <cell r="C10" t="str">
            <v>搭建制作类</v>
          </cell>
          <cell r="D10" t="str">
            <v>搭建制作-制作-常规背景结构-木质背板-异形木质背板：木结构, 表面贴画面写真</v>
          </cell>
          <cell r="E10" t="str">
            <v>平米</v>
          </cell>
          <cell r="F10">
            <v>356.67</v>
          </cell>
        </row>
        <row r="11">
          <cell r="A11" t="str">
            <v>A#010</v>
          </cell>
          <cell r="B11" t="str">
            <v>M947580691886161921</v>
          </cell>
          <cell r="C11" t="str">
            <v>搭建制作类</v>
          </cell>
          <cell r="D11" t="str">
            <v>搭建制作-制作-常规背景结构-木质背板-单面木质背板：木结构, 表面刷涂料</v>
          </cell>
          <cell r="E11" t="str">
            <v>平米</v>
          </cell>
          <cell r="F11">
            <v>318</v>
          </cell>
        </row>
        <row r="12">
          <cell r="A12" t="str">
            <v>A#011</v>
          </cell>
          <cell r="B12" t="str">
            <v>M939882574747127809</v>
          </cell>
          <cell r="C12" t="str">
            <v>搭建制作类</v>
          </cell>
          <cell r="D12" t="str">
            <v>搭建制作-制作-常规背景结构-木质背板-双面木质背板：木结构, 表面刷涂料</v>
          </cell>
          <cell r="E12" t="str">
            <v>平米</v>
          </cell>
          <cell r="F12">
            <v>580</v>
          </cell>
        </row>
        <row r="13">
          <cell r="A13" t="str">
            <v>A#012</v>
          </cell>
          <cell r="B13" t="str">
            <v>M939882588298924034</v>
          </cell>
          <cell r="C13" t="str">
            <v>搭建制作类</v>
          </cell>
          <cell r="D13" t="str">
            <v>搭建制作-制作-常规背景结构-木质背板-异形木质背板：木结构, 表面刷涂料</v>
          </cell>
          <cell r="E13" t="str">
            <v>平米</v>
          </cell>
          <cell r="F13">
            <v>436.67</v>
          </cell>
        </row>
        <row r="14">
          <cell r="A14" t="str">
            <v>A#013</v>
          </cell>
          <cell r="B14" t="str">
            <v>M939882638034980866</v>
          </cell>
          <cell r="C14" t="str">
            <v>搭建制作类</v>
          </cell>
          <cell r="D14" t="str">
            <v>搭建制作-制作-常规背景结构-木质背板-单面木质背板：木结构, 表面喷漆</v>
          </cell>
          <cell r="E14" t="str">
            <v>平米</v>
          </cell>
          <cell r="F14">
            <v>402.8</v>
          </cell>
        </row>
        <row r="15">
          <cell r="A15" t="str">
            <v>A#014</v>
          </cell>
          <cell r="B15" t="str">
            <v>M939882616602087426</v>
          </cell>
          <cell r="C15" t="str">
            <v>搭建制作类</v>
          </cell>
          <cell r="D15" t="str">
            <v>搭建制作-制作-常规背景结构-木质背板-双面木质背板：木结构, 表面喷漆</v>
          </cell>
          <cell r="E15" t="str">
            <v>平米</v>
          </cell>
          <cell r="F15">
            <v>614.8</v>
          </cell>
        </row>
        <row r="16">
          <cell r="A16" t="str">
            <v>A#015</v>
          </cell>
          <cell r="B16" t="str">
            <v>M947580289161674753</v>
          </cell>
          <cell r="C16" t="str">
            <v>搭建制作类</v>
          </cell>
          <cell r="D16" t="str">
            <v>搭建制作-制作-常规背景结构-木质背板-异形木质背板：木结构, 表面喷漆</v>
          </cell>
          <cell r="E16" t="str">
            <v>平米</v>
          </cell>
          <cell r="F16">
            <v>560</v>
          </cell>
        </row>
        <row r="17">
          <cell r="A17" t="str">
            <v>A#016</v>
          </cell>
          <cell r="B17" t="str">
            <v>M939882574113787906</v>
          </cell>
          <cell r="C17" t="str">
            <v>搭建制作类</v>
          </cell>
          <cell r="D17" t="str">
            <v>搭建制作-制作-常规背景结构-木质背板-单面木质烤漆背板：木质烤漆，含支撑</v>
          </cell>
          <cell r="E17" t="str">
            <v>平米</v>
          </cell>
          <cell r="F17">
            <v>487.6</v>
          </cell>
        </row>
        <row r="18">
          <cell r="A18" t="str">
            <v>A#017</v>
          </cell>
          <cell r="B18" t="str">
            <v>M939882571853058049</v>
          </cell>
          <cell r="C18" t="str">
            <v>搭建制作类</v>
          </cell>
          <cell r="D18" t="str">
            <v>搭建制作-制作-常规背景结构-木质背板-双面木质烤漆背板：木质烤漆，含支撑</v>
          </cell>
          <cell r="E18" t="str">
            <v>平米</v>
          </cell>
          <cell r="F18">
            <v>826.8</v>
          </cell>
        </row>
        <row r="19">
          <cell r="A19" t="str">
            <v>A#018</v>
          </cell>
          <cell r="B19" t="str">
            <v>M947580811599986690</v>
          </cell>
          <cell r="C19" t="str">
            <v>搭建制作类</v>
          </cell>
          <cell r="D19" t="str">
            <v>搭建制作-制作-常规背景结构-木质背板-异形木质烤漆背板：木质烤漆，含支撑</v>
          </cell>
          <cell r="E19" t="str">
            <v>平米</v>
          </cell>
          <cell r="F19">
            <v>614.8</v>
          </cell>
        </row>
        <row r="20">
          <cell r="A20" t="str">
            <v>A#019</v>
          </cell>
          <cell r="B20" t="str">
            <v>M939882584503078914</v>
          </cell>
          <cell r="C20" t="str">
            <v>搭建制作类</v>
          </cell>
          <cell r="D20" t="str">
            <v>搭建制作-制作-桁架-宝丽布+桁架-3.2m宽幅，黑底材质+无味（环保）油墨</v>
          </cell>
          <cell r="E20" t="str">
            <v>平米</v>
          </cell>
          <cell r="F20">
            <v>90.1</v>
          </cell>
        </row>
        <row r="21">
          <cell r="A21" t="str">
            <v>A#020</v>
          </cell>
          <cell r="B21" t="str">
            <v>M947580727547289602</v>
          </cell>
          <cell r="C21" t="str">
            <v>搭建制作类</v>
          </cell>
          <cell r="D21" t="str">
            <v>搭建制作-制作-桁架-宝丽布+桁架-5m宽幅，黑底材质+无味（环保）油墨</v>
          </cell>
          <cell r="E21" t="str">
            <v>平米</v>
          </cell>
          <cell r="F21">
            <v>106</v>
          </cell>
        </row>
        <row r="22">
          <cell r="A22" t="str">
            <v>A#021</v>
          </cell>
          <cell r="B22" t="str">
            <v>M939882655530655746</v>
          </cell>
          <cell r="C22" t="str">
            <v>搭建制作类</v>
          </cell>
          <cell r="D22" t="str">
            <v>搭建制作-制作-桁架-UV宝丽布+桁架-3.2m宽幅，黑底材质+无味（环保）油墨</v>
          </cell>
          <cell r="E22" t="str">
            <v>平米</v>
          </cell>
          <cell r="F22">
            <v>131.67</v>
          </cell>
        </row>
        <row r="23">
          <cell r="A23" t="str">
            <v>A#022</v>
          </cell>
          <cell r="B23" t="str">
            <v>M939882665075658754</v>
          </cell>
          <cell r="C23" t="str">
            <v>搭建制作类</v>
          </cell>
          <cell r="D23" t="str">
            <v>搭建制作-制作-桁架-UV宝丽布+桁架-5m宽幅，黑底材质+无味（环保）油墨</v>
          </cell>
          <cell r="E23" t="str">
            <v>平米</v>
          </cell>
          <cell r="F23">
            <v>157.97</v>
          </cell>
        </row>
        <row r="24">
          <cell r="A24" t="str">
            <v>A#023</v>
          </cell>
          <cell r="B24" t="str">
            <v>M939882611997974530</v>
          </cell>
          <cell r="C24" t="str">
            <v>搭建制作类</v>
          </cell>
          <cell r="D24" t="str">
            <v>搭建制作-制作-网格架-铁丝网格架-黑色铁丝网架，喷漆加槽钢固定</v>
          </cell>
          <cell r="E24" t="str">
            <v>平米</v>
          </cell>
          <cell r="F24">
            <v>174.14</v>
          </cell>
        </row>
        <row r="25">
          <cell r="A25" t="str">
            <v>A#024</v>
          </cell>
          <cell r="B25" t="str">
            <v>M947580592007200770</v>
          </cell>
          <cell r="C25" t="str">
            <v>搭建制作类</v>
          </cell>
          <cell r="D25" t="str">
            <v>搭建制作-制作-钢结构-18工字钢--</v>
          </cell>
          <cell r="E25" t="str">
            <v>米</v>
          </cell>
          <cell r="F25">
            <v>162.41</v>
          </cell>
        </row>
        <row r="26">
          <cell r="A26" t="str">
            <v>A#025</v>
          </cell>
          <cell r="B26" t="str">
            <v>M939882649518985217</v>
          </cell>
          <cell r="C26" t="str">
            <v>搭建制作类</v>
          </cell>
          <cell r="D26" t="str">
            <v>搭建制作-制作-钢结构-20工字钢--</v>
          </cell>
          <cell r="E26" t="str">
            <v>米</v>
          </cell>
          <cell r="F26">
            <v>209.07</v>
          </cell>
        </row>
        <row r="27">
          <cell r="A27" t="str">
            <v>A#026</v>
          </cell>
          <cell r="B27" t="str">
            <v>M939882711078912001</v>
          </cell>
          <cell r="C27" t="str">
            <v>搭建制作类</v>
          </cell>
          <cell r="D27" t="str">
            <v>搭建制作-制作-钢结构-25工字钢-二层结构</v>
          </cell>
          <cell r="E27" t="str">
            <v>米</v>
          </cell>
          <cell r="F27">
            <v>246.94</v>
          </cell>
        </row>
        <row r="28">
          <cell r="A28" t="str">
            <v>A#027</v>
          </cell>
          <cell r="B28" t="str">
            <v>M947580815181922306</v>
          </cell>
          <cell r="C28" t="str">
            <v>搭建制作类</v>
          </cell>
          <cell r="D28" t="str">
            <v>搭建制作-制作-钢结构-U型钢-壁厚3mm</v>
          </cell>
          <cell r="E28" t="str">
            <v>米</v>
          </cell>
          <cell r="F28">
            <v>137.66</v>
          </cell>
        </row>
        <row r="29">
          <cell r="A29" t="str">
            <v>A#028</v>
          </cell>
          <cell r="B29" t="str">
            <v>M947580775809990658</v>
          </cell>
          <cell r="C29" t="str">
            <v>搭建制作类</v>
          </cell>
          <cell r="D29" t="str">
            <v>搭建制作-制作-钢结构-16U型钢-壁厚8mm</v>
          </cell>
          <cell r="E29" t="str">
            <v>米</v>
          </cell>
          <cell r="F29">
            <v>166.8</v>
          </cell>
        </row>
        <row r="30">
          <cell r="A30" t="str">
            <v>A#029</v>
          </cell>
          <cell r="B30" t="str">
            <v>M939882677496225794</v>
          </cell>
          <cell r="C30" t="str">
            <v>搭建制作类</v>
          </cell>
          <cell r="D30" t="str">
            <v>搭建制作-制作-钢结构-32U型钢-壁厚10mm</v>
          </cell>
          <cell r="E30" t="str">
            <v>米</v>
          </cell>
          <cell r="F30">
            <v>210.95</v>
          </cell>
        </row>
        <row r="31">
          <cell r="A31" t="str">
            <v>A#030</v>
          </cell>
          <cell r="B31" t="str">
            <v>M947580936909012994</v>
          </cell>
          <cell r="C31" t="str">
            <v>搭建制作类</v>
          </cell>
          <cell r="D31" t="str">
            <v>搭建制作-制作-钢结构-30*30方钢-壁厚8mm</v>
          </cell>
          <cell r="E31" t="str">
            <v>米</v>
          </cell>
          <cell r="F31">
            <v>42.4</v>
          </cell>
        </row>
        <row r="32">
          <cell r="A32" t="str">
            <v>A#031</v>
          </cell>
          <cell r="B32" t="str">
            <v>M947580418397724673</v>
          </cell>
          <cell r="C32" t="str">
            <v>搭建制作类</v>
          </cell>
          <cell r="D32" t="str">
            <v>搭建制作-制作-钢结构-桁架-200mm*200mm桁架</v>
          </cell>
          <cell r="E32" t="str">
            <v>平米</v>
          </cell>
          <cell r="F32">
            <v>51.67</v>
          </cell>
        </row>
        <row r="33">
          <cell r="A33" t="str">
            <v>A#032</v>
          </cell>
          <cell r="B33" t="str">
            <v>M947580487912964098</v>
          </cell>
          <cell r="C33" t="str">
            <v>搭建制作类</v>
          </cell>
          <cell r="D33" t="str">
            <v>搭建制作-制作-钢结构-结构钢板配重-Q215钢板，切割焊接，厚度10mm</v>
          </cell>
          <cell r="E33" t="str">
            <v>平米</v>
          </cell>
          <cell r="F33">
            <v>125</v>
          </cell>
        </row>
        <row r="34">
          <cell r="A34" t="str">
            <v>A#033</v>
          </cell>
          <cell r="B34" t="str">
            <v>M939882595135766530</v>
          </cell>
          <cell r="C34" t="str">
            <v>搭建制作类</v>
          </cell>
          <cell r="D34" t="str">
            <v>搭建制作-制作-装饰材料-防火板-国产，厚度3mm</v>
          </cell>
          <cell r="E34" t="str">
            <v>平米</v>
          </cell>
          <cell r="F34">
            <v>55.3</v>
          </cell>
        </row>
        <row r="35">
          <cell r="A35" t="str">
            <v>A#034</v>
          </cell>
          <cell r="B35" t="str">
            <v>M947580461448060929</v>
          </cell>
          <cell r="C35" t="str">
            <v>搭建制作类</v>
          </cell>
          <cell r="D35" t="str">
            <v>搭建制作-制作-装饰材料-铝塑板-国产，单面板</v>
          </cell>
          <cell r="E35" t="str">
            <v>平米</v>
          </cell>
          <cell r="F35">
            <v>91.88</v>
          </cell>
        </row>
        <row r="36">
          <cell r="A36" t="str">
            <v>A#035</v>
          </cell>
          <cell r="B36" t="str">
            <v>M947580789646999553</v>
          </cell>
          <cell r="C36" t="str">
            <v>搭建制作类</v>
          </cell>
          <cell r="D36" t="str">
            <v>搭建制作-制作-装饰材料-丙烯涂料-国产,一般品牌、无味环保</v>
          </cell>
          <cell r="E36" t="str">
            <v>平米</v>
          </cell>
          <cell r="F36">
            <v>64.32</v>
          </cell>
        </row>
        <row r="37">
          <cell r="A37" t="str">
            <v>A#036</v>
          </cell>
          <cell r="B37" t="str">
            <v>M947580972988416002</v>
          </cell>
          <cell r="C37" t="str">
            <v>搭建制作类</v>
          </cell>
          <cell r="D37" t="str">
            <v>搭建制作-制作-装饰材料-乳胶漆-国产,一般品牌、无味环保</v>
          </cell>
          <cell r="E37" t="str">
            <v>平米</v>
          </cell>
          <cell r="F37">
            <v>64.87</v>
          </cell>
        </row>
        <row r="38">
          <cell r="A38" t="str">
            <v>A#037</v>
          </cell>
          <cell r="B38" t="str">
            <v>M939882599015497730</v>
          </cell>
          <cell r="C38" t="str">
            <v>搭建制作类</v>
          </cell>
          <cell r="D38" t="str">
            <v>搭建制作-制作-装饰材料-墙纸-国产，单色</v>
          </cell>
          <cell r="E38" t="str">
            <v>平米</v>
          </cell>
          <cell r="F38">
            <v>62.87</v>
          </cell>
        </row>
        <row r="39">
          <cell r="A39" t="str">
            <v>A#038</v>
          </cell>
          <cell r="B39" t="str">
            <v>M939882667164549121</v>
          </cell>
          <cell r="C39" t="str">
            <v>搭建制作类</v>
          </cell>
          <cell r="D39" t="str">
            <v>搭建制作-制作-装饰材料-喷漆-金属漆，三层喷漆</v>
          </cell>
          <cell r="E39" t="str">
            <v>平米</v>
          </cell>
          <cell r="F39">
            <v>186.67</v>
          </cell>
        </row>
        <row r="40">
          <cell r="A40" t="str">
            <v>A#039</v>
          </cell>
          <cell r="B40" t="str">
            <v>M939882578874449921</v>
          </cell>
          <cell r="C40" t="str">
            <v>搭建制作类</v>
          </cell>
          <cell r="D40" t="str">
            <v>搭建制作-制作-装饰材料-烤漆-三层烤漆,普通品牌</v>
          </cell>
          <cell r="E40" t="str">
            <v>平米</v>
          </cell>
          <cell r="F40">
            <v>206.67</v>
          </cell>
        </row>
        <row r="41">
          <cell r="A41" t="str">
            <v>A#040</v>
          </cell>
          <cell r="B41" t="str">
            <v>M939882628870553601</v>
          </cell>
          <cell r="C41" t="str">
            <v>搭建制作类</v>
          </cell>
          <cell r="D41" t="str">
            <v>搭建制作-制作-装饰材料-防火涂料-中南等国产品牌</v>
          </cell>
          <cell r="E41" t="str">
            <v>平米</v>
          </cell>
          <cell r="F41">
            <v>46.67</v>
          </cell>
        </row>
        <row r="42">
          <cell r="A42" t="str">
            <v>A#041</v>
          </cell>
          <cell r="B42" t="str">
            <v>M947580332406104065</v>
          </cell>
          <cell r="C42" t="str">
            <v>搭建制作类</v>
          </cell>
          <cell r="D42" t="str">
            <v>搭建制作-制作-装饰材料-防水乳胶漆-中南等国产品牌</v>
          </cell>
          <cell r="E42" t="str">
            <v>平米</v>
          </cell>
          <cell r="F42">
            <v>75</v>
          </cell>
        </row>
        <row r="43">
          <cell r="A43" t="str">
            <v>A#042</v>
          </cell>
          <cell r="B43" t="str">
            <v>M947580527966167041</v>
          </cell>
          <cell r="C43" t="str">
            <v>搭建制作类</v>
          </cell>
          <cell r="D43" t="str">
            <v>搭建制作-制作-装饰材料-亚克力-国产 3mm</v>
          </cell>
          <cell r="E43" t="str">
            <v>平米</v>
          </cell>
          <cell r="F43">
            <v>126.67</v>
          </cell>
        </row>
        <row r="44">
          <cell r="A44" t="str">
            <v>A#043</v>
          </cell>
          <cell r="B44" t="str">
            <v>M939882622247620609</v>
          </cell>
          <cell r="C44" t="str">
            <v>搭建制作类</v>
          </cell>
          <cell r="D44" t="str">
            <v>搭建制作-制作-装饰材料-亚克力-国产 5mm</v>
          </cell>
          <cell r="E44" t="str">
            <v>平米</v>
          </cell>
          <cell r="F44">
            <v>173.33</v>
          </cell>
        </row>
        <row r="45">
          <cell r="A45" t="str">
            <v>A#044</v>
          </cell>
          <cell r="B45" t="str">
            <v>M947580791328915458</v>
          </cell>
          <cell r="C45" t="str">
            <v>搭建制作类</v>
          </cell>
          <cell r="D45" t="str">
            <v>搭建制作-制作-装饰材料-亚克力-国产 10mm</v>
          </cell>
          <cell r="E45" t="str">
            <v>平米</v>
          </cell>
          <cell r="F45">
            <v>222.6</v>
          </cell>
        </row>
        <row r="46">
          <cell r="A46" t="str">
            <v>A#045</v>
          </cell>
          <cell r="B46" t="str">
            <v>M939882594456162306</v>
          </cell>
          <cell r="C46" t="str">
            <v>搭建制作类</v>
          </cell>
          <cell r="D46" t="str">
            <v>搭建制作-制作-装饰材料-钢化玻璃-青玻-厚度8mm</v>
          </cell>
          <cell r="E46" t="str">
            <v>平米</v>
          </cell>
          <cell r="F46">
            <v>180</v>
          </cell>
        </row>
        <row r="47">
          <cell r="A47" t="str">
            <v>A#046</v>
          </cell>
          <cell r="B47" t="str">
            <v>M939882623330983937</v>
          </cell>
          <cell r="C47" t="str">
            <v>搭建制作类</v>
          </cell>
          <cell r="D47" t="str">
            <v>搭建制作-制作-装饰材料-钢化玻璃-普通清玻璃10mm钢化</v>
          </cell>
          <cell r="E47" t="str">
            <v>平米</v>
          </cell>
          <cell r="F47">
            <v>212</v>
          </cell>
        </row>
        <row r="48">
          <cell r="A48" t="str">
            <v>A#047</v>
          </cell>
          <cell r="B48" t="str">
            <v>M947580276683620353</v>
          </cell>
          <cell r="C48" t="str">
            <v>搭建制作类</v>
          </cell>
          <cell r="D48" t="str">
            <v>搭建制作-制作-装饰材料-钢化玻璃-普通清玻璃12mm钢化</v>
          </cell>
          <cell r="E48" t="str">
            <v>平米</v>
          </cell>
          <cell r="F48">
            <v>250</v>
          </cell>
        </row>
        <row r="49">
          <cell r="A49" t="str">
            <v>A#048</v>
          </cell>
          <cell r="B49" t="str">
            <v>M939882703906652162</v>
          </cell>
          <cell r="C49" t="str">
            <v>搭建制作类</v>
          </cell>
          <cell r="D49" t="str">
            <v>搭建制作-制作-装饰材料-钢化玻璃-普通清玻璃15mm钢化</v>
          </cell>
          <cell r="E49" t="str">
            <v>平米</v>
          </cell>
          <cell r="F49">
            <v>296.8</v>
          </cell>
        </row>
        <row r="50">
          <cell r="A50" t="str">
            <v>A#049</v>
          </cell>
          <cell r="B50" t="str">
            <v>M947580278828703745</v>
          </cell>
          <cell r="C50" t="str">
            <v>搭建制作类</v>
          </cell>
          <cell r="D50" t="str">
            <v>搭建制作-制作-装饰材料-钢化玻璃-超白玻璃10mm钢化</v>
          </cell>
          <cell r="E50" t="str">
            <v>平米</v>
          </cell>
          <cell r="F50">
            <v>316.67</v>
          </cell>
        </row>
        <row r="51">
          <cell r="A51" t="str">
            <v>A#050</v>
          </cell>
          <cell r="B51" t="str">
            <v>M947580638287151105</v>
          </cell>
          <cell r="C51" t="str">
            <v>搭建制作类</v>
          </cell>
          <cell r="D51" t="str">
            <v>搭建制作-制作-装饰材料-钢化玻璃-超白玻璃12mm钢化</v>
          </cell>
          <cell r="E51" t="str">
            <v>平米</v>
          </cell>
          <cell r="F51">
            <v>350</v>
          </cell>
        </row>
        <row r="52">
          <cell r="A52" t="str">
            <v>A#051</v>
          </cell>
          <cell r="B52" t="str">
            <v>M947580471643258882</v>
          </cell>
          <cell r="C52" t="str">
            <v>搭建制作类</v>
          </cell>
          <cell r="D52" t="str">
            <v>搭建制作-制作-装饰材料-钢化玻璃-超白玻璃15mm钢化</v>
          </cell>
          <cell r="E52" t="str">
            <v>平米</v>
          </cell>
          <cell r="F52">
            <v>433.33</v>
          </cell>
        </row>
        <row r="53">
          <cell r="A53" t="str">
            <v>A#052</v>
          </cell>
          <cell r="B53" t="str">
            <v>M939882648906616833</v>
          </cell>
          <cell r="C53" t="str">
            <v>搭建制作类</v>
          </cell>
          <cell r="D53" t="str">
            <v>搭建制作-制作-装饰材料-有色玻璃-5mm有色镜</v>
          </cell>
          <cell r="E53" t="str">
            <v>平米</v>
          </cell>
          <cell r="F53">
            <v>161.08</v>
          </cell>
        </row>
        <row r="54">
          <cell r="A54" t="str">
            <v>A#053</v>
          </cell>
          <cell r="B54" t="str">
            <v>M947580777174933506</v>
          </cell>
          <cell r="C54" t="str">
            <v>搭建制作类</v>
          </cell>
          <cell r="D54" t="str">
            <v>搭建制作-制作-装饰材料-KT板-亚展A类板</v>
          </cell>
          <cell r="E54" t="str">
            <v>平米</v>
          </cell>
          <cell r="F54">
            <v>50.57</v>
          </cell>
        </row>
        <row r="55">
          <cell r="A55" t="str">
            <v>A#054</v>
          </cell>
          <cell r="B55" t="str">
            <v>M947580693735849985</v>
          </cell>
          <cell r="C55" t="str">
            <v>搭建制作类</v>
          </cell>
          <cell r="D55" t="str">
            <v>搭建制作-制作-装饰材料-展板-白色PVC展板，3.2mm</v>
          </cell>
          <cell r="E55" t="str">
            <v>平米</v>
          </cell>
          <cell r="F55">
            <v>63.6</v>
          </cell>
        </row>
        <row r="56">
          <cell r="A56" t="str">
            <v>A#055</v>
          </cell>
          <cell r="B56" t="str">
            <v>M947580481583759362</v>
          </cell>
          <cell r="C56" t="str">
            <v>搭建制作类</v>
          </cell>
          <cell r="D56" t="str">
            <v>搭建制作-制作-装饰材料-不锈钢-304 镜面</v>
          </cell>
          <cell r="E56" t="str">
            <v>平米</v>
          </cell>
          <cell r="F56">
            <v>240.42</v>
          </cell>
        </row>
        <row r="57">
          <cell r="A57" t="str">
            <v>A#056</v>
          </cell>
          <cell r="B57" t="str">
            <v>M939882671681814530</v>
          </cell>
          <cell r="C57" t="str">
            <v>搭建制作类</v>
          </cell>
          <cell r="D57" t="str">
            <v>搭建制作-制作-装饰材料-亚克力镜面板-亚克力镜面板金、银色等</v>
          </cell>
          <cell r="E57" t="str">
            <v>平米</v>
          </cell>
          <cell r="F57">
            <v>212</v>
          </cell>
        </row>
        <row r="58">
          <cell r="A58" t="str">
            <v>A#057</v>
          </cell>
          <cell r="B58" t="str">
            <v>M947580678778961922</v>
          </cell>
          <cell r="C58" t="str">
            <v>搭建制作类</v>
          </cell>
          <cell r="D58" t="str">
            <v>搭建制作-制作-装饰材料-PVC镜面板-厚度30毫米</v>
          </cell>
          <cell r="E58" t="str">
            <v>平米</v>
          </cell>
          <cell r="F58">
            <v>310.19</v>
          </cell>
        </row>
        <row r="59">
          <cell r="A59" t="str">
            <v>A#058</v>
          </cell>
          <cell r="B59" t="str">
            <v>M939882579331502082</v>
          </cell>
          <cell r="C59" t="str">
            <v>搭建制作类</v>
          </cell>
          <cell r="D59" t="str">
            <v>搭建制作-制作-装饰材料-无限镜-框架结构，最外层玻璃，内侧镜子结构</v>
          </cell>
          <cell r="E59" t="str">
            <v>平米</v>
          </cell>
          <cell r="F59">
            <v>1390.56</v>
          </cell>
        </row>
        <row r="60">
          <cell r="A60" t="str">
            <v>A#059</v>
          </cell>
          <cell r="B60" t="str">
            <v>M947580646654787585</v>
          </cell>
          <cell r="C60" t="str">
            <v>搭建制作类</v>
          </cell>
          <cell r="D60" t="str">
            <v>搭建制作-制作-装饰材料-波音片-国产</v>
          </cell>
          <cell r="E60" t="str">
            <v>平米</v>
          </cell>
          <cell r="F60">
            <v>65</v>
          </cell>
        </row>
        <row r="61">
          <cell r="A61" t="str">
            <v>A#060</v>
          </cell>
          <cell r="B61" t="str">
            <v>M939882570566639617</v>
          </cell>
          <cell r="C61" t="str">
            <v>搭建制作类</v>
          </cell>
          <cell r="D61" t="str">
            <v>搭建制作-制作-装饰材料-仿真植物墙-混搭植物</v>
          </cell>
          <cell r="E61" t="str">
            <v>平米</v>
          </cell>
          <cell r="F61">
            <v>623.33</v>
          </cell>
        </row>
        <row r="62">
          <cell r="A62" t="str">
            <v>A#061</v>
          </cell>
          <cell r="B62" t="str">
            <v>M939882590997094402</v>
          </cell>
          <cell r="C62" t="str">
            <v>搭建制作类</v>
          </cell>
          <cell r="D62" t="str">
            <v>搭建制作-制作-装饰材料-油漆-亮面漆</v>
          </cell>
          <cell r="E62" t="str">
            <v>平米</v>
          </cell>
          <cell r="F62">
            <v>226.67</v>
          </cell>
        </row>
        <row r="63">
          <cell r="A63" t="str">
            <v>A#062</v>
          </cell>
          <cell r="B63" t="str">
            <v>M947580706943713281</v>
          </cell>
          <cell r="C63" t="str">
            <v>搭建制作类</v>
          </cell>
          <cell r="D63" t="str">
            <v>搭建制作-制作-展台-木制烤漆-高度1米内，含抽屉、开门</v>
          </cell>
          <cell r="E63" t="str">
            <v>延米</v>
          </cell>
          <cell r="F63">
            <v>1933.33</v>
          </cell>
        </row>
        <row r="64">
          <cell r="A64" t="str">
            <v>A#063</v>
          </cell>
          <cell r="B64" t="str">
            <v>M947580609312899073</v>
          </cell>
          <cell r="C64" t="str">
            <v>搭建制作类</v>
          </cell>
          <cell r="D64" t="str">
            <v>搭建制作-制作-异形展台-木制烤漆-高度1米内，含抽屉、开门</v>
          </cell>
          <cell r="E64" t="str">
            <v>延米</v>
          </cell>
          <cell r="F64">
            <v>2433.33</v>
          </cell>
        </row>
        <row r="65">
          <cell r="A65" t="str">
            <v>A#064</v>
          </cell>
          <cell r="B65" t="str">
            <v>M939882670754746370</v>
          </cell>
          <cell r="C65" t="str">
            <v>搭建制作类</v>
          </cell>
          <cell r="D65" t="str">
            <v>搭建制作-制作-展台-木制防火板-高度1米内，含抽屉、开门</v>
          </cell>
          <cell r="E65" t="str">
            <v>延米</v>
          </cell>
          <cell r="F65">
            <v>1616.67</v>
          </cell>
        </row>
        <row r="66">
          <cell r="A66" t="str">
            <v>A#065</v>
          </cell>
          <cell r="B66" t="str">
            <v>M947580783196160002</v>
          </cell>
          <cell r="C66" t="str">
            <v>搭建制作类</v>
          </cell>
          <cell r="D66" t="str">
            <v>搭建制作-制作-异形展台-木制防火板-高度1米内，含抽屉、开门</v>
          </cell>
          <cell r="E66" t="str">
            <v>延米</v>
          </cell>
          <cell r="F66">
            <v>1933.33</v>
          </cell>
        </row>
        <row r="67">
          <cell r="A67" t="str">
            <v>A#066</v>
          </cell>
          <cell r="B67" t="str">
            <v>M947580819608707073</v>
          </cell>
          <cell r="C67" t="str">
            <v>搭建制作类</v>
          </cell>
          <cell r="D67" t="str">
            <v>搭建制作-制作-展柜-木制烤漆-高度2.4米内，含抽屉、开门</v>
          </cell>
          <cell r="E67" t="str">
            <v>延米</v>
          </cell>
          <cell r="F67">
            <v>2650</v>
          </cell>
        </row>
        <row r="68">
          <cell r="A68" t="str">
            <v>A#067</v>
          </cell>
          <cell r="B68" t="str">
            <v>M947580724442349570</v>
          </cell>
          <cell r="C68" t="str">
            <v>搭建制作类</v>
          </cell>
          <cell r="D68" t="str">
            <v>搭建制作-制作-异形展柜-木制烤漆-高度2.4米内，含抽屉、开门</v>
          </cell>
          <cell r="E68" t="str">
            <v>延米</v>
          </cell>
          <cell r="F68">
            <v>2650</v>
          </cell>
        </row>
        <row r="69">
          <cell r="A69" t="str">
            <v>A#068</v>
          </cell>
          <cell r="B69" t="str">
            <v>M939882572821942274</v>
          </cell>
          <cell r="C69" t="str">
            <v>搭建制作类</v>
          </cell>
          <cell r="D69" t="str">
            <v>搭建制作-制作-展柜-木制防火板-高度2.4米内，含抽屉、开门</v>
          </cell>
          <cell r="E69" t="str">
            <v>延米</v>
          </cell>
          <cell r="F69">
            <v>2650</v>
          </cell>
        </row>
        <row r="70">
          <cell r="A70" t="str">
            <v>A#069</v>
          </cell>
          <cell r="B70" t="str">
            <v>M947580943850586114</v>
          </cell>
          <cell r="C70" t="str">
            <v>搭建制作类</v>
          </cell>
          <cell r="D70" t="str">
            <v>搭建制作-制作-异形展柜-木制防火板-高度2.4米内，含抽屉、开门</v>
          </cell>
          <cell r="E70" t="str">
            <v>延米</v>
          </cell>
          <cell r="F70">
            <v>2650</v>
          </cell>
        </row>
        <row r="71">
          <cell r="A71" t="str">
            <v>A#070</v>
          </cell>
          <cell r="B71" t="str">
            <v>M939882644217384961</v>
          </cell>
          <cell r="C71" t="str">
            <v>搭建制作类</v>
          </cell>
          <cell r="D71" t="str">
            <v>搭建制作-制作-地毯-普通展览地毯-3mm</v>
          </cell>
          <cell r="E71" t="str">
            <v>平米</v>
          </cell>
          <cell r="F71">
            <v>16.11</v>
          </cell>
        </row>
        <row r="72">
          <cell r="A72" t="str">
            <v>A#071</v>
          </cell>
          <cell r="B72" t="str">
            <v>M939882573849546754</v>
          </cell>
          <cell r="C72" t="str">
            <v>搭建制作类</v>
          </cell>
          <cell r="D72" t="str">
            <v>搭建制作-制作-地毯-加厚展览地毯-5-7mm</v>
          </cell>
          <cell r="E72" t="str">
            <v>平米</v>
          </cell>
          <cell r="F72">
            <v>21.2</v>
          </cell>
        </row>
        <row r="73">
          <cell r="A73" t="str">
            <v>A#072</v>
          </cell>
          <cell r="B73" t="str">
            <v>M939882631915491330</v>
          </cell>
          <cell r="C73" t="str">
            <v>搭建制作类</v>
          </cell>
          <cell r="D73" t="str">
            <v>搭建制作-制作-地毯-阻燃拉绒地毯--</v>
          </cell>
          <cell r="E73" t="str">
            <v>平米</v>
          </cell>
          <cell r="F73">
            <v>28.23</v>
          </cell>
        </row>
        <row r="74">
          <cell r="A74" t="str">
            <v>A#073</v>
          </cell>
          <cell r="B74" t="str">
            <v>M939882608213606402</v>
          </cell>
          <cell r="C74" t="str">
            <v>搭建制作类</v>
          </cell>
          <cell r="D74" t="str">
            <v>搭建制作-制作-地毯-圈绒地毯--</v>
          </cell>
          <cell r="E74" t="str">
            <v>平米</v>
          </cell>
          <cell r="F74">
            <v>40.63</v>
          </cell>
        </row>
        <row r="75">
          <cell r="A75" t="str">
            <v>A#074</v>
          </cell>
          <cell r="B75" t="str">
            <v>M947580594109702146</v>
          </cell>
          <cell r="C75" t="str">
            <v>搭建制作类</v>
          </cell>
          <cell r="D75" t="str">
            <v>搭建制作-制作-地毯-草皮地毯-5cm以下</v>
          </cell>
          <cell r="E75" t="str">
            <v>平米</v>
          </cell>
          <cell r="F75">
            <v>10.6</v>
          </cell>
        </row>
        <row r="76">
          <cell r="A76" t="str">
            <v>A#075</v>
          </cell>
          <cell r="B76" t="str">
            <v>M947580753244635137</v>
          </cell>
          <cell r="C76" t="str">
            <v>搭建制作类</v>
          </cell>
          <cell r="D76" t="str">
            <v>搭建制作-制作-地毯-草皮地毯-5cm以上</v>
          </cell>
          <cell r="E76" t="str">
            <v>平米</v>
          </cell>
          <cell r="F76">
            <v>15.9</v>
          </cell>
        </row>
        <row r="77">
          <cell r="A77" t="str">
            <v>A#076</v>
          </cell>
          <cell r="B77" t="str">
            <v>M939882582363983873</v>
          </cell>
          <cell r="C77" t="str">
            <v>搭建制作类</v>
          </cell>
          <cell r="D77" t="str">
            <v>搭建制作-制作-地台-舞台结构-钢结构地台支撑 高10cm</v>
          </cell>
          <cell r="E77" t="str">
            <v>平米</v>
          </cell>
          <cell r="F77">
            <v>95.4</v>
          </cell>
        </row>
        <row r="78">
          <cell r="A78" t="str">
            <v>A#077</v>
          </cell>
          <cell r="B78" t="str">
            <v>M939882701953212418</v>
          </cell>
          <cell r="C78" t="str">
            <v>搭建制作类</v>
          </cell>
          <cell r="D78" t="str">
            <v>搭建制作-制作-地台-舞台结构-钢结构地台支撑 高20cm</v>
          </cell>
          <cell r="E78" t="str">
            <v>平米</v>
          </cell>
          <cell r="F78">
            <v>95.4</v>
          </cell>
        </row>
        <row r="79">
          <cell r="A79" t="str">
            <v>A#078</v>
          </cell>
          <cell r="B79" t="str">
            <v>M947580283802509313</v>
          </cell>
          <cell r="C79" t="str">
            <v>搭建制作类</v>
          </cell>
          <cell r="D79" t="str">
            <v>搭建制作-制作-地台-舞台结构-钢结构地台支撑 高40cm</v>
          </cell>
          <cell r="E79" t="str">
            <v>平米</v>
          </cell>
          <cell r="F79">
            <v>106</v>
          </cell>
        </row>
        <row r="80">
          <cell r="A80" t="str">
            <v>A#079</v>
          </cell>
          <cell r="B80" t="str">
            <v>M947580846966358018</v>
          </cell>
          <cell r="C80" t="str">
            <v>搭建制作类</v>
          </cell>
          <cell r="D80" t="str">
            <v>搭建制作-制作-地台-舞台结构-钢结构地台支撑 高60cm</v>
          </cell>
          <cell r="E80" t="str">
            <v>平米</v>
          </cell>
          <cell r="F80">
            <v>107.06</v>
          </cell>
        </row>
        <row r="81">
          <cell r="A81" t="str">
            <v>A#080</v>
          </cell>
          <cell r="B81" t="str">
            <v>M947580830857830401</v>
          </cell>
          <cell r="C81" t="str">
            <v>搭建制作类</v>
          </cell>
          <cell r="D81" t="str">
            <v>搭建制作-制作-地台-舞台结构-钢结构地台支撑 高80cm</v>
          </cell>
          <cell r="E81" t="str">
            <v>平米</v>
          </cell>
          <cell r="F81">
            <v>169.6</v>
          </cell>
        </row>
        <row r="82">
          <cell r="A82" t="str">
            <v>A#081</v>
          </cell>
          <cell r="B82" t="str">
            <v>M939882659347472386</v>
          </cell>
          <cell r="C82" t="str">
            <v>搭建制作类</v>
          </cell>
          <cell r="D82" t="str">
            <v>搭建制作-制作-地台-舞台结构-钢结构地台支撑 高100cm</v>
          </cell>
          <cell r="E82" t="str">
            <v>平米</v>
          </cell>
          <cell r="F82">
            <v>144.61</v>
          </cell>
        </row>
        <row r="83">
          <cell r="A83" t="str">
            <v>A#082</v>
          </cell>
          <cell r="B83" t="str">
            <v>M939882621057671170</v>
          </cell>
          <cell r="C83" t="str">
            <v>搭建制作类</v>
          </cell>
          <cell r="D83" t="str">
            <v>搭建制作-制作-地台-舞台结构-钢结构地台支撑 高150cm</v>
          </cell>
          <cell r="E83" t="str">
            <v>平米</v>
          </cell>
          <cell r="F83">
            <v>196.57</v>
          </cell>
        </row>
        <row r="84">
          <cell r="A84" t="str">
            <v>A#083</v>
          </cell>
          <cell r="B84" t="str">
            <v>M939882674798182401</v>
          </cell>
          <cell r="C84" t="str">
            <v>搭建制作类</v>
          </cell>
          <cell r="D84" t="str">
            <v>搭建制作-制作-地台-舞台结构-木结构，LED支撑地台 高20cm</v>
          </cell>
          <cell r="E84" t="str">
            <v>米</v>
          </cell>
          <cell r="F84">
            <v>106</v>
          </cell>
        </row>
        <row r="85">
          <cell r="A85" t="str">
            <v>A#084</v>
          </cell>
          <cell r="B85" t="str">
            <v>M947580356200390658</v>
          </cell>
          <cell r="C85" t="str">
            <v>搭建制作类</v>
          </cell>
          <cell r="D85" t="str">
            <v>搭建制作-制作-地台-舞台结构-木结构，LED支撑地台 高40cm</v>
          </cell>
          <cell r="E85" t="str">
            <v>米</v>
          </cell>
          <cell r="F85">
            <v>122.58</v>
          </cell>
        </row>
        <row r="86">
          <cell r="A86" t="str">
            <v>A#085</v>
          </cell>
          <cell r="B86" t="str">
            <v>M947580278904201218</v>
          </cell>
          <cell r="C86" t="str">
            <v>搭建制作类</v>
          </cell>
          <cell r="D86" t="str">
            <v>搭建制作-制作-地台-舞台结构-木结构，LED支撑地台 高60cm</v>
          </cell>
          <cell r="E86" t="str">
            <v>米</v>
          </cell>
          <cell r="F86">
            <v>127.2</v>
          </cell>
        </row>
        <row r="87">
          <cell r="A87" t="str">
            <v>A#086</v>
          </cell>
          <cell r="B87" t="str">
            <v>M939882597509615618</v>
          </cell>
          <cell r="C87" t="str">
            <v>搭建制作类</v>
          </cell>
          <cell r="D87" t="str">
            <v>搭建制作-制作-地台-舞台结构-木结构，LED支撑地台 高80cm</v>
          </cell>
          <cell r="E87" t="str">
            <v>米</v>
          </cell>
          <cell r="F87">
            <v>148.4</v>
          </cell>
        </row>
        <row r="88">
          <cell r="A88" t="str">
            <v>A#087</v>
          </cell>
          <cell r="B88" t="str">
            <v>M947580399276531713</v>
          </cell>
          <cell r="C88" t="str">
            <v>搭建制作类</v>
          </cell>
          <cell r="D88" t="str">
            <v>搭建制作-制作-地台-舞台结构-木结构，LED支撑地台 高100cm</v>
          </cell>
          <cell r="E88" t="str">
            <v>米</v>
          </cell>
          <cell r="F88">
            <v>148.4</v>
          </cell>
        </row>
        <row r="89">
          <cell r="A89" t="str">
            <v>A#088</v>
          </cell>
          <cell r="B89" t="str">
            <v>M939882600122667010</v>
          </cell>
          <cell r="C89" t="str">
            <v>搭建制作类</v>
          </cell>
          <cell r="D89" t="str">
            <v>搭建制作-制作-地台面材-强化复合木地板/多层板--</v>
          </cell>
          <cell r="E89" t="str">
            <v>平米</v>
          </cell>
          <cell r="F89">
            <v>69.82</v>
          </cell>
        </row>
        <row r="90">
          <cell r="A90" t="str">
            <v>A#089</v>
          </cell>
          <cell r="B90" t="str">
            <v>M939882603244462081</v>
          </cell>
          <cell r="C90" t="str">
            <v>搭建制作类</v>
          </cell>
          <cell r="D90" t="str">
            <v>搭建制作-制作-地台面材-三聚氰铵地板-15mm</v>
          </cell>
          <cell r="E90" t="str">
            <v>平米</v>
          </cell>
          <cell r="F90">
            <v>106</v>
          </cell>
        </row>
        <row r="91">
          <cell r="A91" t="str">
            <v>A#090</v>
          </cell>
          <cell r="B91" t="str">
            <v>M947580300223848450</v>
          </cell>
          <cell r="C91" t="str">
            <v>搭建制作类</v>
          </cell>
          <cell r="D91" t="str">
            <v>搭建制作-制作-地台面材-淋油板-15mm</v>
          </cell>
          <cell r="E91" t="str">
            <v>平米</v>
          </cell>
          <cell r="F91">
            <v>137.8</v>
          </cell>
        </row>
        <row r="92">
          <cell r="A92" t="str">
            <v>A#091</v>
          </cell>
          <cell r="B92" t="str">
            <v>M939882639062712322</v>
          </cell>
          <cell r="C92" t="str">
            <v>搭建制作类</v>
          </cell>
          <cell r="D92" t="str">
            <v>搭建制作-制作-地台面材-pvc地胶-国产</v>
          </cell>
          <cell r="E92" t="str">
            <v>平米</v>
          </cell>
          <cell r="F92">
            <v>63.6</v>
          </cell>
        </row>
        <row r="93">
          <cell r="A93" t="str">
            <v>A#092</v>
          </cell>
          <cell r="B93" t="str">
            <v>M939882658655412225</v>
          </cell>
          <cell r="C93" t="str">
            <v>搭建制作类</v>
          </cell>
          <cell r="D93" t="str">
            <v>搭建制作-制作-地面材质-美工地贴-普通地贴</v>
          </cell>
          <cell r="E93" t="str">
            <v>平米</v>
          </cell>
          <cell r="F93">
            <v>63.6</v>
          </cell>
        </row>
        <row r="94">
          <cell r="A94" t="str">
            <v>A#093</v>
          </cell>
          <cell r="B94" t="str">
            <v>M939882660642279426</v>
          </cell>
          <cell r="C94" t="str">
            <v>搭建制作类</v>
          </cell>
          <cell r="D94" t="str">
            <v>搭建制作-制作-地面材质-美工地贴-加厚地贴</v>
          </cell>
          <cell r="E94" t="str">
            <v>平米</v>
          </cell>
          <cell r="F94">
            <v>84.8</v>
          </cell>
        </row>
        <row r="95">
          <cell r="A95" t="str">
            <v>A#094</v>
          </cell>
          <cell r="B95" t="str">
            <v>M939882676652064770</v>
          </cell>
          <cell r="C95" t="str">
            <v>搭建制作类</v>
          </cell>
          <cell r="D95" t="str">
            <v>搭建制作-制作-地面材质-钢化玻璃--</v>
          </cell>
          <cell r="E95" t="str">
            <v>平米</v>
          </cell>
          <cell r="F95">
            <v>212</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cell r="F96">
            <v>79.5</v>
          </cell>
        </row>
        <row r="97">
          <cell r="A97" t="str">
            <v>A#096</v>
          </cell>
          <cell r="B97" t="str">
            <v>M947580696835440641</v>
          </cell>
          <cell r="C97" t="str">
            <v>搭建制作类</v>
          </cell>
          <cell r="D97" t="str">
            <v>搭建制作-制作-地台结构-地台-木质含龙骨，10-30CM</v>
          </cell>
          <cell r="E97" t="str">
            <v>平米</v>
          </cell>
          <cell r="F97">
            <v>120</v>
          </cell>
        </row>
        <row r="98">
          <cell r="A98" t="str">
            <v>A#097</v>
          </cell>
          <cell r="B98" t="str">
            <v>M939882609983602689</v>
          </cell>
          <cell r="C98" t="str">
            <v>搭建制作类</v>
          </cell>
          <cell r="D98" t="str">
            <v>搭建制作-制作-地台结构-地台包边-宽度35mm，厚度6mm铝合金</v>
          </cell>
          <cell r="E98" t="str">
            <v>米</v>
          </cell>
          <cell r="F98">
            <v>50</v>
          </cell>
        </row>
        <row r="99">
          <cell r="A99" t="str">
            <v>A#098</v>
          </cell>
          <cell r="B99" t="str">
            <v>M947580503217979394</v>
          </cell>
          <cell r="C99" t="str">
            <v>搭建制作类</v>
          </cell>
          <cell r="D99" t="str">
            <v>搭建制作-制作-地台结构-铁制地台 0.3m--0.5m-国标3*5钢架结构+两层15厘夹板</v>
          </cell>
          <cell r="E99" t="str">
            <v>米</v>
          </cell>
          <cell r="F99">
            <v>106</v>
          </cell>
        </row>
        <row r="100">
          <cell r="A100" t="str">
            <v>A#099</v>
          </cell>
          <cell r="B100" t="str">
            <v>M939882570839269377</v>
          </cell>
          <cell r="C100" t="str">
            <v>搭建制作类</v>
          </cell>
          <cell r="D100" t="str">
            <v>搭建制作-制作-地台结构-铁制地台 0.5m--1.5m-国标3*5钢架结构+两层15厘夹板</v>
          </cell>
          <cell r="E100" t="str">
            <v>米</v>
          </cell>
          <cell r="F100">
            <v>149</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cell r="F101">
            <v>159</v>
          </cell>
        </row>
        <row r="102">
          <cell r="A102" t="str">
            <v>A#101</v>
          </cell>
          <cell r="B102" t="str">
            <v>M947580303833350145</v>
          </cell>
          <cell r="C102" t="str">
            <v>搭建制作类</v>
          </cell>
          <cell r="D102" t="str">
            <v>搭建制作-制作-地台结构-铝收边条-角铝25*25*1.0</v>
          </cell>
          <cell r="E102" t="str">
            <v>米</v>
          </cell>
          <cell r="F102">
            <v>31</v>
          </cell>
        </row>
        <row r="103">
          <cell r="A103" t="str">
            <v>A#102</v>
          </cell>
          <cell r="B103" t="str">
            <v>M947580486454501376</v>
          </cell>
          <cell r="C103" t="str">
            <v>搭建制作类</v>
          </cell>
          <cell r="D103" t="str">
            <v>搭建制作-制作-地台结构-不锈钢收边条-不锈钢25*25*1.0</v>
          </cell>
          <cell r="E103" t="str">
            <v>米</v>
          </cell>
          <cell r="F103">
            <v>31</v>
          </cell>
        </row>
        <row r="104">
          <cell r="A104" t="str">
            <v>A#107</v>
          </cell>
          <cell r="B104" t="str">
            <v>M939882619895848961</v>
          </cell>
          <cell r="C104" t="str">
            <v>搭建制作类</v>
          </cell>
          <cell r="D104" t="str">
            <v>搭建制作-制作-机械结构-钢缆升降机-电控钢丝绳升降机，提升速度15m/min 以内</v>
          </cell>
          <cell r="E104" t="str">
            <v>台</v>
          </cell>
          <cell r="F104">
            <v>2120</v>
          </cell>
        </row>
        <row r="105">
          <cell r="A105" t="str">
            <v>A#108</v>
          </cell>
          <cell r="B105" t="str">
            <v>M947580300494684162</v>
          </cell>
          <cell r="C105" t="str">
            <v>搭建制作类</v>
          </cell>
          <cell r="D105" t="str">
            <v>搭建制作-制作-机械结构-液压升降机-承重2吨以内</v>
          </cell>
          <cell r="E105" t="str">
            <v>台</v>
          </cell>
          <cell r="F105">
            <v>3710</v>
          </cell>
        </row>
        <row r="106">
          <cell r="A106" t="str">
            <v>A#109</v>
          </cell>
          <cell r="B106" t="str">
            <v>M947580489109495810</v>
          </cell>
          <cell r="C106" t="str">
            <v>搭建制作类</v>
          </cell>
          <cell r="D106" t="str">
            <v>搭建制作-制作-台阶-木结构，不含表面包裹材质-常规台阶定制，非异形</v>
          </cell>
          <cell r="E106" t="str">
            <v>阶/米</v>
          </cell>
          <cell r="F106">
            <v>137.8</v>
          </cell>
        </row>
        <row r="107">
          <cell r="A107" t="str">
            <v>A#110</v>
          </cell>
          <cell r="B107" t="str">
            <v>M939882689926909953</v>
          </cell>
          <cell r="C107" t="str">
            <v>搭建制作类</v>
          </cell>
          <cell r="D107" t="str">
            <v>搭建制作-制作-斜坡-斜坡-H15cm以内</v>
          </cell>
          <cell r="E107" t="str">
            <v>延米</v>
          </cell>
          <cell r="F107">
            <v>148.4</v>
          </cell>
        </row>
        <row r="108">
          <cell r="A108" t="str">
            <v>A#111</v>
          </cell>
          <cell r="B108" t="str">
            <v>M939882628409180161</v>
          </cell>
          <cell r="C108" t="str">
            <v>搭建制作类</v>
          </cell>
          <cell r="D108" t="str">
            <v>搭建制作-制作-过桥板-过桥板-橡胶过桥板，30-40cm宽</v>
          </cell>
          <cell r="E108" t="str">
            <v>延米</v>
          </cell>
          <cell r="F108">
            <v>31.8</v>
          </cell>
        </row>
        <row r="109">
          <cell r="A109" t="str">
            <v>A#112</v>
          </cell>
          <cell r="B109" t="str">
            <v>M939882681283682305</v>
          </cell>
          <cell r="C109" t="str">
            <v>搭建制作类</v>
          </cell>
          <cell r="D109" t="str">
            <v>搭建制作-制作-板材-密度板5-8mm厚-密度板单面裱写真画面</v>
          </cell>
          <cell r="E109" t="str">
            <v>平米</v>
          </cell>
          <cell r="F109">
            <v>90.1</v>
          </cell>
        </row>
        <row r="110">
          <cell r="A110" t="str">
            <v>A#113</v>
          </cell>
          <cell r="B110" t="str">
            <v>M939882623602380801</v>
          </cell>
          <cell r="C110" t="str">
            <v>搭建制作类</v>
          </cell>
          <cell r="D110" t="str">
            <v>搭建制作-制作-板材-密度板10-15mm厚-密度板单面裱写真画面</v>
          </cell>
          <cell r="E110" t="str">
            <v>平米</v>
          </cell>
          <cell r="F110">
            <v>106</v>
          </cell>
        </row>
        <row r="111">
          <cell r="A111" t="str">
            <v>A#114</v>
          </cell>
          <cell r="B111" t="str">
            <v>M939882628062158850</v>
          </cell>
          <cell r="C111" t="str">
            <v>搭建制作类</v>
          </cell>
          <cell r="D111" t="str">
            <v>搭建制作-制作-板材-密度板20mm厚-密度板单面裱写真画面</v>
          </cell>
          <cell r="E111" t="str">
            <v>平米</v>
          </cell>
          <cell r="F111">
            <v>190.8</v>
          </cell>
        </row>
        <row r="112">
          <cell r="A112" t="str">
            <v>A#115</v>
          </cell>
          <cell r="B112" t="str">
            <v>M939882580049960961</v>
          </cell>
          <cell r="C112" t="str">
            <v>搭建制作类</v>
          </cell>
          <cell r="D112" t="str">
            <v>搭建制作-制作-板材-KT板-KT板单面裱写真画面</v>
          </cell>
          <cell r="E112" t="str">
            <v>平米</v>
          </cell>
          <cell r="F112">
            <v>50.88</v>
          </cell>
        </row>
        <row r="113">
          <cell r="A113" t="str">
            <v>A#116</v>
          </cell>
          <cell r="B113" t="str">
            <v>M939882601309655041</v>
          </cell>
          <cell r="C113" t="str">
            <v>搭建制作类</v>
          </cell>
          <cell r="D113" t="str">
            <v>搭建制作-制作-板材-KT板-KT板双面裱写真画面</v>
          </cell>
          <cell r="E113" t="str">
            <v>平米</v>
          </cell>
          <cell r="F113">
            <v>50.88</v>
          </cell>
        </row>
        <row r="114">
          <cell r="A114" t="str">
            <v>A#117</v>
          </cell>
          <cell r="B114" t="str">
            <v>M939882639071100929</v>
          </cell>
          <cell r="C114" t="str">
            <v>搭建制作类</v>
          </cell>
          <cell r="D114" t="str">
            <v>搭建制作-制作-板材-亚克力UV喷绘画面-异型模切</v>
          </cell>
          <cell r="E114" t="str">
            <v>平米</v>
          </cell>
          <cell r="F114">
            <v>90.1</v>
          </cell>
        </row>
        <row r="115">
          <cell r="A115" t="str">
            <v>A#118</v>
          </cell>
          <cell r="B115" t="str">
            <v>M939882651146502146</v>
          </cell>
          <cell r="C115" t="str">
            <v>搭建制作类</v>
          </cell>
          <cell r="D115" t="str">
            <v>搭建制作-制作-板材-雪佛板5-8mm厚-密度板单面裱写真画面</v>
          </cell>
          <cell r="E115" t="str">
            <v>平米</v>
          </cell>
          <cell r="F115">
            <v>95.4</v>
          </cell>
        </row>
        <row r="116">
          <cell r="A116" t="str">
            <v>A#119</v>
          </cell>
          <cell r="B116" t="str">
            <v>M939882578945626113</v>
          </cell>
          <cell r="C116" t="str">
            <v>搭建制作类</v>
          </cell>
          <cell r="D116" t="str">
            <v>搭建制作-制作-板材-雪佛板10-15mm厚-密度板单面裱写真画面</v>
          </cell>
          <cell r="E116" t="str">
            <v>平米</v>
          </cell>
          <cell r="F116">
            <v>127.2</v>
          </cell>
        </row>
        <row r="117">
          <cell r="A117" t="str">
            <v>A#120</v>
          </cell>
          <cell r="B117" t="str">
            <v>M939882571538485250</v>
          </cell>
          <cell r="C117" t="str">
            <v>搭建制作类</v>
          </cell>
          <cell r="D117" t="str">
            <v>搭建制作-制作-板材-雪佛板20mm-密度板单面裱写真画面</v>
          </cell>
          <cell r="E117" t="str">
            <v>平米</v>
          </cell>
          <cell r="F117">
            <v>222.6</v>
          </cell>
        </row>
        <row r="118">
          <cell r="A118" t="str">
            <v>A#121</v>
          </cell>
          <cell r="B118" t="str">
            <v>M947580861117939713</v>
          </cell>
          <cell r="C118" t="str">
            <v>搭建制作类</v>
          </cell>
          <cell r="D118" t="str">
            <v>搭建制作-制作-刻字-即时贴字-品牌：威诗柏/333 同级或以上</v>
          </cell>
          <cell r="E118" t="str">
            <v>平米</v>
          </cell>
          <cell r="F118">
            <v>68.9</v>
          </cell>
        </row>
        <row r="119">
          <cell r="A119" t="str">
            <v>A#122</v>
          </cell>
          <cell r="B119" t="str">
            <v>M939882682809176066</v>
          </cell>
          <cell r="C119" t="str">
            <v>搭建制作类</v>
          </cell>
          <cell r="D119" t="str">
            <v>搭建制作-制作-立体雕刻字-雪弗板字-10mm</v>
          </cell>
          <cell r="E119" t="str">
            <v>延米</v>
          </cell>
          <cell r="F119">
            <v>90.1</v>
          </cell>
        </row>
        <row r="120">
          <cell r="A120" t="str">
            <v>A#123</v>
          </cell>
          <cell r="B120" t="str">
            <v>M947580339317161986</v>
          </cell>
          <cell r="C120" t="str">
            <v>搭建制作类</v>
          </cell>
          <cell r="D120" t="str">
            <v>搭建制作-制作-立体雕刻字-雪弗板字-15mm</v>
          </cell>
          <cell r="E120" t="str">
            <v>延米</v>
          </cell>
          <cell r="F120">
            <v>116.6</v>
          </cell>
        </row>
        <row r="121">
          <cell r="A121" t="str">
            <v>A#124</v>
          </cell>
          <cell r="B121" t="str">
            <v>M939882659337850882</v>
          </cell>
          <cell r="C121" t="str">
            <v>搭建制作类</v>
          </cell>
          <cell r="D121" t="str">
            <v>搭建制作-制作-立体雕刻字-雪弗板字-20mm</v>
          </cell>
          <cell r="E121" t="str">
            <v>延米</v>
          </cell>
          <cell r="F121">
            <v>196.1</v>
          </cell>
        </row>
        <row r="122">
          <cell r="A122" t="str">
            <v>A#125</v>
          </cell>
          <cell r="B122" t="str">
            <v>M947580293775409154</v>
          </cell>
          <cell r="C122" t="str">
            <v>搭建制作类</v>
          </cell>
          <cell r="D122" t="str">
            <v>搭建制作-制作-立体雕刻字-有机玻璃/亚克力-10mm</v>
          </cell>
          <cell r="E122" t="str">
            <v>延米</v>
          </cell>
          <cell r="F122">
            <v>116.6</v>
          </cell>
        </row>
        <row r="123">
          <cell r="A123" t="str">
            <v>A#126</v>
          </cell>
          <cell r="B123" t="str">
            <v>M947580303348604929</v>
          </cell>
          <cell r="C123" t="str">
            <v>搭建制作类</v>
          </cell>
          <cell r="D123" t="str">
            <v>搭建制作-制作-立体雕刻字-泡沫字-50mm</v>
          </cell>
          <cell r="E123" t="str">
            <v>延米</v>
          </cell>
          <cell r="F123">
            <v>58.3</v>
          </cell>
        </row>
        <row r="124">
          <cell r="A124" t="str">
            <v>A#127</v>
          </cell>
          <cell r="B124" t="str">
            <v>M947580722835931137</v>
          </cell>
          <cell r="C124" t="str">
            <v>搭建制作类</v>
          </cell>
          <cell r="D124" t="str">
            <v>搭建制作-制作-立体雕刻字-泡沫字-100mm</v>
          </cell>
          <cell r="E124" t="str">
            <v>延米</v>
          </cell>
          <cell r="F124">
            <v>79.5</v>
          </cell>
        </row>
        <row r="125">
          <cell r="A125" t="str">
            <v>A#128</v>
          </cell>
          <cell r="B125" t="str">
            <v>M939882603784294401</v>
          </cell>
          <cell r="C125" t="str">
            <v>搭建制作类</v>
          </cell>
          <cell r="D125" t="str">
            <v>搭建制作-制作-立体雕刻字-不锈钢字--</v>
          </cell>
          <cell r="E125" t="str">
            <v>延米</v>
          </cell>
          <cell r="F125">
            <v>190.8</v>
          </cell>
        </row>
        <row r="126">
          <cell r="A126" t="str">
            <v>A#129</v>
          </cell>
          <cell r="B126" t="str">
            <v>M947580830520492034</v>
          </cell>
          <cell r="C126" t="str">
            <v>搭建制作类</v>
          </cell>
          <cell r="D126" t="str">
            <v>搭建制作-制作-立体雕刻字-10mm亚克力阴刻--</v>
          </cell>
          <cell r="E126" t="str">
            <v>延米</v>
          </cell>
          <cell r="F126">
            <v>275.6</v>
          </cell>
        </row>
        <row r="127">
          <cell r="A127" t="str">
            <v>A#130</v>
          </cell>
          <cell r="B127" t="str">
            <v>M947580321512341506</v>
          </cell>
          <cell r="C127" t="str">
            <v>搭建制作类</v>
          </cell>
          <cell r="D127" t="str">
            <v>搭建制作-制作-立体雕刻字-KT板字-3mm</v>
          </cell>
          <cell r="E127" t="str">
            <v>延米</v>
          </cell>
          <cell r="F127">
            <v>95.4</v>
          </cell>
        </row>
        <row r="128">
          <cell r="A128" t="str">
            <v>A#131</v>
          </cell>
          <cell r="B128" t="str">
            <v>M939882597903880193</v>
          </cell>
          <cell r="C128" t="str">
            <v>搭建制作类</v>
          </cell>
          <cell r="D128" t="str">
            <v>搭建制作-制作-立体雕刻字-密度板字--</v>
          </cell>
          <cell r="E128" t="str">
            <v>平米</v>
          </cell>
          <cell r="F128">
            <v>266.67</v>
          </cell>
        </row>
        <row r="129">
          <cell r="A129" t="str">
            <v>A#132</v>
          </cell>
          <cell r="B129" t="str">
            <v>M939882632766935041</v>
          </cell>
          <cell r="C129" t="str">
            <v>搭建制作类</v>
          </cell>
          <cell r="D129" t="str">
            <v>搭建制作-制作-立体雕刻字-喷漆立体字--</v>
          </cell>
          <cell r="E129" t="str">
            <v>延米</v>
          </cell>
          <cell r="F129">
            <v>979.44</v>
          </cell>
        </row>
        <row r="130">
          <cell r="A130" t="str">
            <v>A#133</v>
          </cell>
          <cell r="B130" t="str">
            <v>M939882689148002306</v>
          </cell>
          <cell r="C130" t="str">
            <v>搭建制作类</v>
          </cell>
          <cell r="D130" t="str">
            <v>搭建制作-制作-立体雕刻字-喷漆立体字+底座--</v>
          </cell>
          <cell r="E130" t="str">
            <v>延米</v>
          </cell>
          <cell r="F130">
            <v>816.2</v>
          </cell>
        </row>
        <row r="131">
          <cell r="A131" t="str">
            <v>A#134</v>
          </cell>
          <cell r="B131" t="str">
            <v>M939882616262348801</v>
          </cell>
          <cell r="C131" t="str">
            <v>搭建制作类</v>
          </cell>
          <cell r="D131" t="str">
            <v>搭建制作-制作-立体雕刻字-乳胶漆立体字--</v>
          </cell>
          <cell r="E131" t="str">
            <v>延米</v>
          </cell>
          <cell r="F131">
            <v>652.96</v>
          </cell>
        </row>
        <row r="132">
          <cell r="A132" t="str">
            <v>A#135</v>
          </cell>
          <cell r="B132" t="str">
            <v>M939882637544247297</v>
          </cell>
          <cell r="C132" t="str">
            <v>搭建制作类</v>
          </cell>
          <cell r="D132" t="str">
            <v>搭建制作-制作-立体雕刻字-乳胶漆立体字+底座--</v>
          </cell>
          <cell r="E132" t="str">
            <v>延米</v>
          </cell>
          <cell r="F132">
            <v>816.2</v>
          </cell>
        </row>
        <row r="133">
          <cell r="A133" t="str">
            <v>A#136</v>
          </cell>
          <cell r="B133" t="str">
            <v>M939882676366725122</v>
          </cell>
          <cell r="C133" t="str">
            <v>搭建制作类</v>
          </cell>
          <cell r="D133" t="str">
            <v>搭建制作-制作-立体雕刻字-亚克力金属拉丝包边(含LED灯珠)--</v>
          </cell>
          <cell r="E133" t="str">
            <v>延米</v>
          </cell>
          <cell r="F133">
            <v>848</v>
          </cell>
        </row>
        <row r="134">
          <cell r="A134" t="str">
            <v>A#137</v>
          </cell>
          <cell r="B134" t="str">
            <v>M939882628472094722</v>
          </cell>
          <cell r="C134" t="str">
            <v>搭建制作类</v>
          </cell>
          <cell r="D134" t="str">
            <v>搭建制作-制作-立体雕刻字-木结构喷漆字--</v>
          </cell>
          <cell r="E134" t="str">
            <v>平米</v>
          </cell>
          <cell r="F134">
            <v>636</v>
          </cell>
        </row>
        <row r="135">
          <cell r="A135" t="str">
            <v>A#138</v>
          </cell>
          <cell r="B135" t="str">
            <v>M939882594229669889</v>
          </cell>
          <cell r="C135" t="str">
            <v>搭建制作类</v>
          </cell>
          <cell r="D135" t="str">
            <v>搭建制作-制作-立体雕刻字-木烤漆字--</v>
          </cell>
          <cell r="E135" t="str">
            <v>平米</v>
          </cell>
          <cell r="F135">
            <v>848</v>
          </cell>
        </row>
        <row r="136">
          <cell r="A136" t="str">
            <v>A#143</v>
          </cell>
          <cell r="B136" t="str">
            <v>M947580285052411905</v>
          </cell>
          <cell r="C136" t="str">
            <v>搭建制作类</v>
          </cell>
          <cell r="D136" t="str">
            <v>搭建制作-制作-发光字-树脂发光字-80mm</v>
          </cell>
          <cell r="E136" t="str">
            <v>延米</v>
          </cell>
          <cell r="F136">
            <v>636</v>
          </cell>
        </row>
        <row r="137">
          <cell r="A137" t="str">
            <v>A#144</v>
          </cell>
          <cell r="B137" t="str">
            <v>M939882687612887041</v>
          </cell>
          <cell r="C137" t="str">
            <v>搭建制作类</v>
          </cell>
          <cell r="D137" t="str">
            <v>搭建制作-制作-灯带-LED单色灯带-品牌greethink，灯带型号5050，灯珠颗数60珠/米</v>
          </cell>
          <cell r="E137" t="str">
            <v>米</v>
          </cell>
          <cell r="F137">
            <v>37</v>
          </cell>
        </row>
        <row r="138">
          <cell r="A138" t="str">
            <v>A#145</v>
          </cell>
          <cell r="B138" t="str">
            <v>M939882645661458434</v>
          </cell>
          <cell r="C138" t="str">
            <v>搭建制作类</v>
          </cell>
          <cell r="D138" t="str">
            <v>搭建制作-制作-灯带-匀光柔性霓虹灯条-柔性、抗碎、防水专业线性霓虹灯光装饰</v>
          </cell>
          <cell r="E138" t="str">
            <v>米</v>
          </cell>
          <cell r="F138">
            <v>53</v>
          </cell>
        </row>
        <row r="139">
          <cell r="A139" t="str">
            <v>A#146</v>
          </cell>
          <cell r="B139" t="str">
            <v>M947580436146864130</v>
          </cell>
          <cell r="C139" t="str">
            <v>搭建制作类</v>
          </cell>
          <cell r="D139" t="str">
            <v>搭建制作-制作-灯带-RGB 灯带-含电线，变压器</v>
          </cell>
          <cell r="E139" t="str">
            <v>米</v>
          </cell>
          <cell r="F139">
            <v>47</v>
          </cell>
        </row>
        <row r="140">
          <cell r="A140" t="str">
            <v>A#147</v>
          </cell>
          <cell r="B140" t="str">
            <v>M947580286074667010</v>
          </cell>
          <cell r="C140" t="str">
            <v>搭建制作类</v>
          </cell>
          <cell r="D140" t="str">
            <v>搭建制作-制作-变压器-低压变压器-5-24V变压器</v>
          </cell>
          <cell r="E140" t="str">
            <v>个</v>
          </cell>
          <cell r="F140">
            <v>93.28</v>
          </cell>
        </row>
        <row r="141">
          <cell r="A141" t="str">
            <v>A#148</v>
          </cell>
          <cell r="B141" t="str">
            <v>M947580308564525058</v>
          </cell>
          <cell r="C141" t="str">
            <v>搭建制作类</v>
          </cell>
          <cell r="D141" t="str">
            <v>搭建制作-制作-变压器-低压变压器-防水</v>
          </cell>
          <cell r="E141" t="str">
            <v>个</v>
          </cell>
          <cell r="F141">
            <v>116.6</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cell r="F142">
            <v>424</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cell r="F143">
            <v>530</v>
          </cell>
        </row>
        <row r="144">
          <cell r="A144" t="str">
            <v>A#151</v>
          </cell>
          <cell r="B144" t="str">
            <v>M939882596175826946</v>
          </cell>
          <cell r="C144" t="str">
            <v>搭建制作类</v>
          </cell>
          <cell r="D144" t="str">
            <v>搭建制作-制作-灯箱-外挂灯箱-藏led550贴片，外表突出墙体，深度大于150mm</v>
          </cell>
          <cell r="E144" t="str">
            <v>平米</v>
          </cell>
          <cell r="F144">
            <v>318</v>
          </cell>
        </row>
        <row r="145">
          <cell r="A145" t="str">
            <v>A#152</v>
          </cell>
          <cell r="B145" t="str">
            <v>M939882680792948737</v>
          </cell>
          <cell r="C145" t="str">
            <v>搭建制作类</v>
          </cell>
          <cell r="D145" t="str">
            <v>搭建制作-制作-灯箱-超薄灯箱-深度小于150mm</v>
          </cell>
          <cell r="E145" t="str">
            <v>平米</v>
          </cell>
          <cell r="F145">
            <v>445</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cell r="F146">
            <v>551</v>
          </cell>
        </row>
        <row r="147">
          <cell r="A147" t="str">
            <v>A#154</v>
          </cell>
          <cell r="B147" t="str">
            <v>M939882654619385857</v>
          </cell>
          <cell r="C147" t="str">
            <v>搭建制作类</v>
          </cell>
          <cell r="D147" t="str">
            <v>搭建制作-制作-灯箱字-亚克力吸塑立体字-含led550贴片，含损耗，高度60cm以内</v>
          </cell>
          <cell r="E147" t="str">
            <v>延米</v>
          </cell>
          <cell r="F147">
            <v>636</v>
          </cell>
        </row>
        <row r="148">
          <cell r="A148" t="str">
            <v>A#155</v>
          </cell>
          <cell r="B148" t="str">
            <v>M947580664660934657</v>
          </cell>
          <cell r="C148" t="str">
            <v>搭建制作类</v>
          </cell>
          <cell r="D148" t="str">
            <v>搭建制作-制作-灯箱字-不锈钢围边灯箱字-含led550贴片，含损耗，高度60cm以内</v>
          </cell>
          <cell r="E148" t="str">
            <v>延米</v>
          </cell>
          <cell r="F148">
            <v>848</v>
          </cell>
        </row>
        <row r="149">
          <cell r="A149" t="str">
            <v>A#156</v>
          </cell>
          <cell r="B149" t="str">
            <v>M939882631781400578</v>
          </cell>
          <cell r="C149" t="str">
            <v>搭建制作类</v>
          </cell>
          <cell r="D149" t="str">
            <v>搭建制作-制作-指引-油画架-木质，不含画面</v>
          </cell>
          <cell r="E149" t="str">
            <v>个</v>
          </cell>
          <cell r="F149">
            <v>106</v>
          </cell>
        </row>
        <row r="150">
          <cell r="A150" t="str">
            <v>A#157</v>
          </cell>
          <cell r="B150" t="str">
            <v>M947580670688149506</v>
          </cell>
          <cell r="C150" t="str">
            <v>搭建制作类</v>
          </cell>
          <cell r="D150" t="str">
            <v>搭建制作-制作-指引-木质T型-0.8m X 2m，含双面写真、钢板配重</v>
          </cell>
          <cell r="E150" t="str">
            <v>个</v>
          </cell>
          <cell r="F150">
            <v>742</v>
          </cell>
        </row>
        <row r="151">
          <cell r="A151" t="str">
            <v>A#158</v>
          </cell>
          <cell r="B151" t="str">
            <v>M947580716688236545</v>
          </cell>
          <cell r="C151" t="str">
            <v>搭建制作类</v>
          </cell>
          <cell r="D151" t="str">
            <v>搭建制作-制作-指引-铝型材指示板-0.8m X 2m，含双面写真、钢板配重</v>
          </cell>
          <cell r="E151" t="str">
            <v>个</v>
          </cell>
          <cell r="F151">
            <v>254.4</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cell r="F152">
            <v>237.44</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cell r="F153">
            <v>424</v>
          </cell>
        </row>
        <row r="154">
          <cell r="A154" t="str">
            <v>A#161</v>
          </cell>
          <cell r="B154" t="str">
            <v>M947580838166708225</v>
          </cell>
          <cell r="C154" t="str">
            <v>搭建制作类</v>
          </cell>
          <cell r="D154" t="str">
            <v>搭建制作-制作-指引-X展架-铝合金材质，60*160cm，含写真画面</v>
          </cell>
          <cell r="E154" t="str">
            <v>套</v>
          </cell>
          <cell r="F154">
            <v>93.33</v>
          </cell>
        </row>
        <row r="155">
          <cell r="A155" t="str">
            <v>A#162</v>
          </cell>
          <cell r="B155" t="str">
            <v>M947580911562833921</v>
          </cell>
          <cell r="C155" t="str">
            <v>搭建制作类</v>
          </cell>
          <cell r="D155" t="str">
            <v>搭建制作-制作-指引-X展架-铝合金材质，80*180cm，含写真画面</v>
          </cell>
          <cell r="E155" t="str">
            <v>套</v>
          </cell>
          <cell r="F155">
            <v>127.2</v>
          </cell>
        </row>
        <row r="156">
          <cell r="A156" t="str">
            <v>A#163</v>
          </cell>
          <cell r="B156" t="str">
            <v>M939882655797985282</v>
          </cell>
          <cell r="C156" t="str">
            <v>搭建制作类</v>
          </cell>
          <cell r="D156" t="str">
            <v>搭建制作-制作-指引-易拉宝-铝合金材质，80*200cm，含写真画面</v>
          </cell>
          <cell r="E156" t="str">
            <v>套</v>
          </cell>
          <cell r="F156">
            <v>127.2</v>
          </cell>
        </row>
        <row r="157">
          <cell r="A157" t="str">
            <v>A#164</v>
          </cell>
          <cell r="B157" t="str">
            <v>M939882593421402114</v>
          </cell>
          <cell r="C157" t="str">
            <v>搭建制作类</v>
          </cell>
          <cell r="D157" t="str">
            <v>搭建制作-制作-指引-易拉宝-铝合金材质，120*200cm，含写真画面</v>
          </cell>
          <cell r="E157" t="str">
            <v>套</v>
          </cell>
          <cell r="F157">
            <v>201.4</v>
          </cell>
        </row>
        <row r="158">
          <cell r="A158" t="str">
            <v>A#165</v>
          </cell>
          <cell r="B158" t="str">
            <v>M947580558196916225</v>
          </cell>
          <cell r="C158" t="str">
            <v>搭建制作类</v>
          </cell>
          <cell r="D158" t="str">
            <v>搭建制作-制作-指引-立式KT板挂画架-金属H型伸缩立杆，,不含画面</v>
          </cell>
          <cell r="E158" t="str">
            <v>个</v>
          </cell>
          <cell r="F158">
            <v>126.67</v>
          </cell>
        </row>
        <row r="159">
          <cell r="A159" t="str">
            <v>A#166</v>
          </cell>
          <cell r="B159" t="str">
            <v>M939882635052830722</v>
          </cell>
          <cell r="C159" t="str">
            <v>搭建制作类</v>
          </cell>
          <cell r="D159" t="str">
            <v>搭建制作-制作-指引-金属H架-铁质，A2大小，含画面</v>
          </cell>
          <cell r="E159" t="str">
            <v>个</v>
          </cell>
          <cell r="F159">
            <v>53</v>
          </cell>
        </row>
        <row r="160">
          <cell r="A160" t="str">
            <v>A#167</v>
          </cell>
          <cell r="B160" t="str">
            <v>M939882699594780674</v>
          </cell>
          <cell r="C160" t="str">
            <v>搭建制作类</v>
          </cell>
          <cell r="D160" t="str">
            <v>搭建制作-制作-指引-金属H架-铁质，A3大小，含画面</v>
          </cell>
          <cell r="E160" t="str">
            <v>个</v>
          </cell>
          <cell r="F160">
            <v>42.4</v>
          </cell>
        </row>
        <row r="161">
          <cell r="A161" t="str">
            <v>A#168</v>
          </cell>
          <cell r="B161" t="str">
            <v>M939882687167184898</v>
          </cell>
          <cell r="C161" t="str">
            <v>搭建制作类</v>
          </cell>
          <cell r="D161" t="str">
            <v>搭建制作-制作-指引-金属H架-铁质，A4大小，含画面</v>
          </cell>
          <cell r="E161" t="str">
            <v>个</v>
          </cell>
          <cell r="F161">
            <v>31.8</v>
          </cell>
        </row>
        <row r="162">
          <cell r="A162" t="str">
            <v>A#169</v>
          </cell>
          <cell r="B162" t="str">
            <v>M939882573845479426</v>
          </cell>
          <cell r="C162" t="str">
            <v>搭建制作类</v>
          </cell>
          <cell r="D162" t="str">
            <v>搭建制作-制作-抽奖箱-亚克力材料-50*50*50cm，含画面</v>
          </cell>
          <cell r="E162" t="str">
            <v>只</v>
          </cell>
          <cell r="F162">
            <v>171.72</v>
          </cell>
        </row>
        <row r="163">
          <cell r="A163" t="str">
            <v>A#170</v>
          </cell>
          <cell r="B163" t="str">
            <v>M939882635637071873</v>
          </cell>
          <cell r="C163" t="str">
            <v>搭建制作类</v>
          </cell>
          <cell r="D163" t="str">
            <v>搭建制作-制作-抽奖箱-kt板材料-50*50*50cm，含画面</v>
          </cell>
          <cell r="E163" t="str">
            <v>只</v>
          </cell>
          <cell r="F163">
            <v>116.6</v>
          </cell>
        </row>
        <row r="164">
          <cell r="A164" t="str">
            <v>A#171</v>
          </cell>
          <cell r="B164" t="str">
            <v>M939882637401767938</v>
          </cell>
          <cell r="C164" t="str">
            <v>搭建制作类</v>
          </cell>
          <cell r="D164" t="str">
            <v>搭建制作-制作-布艺-黑、白丝绒布--</v>
          </cell>
          <cell r="E164" t="str">
            <v>平米</v>
          </cell>
          <cell r="F164">
            <v>45</v>
          </cell>
        </row>
        <row r="165">
          <cell r="A165" t="str">
            <v>A#172</v>
          </cell>
          <cell r="B165" t="str">
            <v>M939882599540891650</v>
          </cell>
          <cell r="C165" t="str">
            <v>搭建制作类</v>
          </cell>
          <cell r="D165" t="str">
            <v>搭建制作-制作-布艺-遮光布-单层</v>
          </cell>
          <cell r="E165" t="str">
            <v>平米</v>
          </cell>
          <cell r="F165">
            <v>21.2</v>
          </cell>
        </row>
        <row r="166">
          <cell r="A166" t="str">
            <v>A#173</v>
          </cell>
          <cell r="B166" t="str">
            <v>M939882615319863298</v>
          </cell>
          <cell r="C166" t="str">
            <v>搭建制作类</v>
          </cell>
          <cell r="D166" t="str">
            <v>搭建制作-制作-布艺-星空幕 （含星空灯）--</v>
          </cell>
          <cell r="E166" t="str">
            <v>平米</v>
          </cell>
          <cell r="F166">
            <v>74.2</v>
          </cell>
        </row>
        <row r="167">
          <cell r="A167" t="str">
            <v>A#174</v>
          </cell>
          <cell r="B167" t="str">
            <v>M947580362457137153</v>
          </cell>
          <cell r="C167" t="str">
            <v>搭建制作类</v>
          </cell>
          <cell r="D167" t="str">
            <v>搭建制作-制作-布艺-单片铁架结构绷网格布-50方管</v>
          </cell>
          <cell r="E167" t="str">
            <v>平米</v>
          </cell>
          <cell r="F167">
            <v>127.2</v>
          </cell>
        </row>
        <row r="168">
          <cell r="A168" t="str">
            <v>A#175</v>
          </cell>
          <cell r="B168" t="str">
            <v>M939882658558943234</v>
          </cell>
          <cell r="C168" t="str">
            <v>搭建制作类</v>
          </cell>
          <cell r="D168" t="str">
            <v>搭建制作-制作-布艺-单片铁架绷喷绘布-50方管</v>
          </cell>
          <cell r="E168" t="str">
            <v>平米</v>
          </cell>
          <cell r="F168">
            <v>127.2</v>
          </cell>
        </row>
        <row r="169">
          <cell r="A169" t="str">
            <v>A#176</v>
          </cell>
          <cell r="B169" t="str">
            <v>M939882586844733441</v>
          </cell>
          <cell r="C169" t="str">
            <v>搭建制作类</v>
          </cell>
          <cell r="D169" t="str">
            <v>搭建制作-制作-布艺-单片铁架綳软膜--</v>
          </cell>
          <cell r="E169" t="str">
            <v>平米</v>
          </cell>
          <cell r="F169">
            <v>148.4</v>
          </cell>
        </row>
        <row r="170">
          <cell r="A170" t="str">
            <v>A#177</v>
          </cell>
          <cell r="B170" t="str">
            <v>M939882632133595137</v>
          </cell>
          <cell r="C170" t="str">
            <v>搭建制作类</v>
          </cell>
          <cell r="D170" t="str">
            <v>搭建制作-制作-布艺-AV架弹力布0.4m*0.4m-內遮光布+弾力布</v>
          </cell>
          <cell r="E170" t="str">
            <v>平米</v>
          </cell>
          <cell r="F170">
            <v>105</v>
          </cell>
        </row>
        <row r="171">
          <cell r="A171" t="str">
            <v>A#178</v>
          </cell>
          <cell r="B171" t="str">
            <v>M939882599195725825</v>
          </cell>
          <cell r="C171" t="str">
            <v>搭建制作类</v>
          </cell>
          <cell r="D171" t="str">
            <v>搭建制作-制作-布艺-AV架弹力布0.6m*0.6m-內遮光布+弾力布</v>
          </cell>
          <cell r="E171" t="str">
            <v>平米</v>
          </cell>
          <cell r="F171">
            <v>116.67</v>
          </cell>
        </row>
        <row r="172">
          <cell r="A172" t="str">
            <v>A#179</v>
          </cell>
          <cell r="B172" t="str">
            <v>M947580608664576001</v>
          </cell>
          <cell r="C172" t="str">
            <v>搭建制作类</v>
          </cell>
          <cell r="D172" t="str">
            <v>搭建制作-制作-布艺-条幅布-0.6-0.7米宽幅，无味（环保）油墨</v>
          </cell>
          <cell r="E172" t="str">
            <v>延米</v>
          </cell>
          <cell r="F172">
            <v>10.6</v>
          </cell>
        </row>
        <row r="173">
          <cell r="A173" t="str">
            <v>A#180</v>
          </cell>
          <cell r="B173" t="str">
            <v>M939882638584434690</v>
          </cell>
          <cell r="C173" t="str">
            <v>搭建制作类</v>
          </cell>
          <cell r="D173" t="str">
            <v>搭建制作-制作-布艺-条幅布-0.8-1米宽幅，无味（环保）油墨</v>
          </cell>
          <cell r="E173" t="str">
            <v>延米</v>
          </cell>
          <cell r="F173">
            <v>12.72</v>
          </cell>
        </row>
        <row r="174">
          <cell r="A174" t="str">
            <v>A#181</v>
          </cell>
          <cell r="B174" t="str">
            <v>M939882629671538690</v>
          </cell>
          <cell r="C174" t="str">
            <v>搭建制作类</v>
          </cell>
          <cell r="D174" t="str">
            <v>搭建制作-制作-布艺-条幅布-1.1-1.2米宽幅，无味（环保）油墨</v>
          </cell>
          <cell r="E174" t="str">
            <v>延米</v>
          </cell>
          <cell r="F174">
            <v>31.8</v>
          </cell>
        </row>
        <row r="175">
          <cell r="A175" t="str">
            <v>A#182</v>
          </cell>
          <cell r="B175" t="str">
            <v>M939882581059555330</v>
          </cell>
          <cell r="C175" t="str">
            <v>搭建制作类</v>
          </cell>
          <cell r="D175" t="str">
            <v>搭建制作-制作-布艺-旗帜布-0.6-0.7米宽幅，无味（环保）油墨</v>
          </cell>
          <cell r="E175" t="str">
            <v>延米</v>
          </cell>
          <cell r="F175">
            <v>24.38</v>
          </cell>
        </row>
        <row r="176">
          <cell r="A176" t="str">
            <v>A#183</v>
          </cell>
          <cell r="B176" t="str">
            <v>M939882619487768577</v>
          </cell>
          <cell r="C176" t="str">
            <v>搭建制作类</v>
          </cell>
          <cell r="D176" t="str">
            <v>搭建制作-制作-布艺-旗帜布-0.8-1米宽幅，无味（环保）油墨</v>
          </cell>
          <cell r="E176" t="str">
            <v>延米</v>
          </cell>
          <cell r="F176">
            <v>26.5</v>
          </cell>
        </row>
        <row r="177">
          <cell r="A177" t="str">
            <v>A#184</v>
          </cell>
          <cell r="B177" t="str">
            <v>M939882589917925378</v>
          </cell>
          <cell r="C177" t="str">
            <v>搭建制作类</v>
          </cell>
          <cell r="D177" t="str">
            <v>搭建制作-制作-布艺-旗帜布-1.1-1.2米宽幅，无味（环保）油墨</v>
          </cell>
          <cell r="E177" t="str">
            <v>延米</v>
          </cell>
          <cell r="F177">
            <v>37.1</v>
          </cell>
        </row>
        <row r="178">
          <cell r="A178" t="str">
            <v>A#185</v>
          </cell>
          <cell r="B178" t="str">
            <v>M947580929334099970</v>
          </cell>
          <cell r="C178" t="str">
            <v>搭建制作类</v>
          </cell>
          <cell r="D178" t="str">
            <v>搭建制作-印刷-喷绘灯布-灯布-3.2m宽幅，黑底材质+无味（环保）油墨</v>
          </cell>
          <cell r="E178" t="str">
            <v>平米</v>
          </cell>
          <cell r="F178">
            <v>53</v>
          </cell>
        </row>
        <row r="179">
          <cell r="A179" t="str">
            <v>A#186</v>
          </cell>
          <cell r="B179" t="str">
            <v>M947580657069244417</v>
          </cell>
          <cell r="C179" t="str">
            <v>搭建制作类</v>
          </cell>
          <cell r="D179" t="str">
            <v>搭建制作-印刷-喷绘灯布-灯布-5m宽幅，无味（环保）油墨</v>
          </cell>
          <cell r="E179" t="str">
            <v>平米</v>
          </cell>
          <cell r="F179">
            <v>80</v>
          </cell>
        </row>
        <row r="180">
          <cell r="A180" t="str">
            <v>A#187</v>
          </cell>
          <cell r="B180" t="str">
            <v>M939882585740398594</v>
          </cell>
          <cell r="C180" t="str">
            <v>搭建制作类</v>
          </cell>
          <cell r="D180" t="str">
            <v>搭建制作-印刷-喷绘宝丽布-宝丽布-3.2m宽幅，黑底材质+无味（环保）油墨</v>
          </cell>
          <cell r="E180" t="str">
            <v>平米</v>
          </cell>
          <cell r="F180">
            <v>46.67</v>
          </cell>
        </row>
        <row r="181">
          <cell r="A181" t="str">
            <v>A#188</v>
          </cell>
          <cell r="B181" t="str">
            <v>M939882672567918594</v>
          </cell>
          <cell r="C181" t="str">
            <v>搭建制作类</v>
          </cell>
          <cell r="D181" t="str">
            <v>搭建制作-印刷-喷绘宝丽布-宝丽布-5m宽幅，黑底材质+无味（环保）油墨</v>
          </cell>
          <cell r="E181" t="str">
            <v>平米</v>
          </cell>
          <cell r="F181">
            <v>63.33</v>
          </cell>
        </row>
        <row r="182">
          <cell r="A182" t="str">
            <v>A#189</v>
          </cell>
          <cell r="B182" t="str">
            <v>M939882663037353986</v>
          </cell>
          <cell r="C182" t="str">
            <v>搭建制作类</v>
          </cell>
          <cell r="D182" t="str">
            <v>搭建制作-印刷-喷绘宝丽布-宝丽布-喷绘UV，3.2m宽幅，黑底材质+无味（环保）油墨</v>
          </cell>
          <cell r="E182" t="str">
            <v>平米</v>
          </cell>
          <cell r="F182">
            <v>60</v>
          </cell>
        </row>
        <row r="183">
          <cell r="A183" t="str">
            <v>A#190</v>
          </cell>
          <cell r="B183" t="str">
            <v>M939882662508871682</v>
          </cell>
          <cell r="C183" t="str">
            <v>搭建制作类</v>
          </cell>
          <cell r="D183" t="str">
            <v>搭建制作-印刷-喷绘宝丽布-宝丽布-喷绘UV，5m宽幅，黑底材质+无味（环保）油墨</v>
          </cell>
          <cell r="E183" t="str">
            <v>平米</v>
          </cell>
          <cell r="F183">
            <v>93.33</v>
          </cell>
        </row>
        <row r="184">
          <cell r="A184" t="str">
            <v>A#191</v>
          </cell>
          <cell r="B184" t="str">
            <v>M947580278463160321</v>
          </cell>
          <cell r="C184" t="str">
            <v>搭建制作类</v>
          </cell>
          <cell r="D184" t="str">
            <v>搭建制作-印刷-写真网格布-网格布-喷绘UV，3.2m宽幅，白色材质+无味（环保）油墨</v>
          </cell>
          <cell r="E184" t="str">
            <v>平米</v>
          </cell>
          <cell r="F184">
            <v>53</v>
          </cell>
        </row>
        <row r="185">
          <cell r="A185" t="str">
            <v>A#192</v>
          </cell>
          <cell r="B185" t="str">
            <v>M939882697578553345</v>
          </cell>
          <cell r="C185" t="str">
            <v>搭建制作类</v>
          </cell>
          <cell r="D185" t="str">
            <v>搭建制作-印刷-写真网格布-网格布-喷绘UV，5m宽幅，白色材质+无味（环保）油墨</v>
          </cell>
          <cell r="E185" t="str">
            <v>平米</v>
          </cell>
          <cell r="F185">
            <v>79.67</v>
          </cell>
        </row>
        <row r="186">
          <cell r="A186" t="str">
            <v>A#193</v>
          </cell>
          <cell r="B186" t="str">
            <v>M939882604300193794</v>
          </cell>
          <cell r="C186" t="str">
            <v>搭建制作类</v>
          </cell>
          <cell r="D186" t="str">
            <v>搭建制作-印刷-写真刀刮布-刀刮布-喷绘UV，3.2m宽幅，刀刮布+无味（环保）油墨</v>
          </cell>
          <cell r="E186" t="str">
            <v>平米</v>
          </cell>
          <cell r="F186">
            <v>62.54</v>
          </cell>
        </row>
        <row r="187">
          <cell r="A187" t="str">
            <v>A#194</v>
          </cell>
          <cell r="B187" t="str">
            <v>M947580416303611905</v>
          </cell>
          <cell r="C187" t="str">
            <v>搭建制作类</v>
          </cell>
          <cell r="D187" t="str">
            <v>搭建制作-印刷-写真刀刮布-刀刮布-喷绘UV，5m宽幅，刀刮布+无味（环保）油墨</v>
          </cell>
          <cell r="E187" t="str">
            <v>平米</v>
          </cell>
          <cell r="F187">
            <v>89.04</v>
          </cell>
        </row>
        <row r="188">
          <cell r="A188" t="str">
            <v>A#195</v>
          </cell>
          <cell r="B188" t="str">
            <v>M947580553184722945</v>
          </cell>
          <cell r="C188" t="str">
            <v>搭建制作类</v>
          </cell>
          <cell r="D188" t="str">
            <v>搭建制作-印刷-写真油画布-油画布-1.5m宽幅，油画布+无味（环保）油墨</v>
          </cell>
          <cell r="E188" t="str">
            <v>平米</v>
          </cell>
          <cell r="F188">
            <v>73.33</v>
          </cell>
        </row>
        <row r="189">
          <cell r="A189" t="str">
            <v>A#196</v>
          </cell>
          <cell r="B189" t="str">
            <v>M947580275672793089</v>
          </cell>
          <cell r="C189" t="str">
            <v>搭建制作类</v>
          </cell>
          <cell r="D189" t="str">
            <v>搭建制作-印刷-软膜-高清UV软膜喷绘-单层模式</v>
          </cell>
          <cell r="E189" t="str">
            <v>平米</v>
          </cell>
          <cell r="F189">
            <v>95</v>
          </cell>
        </row>
        <row r="190">
          <cell r="A190" t="str">
            <v>A#197</v>
          </cell>
          <cell r="B190" t="str">
            <v>M939882622768947202</v>
          </cell>
          <cell r="C190" t="str">
            <v>搭建制作类</v>
          </cell>
          <cell r="D190" t="str">
            <v>搭建制作-印刷-软膜-高清UV软膜喷绘-双层模式</v>
          </cell>
          <cell r="E190" t="str">
            <v>平米</v>
          </cell>
          <cell r="F190">
            <v>74.2</v>
          </cell>
        </row>
        <row r="191">
          <cell r="A191" t="str">
            <v>A#198</v>
          </cell>
          <cell r="B191" t="str">
            <v>M947580393792782338</v>
          </cell>
          <cell r="C191" t="str">
            <v>搭建制作类</v>
          </cell>
          <cell r="D191" t="str">
            <v>搭建制作-印刷-软膜-黑底空白软膜-黑底，不透光</v>
          </cell>
          <cell r="E191" t="str">
            <v>平米</v>
          </cell>
          <cell r="F191">
            <v>63</v>
          </cell>
        </row>
        <row r="192">
          <cell r="A192" t="str">
            <v>A#199</v>
          </cell>
          <cell r="B192" t="str">
            <v>M939882615034650625</v>
          </cell>
          <cell r="C192" t="str">
            <v>搭建制作类</v>
          </cell>
          <cell r="D192" t="str">
            <v>搭建制作-印刷-热转印布-热转印布-3.2m宽幅，白底材质</v>
          </cell>
          <cell r="E192" t="str">
            <v>平米</v>
          </cell>
          <cell r="F192">
            <v>42.4</v>
          </cell>
        </row>
        <row r="193">
          <cell r="A193" t="str">
            <v>A#200</v>
          </cell>
          <cell r="B193" t="str">
            <v>M947580299779252225</v>
          </cell>
          <cell r="C193" t="str">
            <v>搭建制作类</v>
          </cell>
          <cell r="D193" t="str">
            <v>搭建制作-印刷-平板UV-平板UV-门幅2.4X1.2m</v>
          </cell>
          <cell r="E193" t="str">
            <v>平米</v>
          </cell>
          <cell r="F193">
            <v>198.33</v>
          </cell>
        </row>
        <row r="194">
          <cell r="A194" t="str">
            <v>A#201</v>
          </cell>
          <cell r="B194" t="str">
            <v>M947580569807904769</v>
          </cell>
          <cell r="C194" t="str">
            <v>搭建制作类</v>
          </cell>
          <cell r="D194" t="str">
            <v>搭建制作-印刷-写真-背胶写真+覆膜+背胶-125g</v>
          </cell>
          <cell r="E194" t="str">
            <v>平米</v>
          </cell>
          <cell r="F194">
            <v>37</v>
          </cell>
        </row>
        <row r="195">
          <cell r="A195" t="str">
            <v>A#202</v>
          </cell>
          <cell r="B195" t="str">
            <v>M939882613775126529</v>
          </cell>
          <cell r="C195" t="str">
            <v>搭建制作类</v>
          </cell>
          <cell r="D195" t="str">
            <v>搭建制作-印刷-写真-可转移背胶+覆膜-125g</v>
          </cell>
          <cell r="E195" t="str">
            <v>平米</v>
          </cell>
          <cell r="F195">
            <v>55</v>
          </cell>
        </row>
        <row r="196">
          <cell r="A196" t="str">
            <v>A#203</v>
          </cell>
          <cell r="B196" t="str">
            <v>M947580385351442433</v>
          </cell>
          <cell r="C196" t="str">
            <v>搭建制作类</v>
          </cell>
          <cell r="D196" t="str">
            <v>搭建制作-印刷-写真-照相纸写真+覆膜+背胶-125g</v>
          </cell>
          <cell r="E196" t="str">
            <v>平米</v>
          </cell>
          <cell r="F196">
            <v>63</v>
          </cell>
        </row>
        <row r="197">
          <cell r="A197" t="str">
            <v>A#204</v>
          </cell>
          <cell r="B197" t="str">
            <v>M947580339082280961</v>
          </cell>
          <cell r="C197" t="str">
            <v>搭建制作类</v>
          </cell>
          <cell r="D197" t="str">
            <v>搭建制作-印刷-写真-车贴写真-175g</v>
          </cell>
          <cell r="E197" t="str">
            <v>平米</v>
          </cell>
          <cell r="F197">
            <v>58.3</v>
          </cell>
        </row>
        <row r="198">
          <cell r="A198" t="str">
            <v>A#205</v>
          </cell>
          <cell r="B198" t="str">
            <v>M947580518424125441</v>
          </cell>
          <cell r="C198" t="str">
            <v>搭建制作类</v>
          </cell>
          <cell r="D198" t="str">
            <v>搭建制作-印刷-写真-3M进口地贴-3M进口加厚地贴</v>
          </cell>
          <cell r="E198" t="str">
            <v>平米</v>
          </cell>
          <cell r="F198">
            <v>56</v>
          </cell>
        </row>
        <row r="199">
          <cell r="A199" t="str">
            <v>A#206</v>
          </cell>
          <cell r="B199" t="str">
            <v>M939882684654669825</v>
          </cell>
          <cell r="C199" t="str">
            <v>搭建制作类</v>
          </cell>
          <cell r="D199" t="str">
            <v>搭建制作-印刷-单页-A4彩色单面157克铜板纸-数量(1-500)</v>
          </cell>
          <cell r="E199" t="str">
            <v>张</v>
          </cell>
          <cell r="F199">
            <v>1.3</v>
          </cell>
        </row>
        <row r="200">
          <cell r="A200" t="str">
            <v>A#207</v>
          </cell>
          <cell r="B200" t="str">
            <v>M947580290148491266</v>
          </cell>
          <cell r="C200" t="str">
            <v>搭建制作类</v>
          </cell>
          <cell r="D200" t="str">
            <v>搭建制作-印刷-单页-A4彩色单面157克铜板纸-数量(501-5000)</v>
          </cell>
          <cell r="E200" t="str">
            <v>张</v>
          </cell>
          <cell r="F200">
            <v>1</v>
          </cell>
        </row>
        <row r="201">
          <cell r="A201" t="str">
            <v>A#208</v>
          </cell>
          <cell r="B201" t="str">
            <v>M947580656381378562</v>
          </cell>
          <cell r="C201" t="str">
            <v>搭建制作类</v>
          </cell>
          <cell r="D201" t="str">
            <v>搭建制作-印刷-单页-A4彩色单面200克铜板纸-数量(1-500)</v>
          </cell>
          <cell r="E201" t="str">
            <v>张</v>
          </cell>
          <cell r="F201">
            <v>1.5</v>
          </cell>
        </row>
        <row r="202">
          <cell r="A202" t="str">
            <v>A#209</v>
          </cell>
          <cell r="B202" t="str">
            <v>M947580642049441794</v>
          </cell>
          <cell r="C202" t="str">
            <v>搭建制作类</v>
          </cell>
          <cell r="D202" t="str">
            <v>搭建制作-印刷-单页-A4彩色单面200克铜板纸-数量(501-5000)</v>
          </cell>
          <cell r="E202" t="str">
            <v>张</v>
          </cell>
          <cell r="F202">
            <v>1.22</v>
          </cell>
        </row>
        <row r="203">
          <cell r="A203" t="str">
            <v>A#210</v>
          </cell>
          <cell r="B203" t="str">
            <v>M939882582330556417</v>
          </cell>
          <cell r="C203" t="str">
            <v>搭建制作类</v>
          </cell>
          <cell r="D203" t="str">
            <v>搭建制作-印刷-单页-A4彩色单面250克铜板纸-数量(1-500)</v>
          </cell>
          <cell r="E203" t="str">
            <v>张</v>
          </cell>
          <cell r="F203">
            <v>1.91</v>
          </cell>
        </row>
        <row r="204">
          <cell r="A204" t="str">
            <v>A#211</v>
          </cell>
          <cell r="B204" t="str">
            <v>M939882642443194370</v>
          </cell>
          <cell r="C204" t="str">
            <v>搭建制作类</v>
          </cell>
          <cell r="D204" t="str">
            <v>搭建制作-印刷-单页-A4彩色单面250克铜板纸-数量(501-5000)</v>
          </cell>
          <cell r="E204" t="str">
            <v>张</v>
          </cell>
          <cell r="F204">
            <v>1.5</v>
          </cell>
        </row>
        <row r="205">
          <cell r="A205" t="str">
            <v>A#212</v>
          </cell>
          <cell r="B205" t="str">
            <v>M939882688505040898</v>
          </cell>
          <cell r="C205" t="str">
            <v>搭建制作类</v>
          </cell>
          <cell r="D205" t="str">
            <v>搭建制作-印刷-单页-A4彩色双面157克铜板纸-数量(1-500)</v>
          </cell>
          <cell r="E205" t="str">
            <v>张</v>
          </cell>
          <cell r="F205">
            <v>1.73</v>
          </cell>
        </row>
        <row r="206">
          <cell r="A206" t="str">
            <v>A#213</v>
          </cell>
          <cell r="B206" t="str">
            <v>M947580400354467842</v>
          </cell>
          <cell r="C206" t="str">
            <v>搭建制作类</v>
          </cell>
          <cell r="D206" t="str">
            <v>搭建制作-印刷-单页-A4彩色双面157克铜板纸-数量(501-5000)</v>
          </cell>
          <cell r="E206" t="str">
            <v>张</v>
          </cell>
          <cell r="F206">
            <v>1.6</v>
          </cell>
        </row>
        <row r="207">
          <cell r="A207" t="str">
            <v>A#214</v>
          </cell>
          <cell r="B207" t="str">
            <v>M939882607920005122</v>
          </cell>
          <cell r="C207" t="str">
            <v>搭建制作类</v>
          </cell>
          <cell r="D207" t="str">
            <v>搭建制作-印刷-单页-A4彩色双面200克铜板纸-数量(1-500)</v>
          </cell>
          <cell r="E207" t="str">
            <v>张</v>
          </cell>
          <cell r="F207">
            <v>2.12</v>
          </cell>
        </row>
        <row r="208">
          <cell r="A208" t="str">
            <v>A#215</v>
          </cell>
          <cell r="B208" t="str">
            <v>M939882573925044225</v>
          </cell>
          <cell r="C208" t="str">
            <v>搭建制作类</v>
          </cell>
          <cell r="D208" t="str">
            <v>搭建制作-印刷-单页-A4彩色双面200克铜板纸-数量(501-5000)</v>
          </cell>
          <cell r="E208" t="str">
            <v>张</v>
          </cell>
          <cell r="F208">
            <v>1.6</v>
          </cell>
        </row>
        <row r="209">
          <cell r="A209" t="str">
            <v>A#216</v>
          </cell>
          <cell r="B209" t="str">
            <v>M939882643525451777</v>
          </cell>
          <cell r="C209" t="str">
            <v>搭建制作类</v>
          </cell>
          <cell r="D209" t="str">
            <v>搭建制作-印刷-单页-A4彩色双面250克铜板纸-数量(1-500)</v>
          </cell>
          <cell r="E209" t="str">
            <v>张</v>
          </cell>
          <cell r="F209">
            <v>2.43</v>
          </cell>
        </row>
        <row r="210">
          <cell r="A210" t="str">
            <v>A#217</v>
          </cell>
          <cell r="B210" t="str">
            <v>M939882602840702977</v>
          </cell>
          <cell r="C210" t="str">
            <v>搭建制作类</v>
          </cell>
          <cell r="D210" t="str">
            <v>搭建制作-印刷-单页-A4彩色双面250克铜板纸-数量(501-5000)</v>
          </cell>
          <cell r="E210" t="str">
            <v>张</v>
          </cell>
          <cell r="F210">
            <v>1.93</v>
          </cell>
        </row>
        <row r="211">
          <cell r="A211" t="str">
            <v>A#218</v>
          </cell>
          <cell r="B211" t="str">
            <v>M939882717231828994</v>
          </cell>
          <cell r="C211" t="str">
            <v>搭建制作类</v>
          </cell>
          <cell r="D211" t="str">
            <v>搭建制作-印刷-海报-彩色单面印刷250克-420mm X 570mm，数量(1-500)</v>
          </cell>
          <cell r="E211" t="str">
            <v>张</v>
          </cell>
          <cell r="F211">
            <v>5.83</v>
          </cell>
        </row>
        <row r="212">
          <cell r="A212" t="str">
            <v>A#219</v>
          </cell>
          <cell r="B212" t="str">
            <v>M947580553369272322</v>
          </cell>
          <cell r="C212" t="str">
            <v>搭建制作类</v>
          </cell>
          <cell r="D212" t="str">
            <v>搭建制作-印刷-桌卡-200克铜版彩色打印三折页-150mm X 210mm</v>
          </cell>
          <cell r="E212" t="str">
            <v>套</v>
          </cell>
          <cell r="F212">
            <v>4.5</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cell r="F213">
            <v>10.6</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cell r="F214">
            <v>10.6</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cell r="F215">
            <v>6.36</v>
          </cell>
        </row>
        <row r="216">
          <cell r="A216" t="str">
            <v>A#223</v>
          </cell>
          <cell r="B216" t="str">
            <v>M939882630977200129</v>
          </cell>
          <cell r="C216" t="str">
            <v>搭建制作类</v>
          </cell>
          <cell r="D216" t="str">
            <v>搭建制作-印刷-麦克风套-雪弗板裱写真-80mm*50mm</v>
          </cell>
          <cell r="E216" t="str">
            <v>个</v>
          </cell>
          <cell r="F216">
            <v>21.2</v>
          </cell>
        </row>
        <row r="217">
          <cell r="A217" t="str">
            <v>A#224</v>
          </cell>
          <cell r="B217" t="str">
            <v>M939882589636907010</v>
          </cell>
          <cell r="C217" t="str">
            <v>搭建制作类</v>
          </cell>
          <cell r="D217" t="str">
            <v>搭建制作-印刷-椅背贴-不干胶印刷-150mm*100mm</v>
          </cell>
          <cell r="E217" t="str">
            <v>张</v>
          </cell>
          <cell r="F217">
            <v>2.12</v>
          </cell>
        </row>
        <row r="218">
          <cell r="A218" t="str">
            <v>A#225</v>
          </cell>
          <cell r="B218" t="str">
            <v>M939882627565998081</v>
          </cell>
          <cell r="C218" t="str">
            <v>搭建制作类</v>
          </cell>
          <cell r="D218" t="str">
            <v>搭建制作-印刷-主持人手卡-彩色单面157克铜板纸-150mm*100mm</v>
          </cell>
          <cell r="E218" t="str">
            <v>张</v>
          </cell>
          <cell r="F218">
            <v>0.95</v>
          </cell>
        </row>
        <row r="219">
          <cell r="A219" t="str">
            <v>A#226</v>
          </cell>
          <cell r="B219" t="str">
            <v>M947580494313472001</v>
          </cell>
          <cell r="C219" t="str">
            <v>搭建制作类</v>
          </cell>
          <cell r="D219" t="str">
            <v>搭建制作-印刷-臂贴-不干胶印刷-80mm圆</v>
          </cell>
          <cell r="E219" t="str">
            <v>张</v>
          </cell>
          <cell r="F219">
            <v>0.95</v>
          </cell>
        </row>
        <row r="220">
          <cell r="A220" t="str">
            <v>A#227</v>
          </cell>
          <cell r="B220" t="str">
            <v>M947580951941398529</v>
          </cell>
          <cell r="C220" t="str">
            <v>搭建制作类</v>
          </cell>
          <cell r="D220" t="str">
            <v>搭建制作-印刷-服装-纯棉圆领T恤-200g纯棉，丝印单色logo，热转印面积≤20*30cm，50件起订</v>
          </cell>
          <cell r="E220" t="str">
            <v>件</v>
          </cell>
          <cell r="F220">
            <v>50.88</v>
          </cell>
        </row>
        <row r="221">
          <cell r="A221" t="str">
            <v>A#228</v>
          </cell>
          <cell r="B221" t="str">
            <v>M939882612567166978</v>
          </cell>
          <cell r="C221" t="str">
            <v>搭建制作类</v>
          </cell>
          <cell r="D221" t="str">
            <v>搭建制作-印刷-服装-纯棉polo-200g纯棉，丝印单色logo，热转印面积≤20*30cm，50件起订</v>
          </cell>
          <cell r="E221" t="str">
            <v>件</v>
          </cell>
          <cell r="F221">
            <v>63.6</v>
          </cell>
        </row>
        <row r="222">
          <cell r="A222" t="str">
            <v>A#229</v>
          </cell>
          <cell r="B222" t="str">
            <v>M947580851231965186</v>
          </cell>
          <cell r="C222" t="str">
            <v>搭建制作类</v>
          </cell>
          <cell r="D222" t="str">
            <v>搭建制作-印刷-服装-棒球帽-优质面涤，丝印单色logo，热转印面积≤20*30cm，50件起订</v>
          </cell>
          <cell r="E222" t="str">
            <v>件</v>
          </cell>
          <cell r="F222">
            <v>31.8</v>
          </cell>
        </row>
        <row r="223">
          <cell r="A223" t="str">
            <v>A#230</v>
          </cell>
          <cell r="B223" t="str">
            <v>M939882629491183617</v>
          </cell>
          <cell r="C223" t="str">
            <v>搭建制作类</v>
          </cell>
          <cell r="D223" t="str">
            <v>搭建制作-印刷-服装-卫衣-400g纯棉，丝印单色logo，热转印面积≤20*30cm，50件起订</v>
          </cell>
          <cell r="E223" t="str">
            <v>件</v>
          </cell>
          <cell r="F223">
            <v>79.5</v>
          </cell>
        </row>
        <row r="224">
          <cell r="A224" t="str">
            <v>A#231</v>
          </cell>
          <cell r="B224" t="str">
            <v>M939882692436336641</v>
          </cell>
          <cell r="C224" t="str">
            <v>搭建制作类</v>
          </cell>
          <cell r="D224" t="str">
            <v>搭建制作-印刷-手提袋-纸质快印-350mm*250mm*100mm（1-500）</v>
          </cell>
          <cell r="E224" t="str">
            <v>个</v>
          </cell>
          <cell r="F224">
            <v>9.54</v>
          </cell>
        </row>
        <row r="225">
          <cell r="A225" t="str">
            <v>A#232</v>
          </cell>
          <cell r="B225" t="str">
            <v>M939882574969425921</v>
          </cell>
          <cell r="C225" t="str">
            <v>搭建制作类</v>
          </cell>
          <cell r="D225" t="str">
            <v>搭建制作-印刷-手提袋-纸质印刷-350mm*250mm*100mm（500-5000）</v>
          </cell>
          <cell r="E225" t="str">
            <v>个</v>
          </cell>
          <cell r="F225">
            <v>5.3</v>
          </cell>
        </row>
        <row r="226">
          <cell r="A226" t="str">
            <v>A#233</v>
          </cell>
          <cell r="B226" t="str">
            <v>M939882570952515585</v>
          </cell>
          <cell r="C226" t="str">
            <v>搭建制作类</v>
          </cell>
          <cell r="D226" t="str">
            <v>搭建制作-印刷-手提袋-无纺布-350mm*250mm*100mm，含彩色logo印刷</v>
          </cell>
          <cell r="E226" t="str">
            <v>个</v>
          </cell>
          <cell r="F226">
            <v>8.48</v>
          </cell>
        </row>
        <row r="227">
          <cell r="A227" t="str">
            <v>A#234</v>
          </cell>
          <cell r="B227" t="str">
            <v>M939882680172191746</v>
          </cell>
          <cell r="C227" t="str">
            <v>搭建制作类</v>
          </cell>
          <cell r="D227" t="str">
            <v>搭建制作-印刷-手提袋-帆布-350mm*250mm*100mm，含彩色logo印刷</v>
          </cell>
          <cell r="E227" t="str">
            <v>个</v>
          </cell>
          <cell r="F227">
            <v>18.02</v>
          </cell>
        </row>
        <row r="228">
          <cell r="A228" t="str">
            <v>A#235</v>
          </cell>
          <cell r="B228" t="str">
            <v>M939882601838264322</v>
          </cell>
          <cell r="C228" t="str">
            <v>搭建制作类</v>
          </cell>
          <cell r="D228" t="str">
            <v>搭建制作-展示灯具-筒灯-节能灯-15W</v>
          </cell>
          <cell r="E228" t="str">
            <v>台</v>
          </cell>
          <cell r="F228">
            <v>27.56</v>
          </cell>
        </row>
        <row r="229">
          <cell r="A229" t="str">
            <v>A#236</v>
          </cell>
          <cell r="B229" t="str">
            <v>M947580505881362433</v>
          </cell>
          <cell r="C229" t="str">
            <v>搭建制作类</v>
          </cell>
          <cell r="D229" t="str">
            <v>搭建制作-展示灯具-射灯-格栅射灯-40W</v>
          </cell>
          <cell r="E229" t="str">
            <v>台</v>
          </cell>
          <cell r="F229">
            <v>50.88</v>
          </cell>
        </row>
        <row r="230">
          <cell r="A230" t="str">
            <v>A#237</v>
          </cell>
          <cell r="B230" t="str">
            <v>M939882625422708737</v>
          </cell>
          <cell r="C230" t="str">
            <v>搭建制作类</v>
          </cell>
          <cell r="D230" t="str">
            <v>搭建制作-展示灯具-射灯-长臂射灯-30W</v>
          </cell>
          <cell r="E230" t="str">
            <v>台</v>
          </cell>
          <cell r="F230">
            <v>46.64</v>
          </cell>
        </row>
        <row r="231">
          <cell r="A231" t="str">
            <v>A#238</v>
          </cell>
          <cell r="B231" t="str">
            <v>M939882642036346882</v>
          </cell>
          <cell r="C231" t="str">
            <v>搭建制作类</v>
          </cell>
          <cell r="D231" t="str">
            <v>搭建制作-展示灯具-射灯-轨道射灯-30W</v>
          </cell>
          <cell r="E231" t="str">
            <v>台</v>
          </cell>
          <cell r="F231">
            <v>53</v>
          </cell>
        </row>
        <row r="232">
          <cell r="A232" t="str">
            <v>A#239</v>
          </cell>
          <cell r="B232" t="str">
            <v>M939882573115543553</v>
          </cell>
          <cell r="C232" t="str">
            <v>搭建制作类</v>
          </cell>
          <cell r="D232" t="str">
            <v>搭建制作-展示灯具-射灯-575车展灯-150WLED 聚光</v>
          </cell>
          <cell r="E232" t="str">
            <v>台</v>
          </cell>
          <cell r="F232">
            <v>127.2</v>
          </cell>
        </row>
        <row r="233">
          <cell r="A233" t="str">
            <v>A#240</v>
          </cell>
          <cell r="B233" t="str">
            <v>M947580714263928834</v>
          </cell>
          <cell r="C233" t="str">
            <v>搭建制作类</v>
          </cell>
          <cell r="D233" t="str">
            <v>搭建制作-家具及办公设备-桌椅-IBM长桌-1800*450mm，租赁价，3天为1展期</v>
          </cell>
          <cell r="E233" t="str">
            <v>张</v>
          </cell>
          <cell r="F233">
            <v>86.67</v>
          </cell>
        </row>
        <row r="234">
          <cell r="A234" t="str">
            <v>A#241</v>
          </cell>
          <cell r="B234" t="str">
            <v>M939882584591286273</v>
          </cell>
          <cell r="C234" t="str">
            <v>搭建制作类</v>
          </cell>
          <cell r="D234" t="str">
            <v>搭建制作-家具及办公设备-桌椅-IBM长桌-1200*400，租赁价，3天为1展期</v>
          </cell>
          <cell r="E234" t="str">
            <v>张</v>
          </cell>
          <cell r="F234">
            <v>73.33</v>
          </cell>
        </row>
        <row r="235">
          <cell r="A235" t="str">
            <v>A#242</v>
          </cell>
          <cell r="B235" t="str">
            <v>M947580716159754242</v>
          </cell>
          <cell r="C235" t="str">
            <v>搭建制作类</v>
          </cell>
          <cell r="D235" t="str">
            <v>搭建制作-家具及办公设备-桌椅-吧桌-租赁价，3天为1展期</v>
          </cell>
          <cell r="E235" t="str">
            <v>张</v>
          </cell>
          <cell r="F235">
            <v>153.33</v>
          </cell>
        </row>
        <row r="236">
          <cell r="A236" t="str">
            <v>A#243</v>
          </cell>
          <cell r="B236" t="str">
            <v>M947580559048359937</v>
          </cell>
          <cell r="C236" t="str">
            <v>搭建制作类</v>
          </cell>
          <cell r="D236" t="str">
            <v>搭建制作-家具及办公设备-桌椅-折叠椅-租赁价，3天为1展期</v>
          </cell>
          <cell r="E236" t="str">
            <v>张</v>
          </cell>
          <cell r="F236">
            <v>25</v>
          </cell>
        </row>
        <row r="237">
          <cell r="A237" t="str">
            <v>A#244</v>
          </cell>
          <cell r="B237" t="str">
            <v>M947580359806337025</v>
          </cell>
          <cell r="C237" t="str">
            <v>搭建制作类</v>
          </cell>
          <cell r="D237" t="str">
            <v>搭建制作-家具及办公设备-桌椅-办公椅-租赁价，3天为1展期</v>
          </cell>
          <cell r="E237" t="str">
            <v>张</v>
          </cell>
          <cell r="F237">
            <v>106</v>
          </cell>
        </row>
        <row r="238">
          <cell r="A238" t="str">
            <v>A#245</v>
          </cell>
          <cell r="B238" t="str">
            <v>M947580688125665282</v>
          </cell>
          <cell r="C238" t="str">
            <v>搭建制作类</v>
          </cell>
          <cell r="D238" t="str">
            <v>搭建制作-家具及办公设备-桌椅-宴会椅-租赁价，3天为1展期</v>
          </cell>
          <cell r="E238" t="str">
            <v>张</v>
          </cell>
          <cell r="F238">
            <v>43.33</v>
          </cell>
        </row>
        <row r="239">
          <cell r="A239" t="str">
            <v>A#246</v>
          </cell>
          <cell r="B239" t="str">
            <v>M947580357614510081</v>
          </cell>
          <cell r="C239" t="str">
            <v>搭建制作类</v>
          </cell>
          <cell r="D239" t="str">
            <v>搭建制作-家具及办公设备-桌椅-吧椅-租赁价，3天为1展期</v>
          </cell>
          <cell r="E239" t="str">
            <v>张</v>
          </cell>
          <cell r="F239">
            <v>73.33</v>
          </cell>
        </row>
        <row r="240">
          <cell r="A240" t="str">
            <v>A#247</v>
          </cell>
          <cell r="B240" t="str">
            <v>M939882580598181889</v>
          </cell>
          <cell r="C240" t="str">
            <v>搭建制作类</v>
          </cell>
          <cell r="D240" t="str">
            <v>搭建制作-家具及办公设备-桌椅-单人面包凳-租赁价，3天为1展期</v>
          </cell>
          <cell r="E240" t="str">
            <v>张</v>
          </cell>
          <cell r="F240">
            <v>123.33</v>
          </cell>
        </row>
        <row r="241">
          <cell r="A241" t="str">
            <v>A#248</v>
          </cell>
          <cell r="B241" t="str">
            <v>M939882646599749633</v>
          </cell>
          <cell r="C241" t="str">
            <v>搭建制作类</v>
          </cell>
          <cell r="D241" t="str">
            <v>搭建制作-家具及办公设备-桌椅-三人面包凳-租赁价，3天为1展期</v>
          </cell>
          <cell r="E241" t="str">
            <v>张</v>
          </cell>
          <cell r="F241">
            <v>243.33</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cell r="F242">
            <v>340</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cell r="F243">
            <v>496.67</v>
          </cell>
        </row>
        <row r="244">
          <cell r="A244" t="str">
            <v>A#251</v>
          </cell>
          <cell r="B244" t="str">
            <v>M947580438952853505</v>
          </cell>
          <cell r="C244" t="str">
            <v>搭建制作类</v>
          </cell>
          <cell r="D244" t="str">
            <v>搭建制作-家具及办公设备-桌椅-茶几-简易茶几，租赁价，3天为1展期</v>
          </cell>
          <cell r="E244" t="str">
            <v>张</v>
          </cell>
          <cell r="F244">
            <v>53</v>
          </cell>
        </row>
        <row r="245">
          <cell r="A245" t="str">
            <v>A#252</v>
          </cell>
          <cell r="B245" t="str">
            <v>M947580387157393410</v>
          </cell>
          <cell r="C245" t="str">
            <v>搭建制作类</v>
          </cell>
          <cell r="D245" t="str">
            <v>搭建制作-家具及办公设备-桌椅-普通洽谈桌椅-一桌四椅，租赁价，3天为1展期</v>
          </cell>
          <cell r="E245" t="str">
            <v>套</v>
          </cell>
          <cell r="F245">
            <v>212</v>
          </cell>
        </row>
        <row r="246">
          <cell r="A246" t="str">
            <v>A#253</v>
          </cell>
          <cell r="B246" t="str">
            <v>M947580291942498306</v>
          </cell>
          <cell r="C246" t="str">
            <v>搭建制作类</v>
          </cell>
          <cell r="D246" t="str">
            <v>搭建制作-家具及办公设备-桌椅-高档洽谈桌椅-一桌四椅，租赁价，3天为1展期</v>
          </cell>
          <cell r="E246" t="str">
            <v>套</v>
          </cell>
          <cell r="F246">
            <v>400.68</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cell r="F247">
            <v>63.6</v>
          </cell>
        </row>
        <row r="248">
          <cell r="A248" t="str">
            <v>A#255</v>
          </cell>
          <cell r="B248" t="str">
            <v>M939882613515079682</v>
          </cell>
          <cell r="C248" t="str">
            <v>搭建制作类</v>
          </cell>
          <cell r="D248" t="str">
            <v>搭建制作-家具及办公设备-其他-挂衣龙门架-含折旧维护费，租赁价，3天为1展期</v>
          </cell>
          <cell r="E248" t="str">
            <v>个</v>
          </cell>
          <cell r="F248">
            <v>63.6</v>
          </cell>
        </row>
        <row r="249">
          <cell r="A249" t="str">
            <v>A#256</v>
          </cell>
          <cell r="B249" t="str">
            <v>M939882605701091329</v>
          </cell>
          <cell r="C249" t="str">
            <v>搭建制作类</v>
          </cell>
          <cell r="D249" t="str">
            <v>搭建制作-家具及办公设备-其他-化妆镜-含折旧维护费，租赁价，3天为1展期</v>
          </cell>
          <cell r="E249" t="str">
            <v>个</v>
          </cell>
          <cell r="F249">
            <v>63.6</v>
          </cell>
        </row>
        <row r="250">
          <cell r="A250" t="str">
            <v>A#257</v>
          </cell>
          <cell r="B250" t="str">
            <v>M939882674073673730</v>
          </cell>
          <cell r="C250" t="str">
            <v>搭建制作类</v>
          </cell>
          <cell r="D250" t="str">
            <v>搭建制作-家具及办公设备-其他-衣架-含折旧维护费，租赁价，3天为1展期</v>
          </cell>
          <cell r="E250" t="str">
            <v>个</v>
          </cell>
          <cell r="F250">
            <v>2.54</v>
          </cell>
        </row>
        <row r="251">
          <cell r="A251" t="str">
            <v>A#258</v>
          </cell>
          <cell r="B251" t="str">
            <v>M939882678262677505</v>
          </cell>
          <cell r="C251" t="str">
            <v>搭建制作类</v>
          </cell>
          <cell r="D251" t="str">
            <v>搭建制作-家具及办公设备-其他-穿衣镜（小）-含折旧维护费，租赁价，3天为1展期</v>
          </cell>
          <cell r="E251" t="str">
            <v>个</v>
          </cell>
          <cell r="F251">
            <v>68.9</v>
          </cell>
        </row>
        <row r="252">
          <cell r="A252" t="str">
            <v>A#259</v>
          </cell>
          <cell r="B252" t="str">
            <v>M939882587279708162</v>
          </cell>
          <cell r="C252" t="str">
            <v>搭建制作类</v>
          </cell>
          <cell r="D252" t="str">
            <v>搭建制作-家具及办公设备-其他-穿衣镜（大）-含折旧维护费，租赁价，3天为1展期</v>
          </cell>
          <cell r="E252" t="str">
            <v>个</v>
          </cell>
          <cell r="F252">
            <v>63.6</v>
          </cell>
        </row>
        <row r="253">
          <cell r="A253" t="str">
            <v>A#260</v>
          </cell>
          <cell r="B253" t="str">
            <v>M939882663381159937</v>
          </cell>
          <cell r="C253" t="str">
            <v>搭建制作类</v>
          </cell>
          <cell r="D253" t="str">
            <v>搭建制作-家具及办公设备-其他-灭火器-含折旧维护费，租赁价，3天为1展期</v>
          </cell>
          <cell r="E253" t="str">
            <v>个</v>
          </cell>
          <cell r="F253">
            <v>26.5</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cell r="F254">
            <v>63.6</v>
          </cell>
        </row>
        <row r="255">
          <cell r="A255" t="str">
            <v>A#262</v>
          </cell>
          <cell r="B255" t="str">
            <v>M947580839959470082</v>
          </cell>
          <cell r="C255" t="str">
            <v>搭建制作类</v>
          </cell>
          <cell r="D255" t="str">
            <v>搭建制作-家具及办公设备-其他-A4彩色喷墨一体机-租赁价，3天为1展期</v>
          </cell>
          <cell r="E255" t="str">
            <v>台</v>
          </cell>
          <cell r="F255">
            <v>424</v>
          </cell>
        </row>
        <row r="256">
          <cell r="A256" t="str">
            <v>A#263</v>
          </cell>
          <cell r="B256" t="str">
            <v>M939882574878384130</v>
          </cell>
          <cell r="C256" t="str">
            <v>搭建制作类</v>
          </cell>
          <cell r="D256" t="str">
            <v>搭建制作-家具及办公设备-其他-A4彩色激光打印机-租赁价，3天为1展期</v>
          </cell>
          <cell r="E256" t="str">
            <v>台</v>
          </cell>
          <cell r="F256">
            <v>424</v>
          </cell>
        </row>
        <row r="257">
          <cell r="A257" t="str">
            <v>A#264</v>
          </cell>
          <cell r="B257" t="str">
            <v>M947580957289136129</v>
          </cell>
          <cell r="C257" t="str">
            <v>搭建制作类</v>
          </cell>
          <cell r="D257" t="str">
            <v>搭建制作-家具及办公设备-其他-A3彩色激光一体机-租赁价，3天为1展期</v>
          </cell>
          <cell r="E257" t="str">
            <v>台</v>
          </cell>
          <cell r="F257">
            <v>1590</v>
          </cell>
        </row>
        <row r="258">
          <cell r="A258" t="str">
            <v>A#265</v>
          </cell>
          <cell r="B258" t="str">
            <v>M947580790666215425</v>
          </cell>
          <cell r="C258" t="str">
            <v>搭建制作类</v>
          </cell>
          <cell r="D258" t="str">
            <v>搭建制作-家具及办公设备-其他-无线路由器-企业级千兆，租赁价</v>
          </cell>
          <cell r="E258" t="str">
            <v>个</v>
          </cell>
          <cell r="F258">
            <v>159</v>
          </cell>
        </row>
        <row r="259">
          <cell r="A259" t="str">
            <v>A#266</v>
          </cell>
          <cell r="B259" t="str">
            <v>M939882592322494466</v>
          </cell>
          <cell r="C259" t="str">
            <v>搭建制作类</v>
          </cell>
          <cell r="D259" t="str">
            <v>搭建制作-家具及办公设备-其他-移动白板-移动白板，1200*900mm</v>
          </cell>
          <cell r="E259" t="str">
            <v>个</v>
          </cell>
          <cell r="F259">
            <v>111.3</v>
          </cell>
        </row>
        <row r="260">
          <cell r="A260" t="str">
            <v>A#267</v>
          </cell>
          <cell r="B260" t="str">
            <v>M947580459706269697</v>
          </cell>
          <cell r="C260" t="str">
            <v>搭建制作类</v>
          </cell>
          <cell r="D260" t="str">
            <v>搭建制作-家具及办公设备-其他-移动白板-移动白板，1800*900mm</v>
          </cell>
          <cell r="E260" t="str">
            <v>个</v>
          </cell>
          <cell r="F260">
            <v>206.7</v>
          </cell>
        </row>
        <row r="261">
          <cell r="A261" t="str">
            <v>A#268</v>
          </cell>
          <cell r="B261" t="str">
            <v>M947580709076213761</v>
          </cell>
          <cell r="C261" t="str">
            <v>搭建制作类</v>
          </cell>
          <cell r="D261" t="str">
            <v>搭建制作-家具及办公设备-其他-插线板-3米，公牛</v>
          </cell>
          <cell r="E261" t="str">
            <v>个</v>
          </cell>
          <cell r="F261">
            <v>31.8</v>
          </cell>
        </row>
        <row r="262">
          <cell r="A262" t="str">
            <v>A#269</v>
          </cell>
          <cell r="B262" t="str">
            <v>M939882698005266434</v>
          </cell>
          <cell r="C262" t="str">
            <v>搭建制作类</v>
          </cell>
          <cell r="D262" t="str">
            <v>搭建制作-家具及办公设备-其他-墨盒-墨盒（黑、黄、红、蓝四色为一套）</v>
          </cell>
          <cell r="E262" t="str">
            <v>套</v>
          </cell>
          <cell r="F262">
            <v>58.3</v>
          </cell>
        </row>
        <row r="263">
          <cell r="A263" t="str">
            <v>A#270</v>
          </cell>
          <cell r="B263" t="str">
            <v>M939882579960647681</v>
          </cell>
          <cell r="C263" t="str">
            <v>搭建制作类</v>
          </cell>
          <cell r="D263" t="str">
            <v>搭建制作-家具及办公设备-其他-硒鼓--</v>
          </cell>
          <cell r="E263" t="str">
            <v>套</v>
          </cell>
          <cell r="F263">
            <v>42.4</v>
          </cell>
        </row>
        <row r="264">
          <cell r="A264" t="str">
            <v>A#271</v>
          </cell>
          <cell r="B264" t="str">
            <v>M939882680426811394</v>
          </cell>
          <cell r="C264" t="str">
            <v>搭建制作类</v>
          </cell>
          <cell r="D264" t="str">
            <v>搭建制作-家具及办公设备-其他-小型绿植-小型盆栽（如多肉植物、小绿萝等）</v>
          </cell>
          <cell r="E264" t="str">
            <v>盆</v>
          </cell>
          <cell r="F264">
            <v>21.2</v>
          </cell>
        </row>
        <row r="265">
          <cell r="A265" t="str">
            <v>A#272</v>
          </cell>
          <cell r="B265" t="str">
            <v>M939882612760231937</v>
          </cell>
          <cell r="C265" t="str">
            <v>搭建制作类</v>
          </cell>
          <cell r="D265" t="str">
            <v>搭建制作-家具及办公设备-其他-大型绿植-大型景观绿植（如绿萝、散尾葵等）</v>
          </cell>
          <cell r="E265" t="str">
            <v>盆</v>
          </cell>
          <cell r="F265">
            <v>74.2</v>
          </cell>
        </row>
        <row r="266">
          <cell r="A266" t="str">
            <v>A#273</v>
          </cell>
          <cell r="B266" t="str">
            <v>M939882656934641666</v>
          </cell>
          <cell r="C266" t="str">
            <v>搭建制作类</v>
          </cell>
          <cell r="D266" t="str">
            <v>搭建制作-家具及办公设备-其他-演讲台花-鲜花</v>
          </cell>
          <cell r="E266" t="str">
            <v>个</v>
          </cell>
          <cell r="F266">
            <v>445.2</v>
          </cell>
        </row>
        <row r="267">
          <cell r="A267" t="str">
            <v>A#276</v>
          </cell>
          <cell r="B267" t="str">
            <v>M939882624336384001</v>
          </cell>
          <cell r="C267" t="str">
            <v>搭建制作类</v>
          </cell>
          <cell r="D267" t="str">
            <v>搭建制作-家具及办公设备-柱头牌-A3柱头牌-说明：铁质喷漆
规格：A3大小</v>
          </cell>
          <cell r="E267" t="str">
            <v>个</v>
          </cell>
          <cell r="F267">
            <v>106</v>
          </cell>
        </row>
        <row r="268">
          <cell r="A268" t="str">
            <v>A#277</v>
          </cell>
          <cell r="B268" t="str">
            <v>M939882573841158145</v>
          </cell>
          <cell r="C268" t="str">
            <v>搭建制作类</v>
          </cell>
          <cell r="D268" t="str">
            <v>搭建制作-家具及办公设备-柱头牌-A4柱头牌-说明：铁质喷漆
规格：A4大小</v>
          </cell>
          <cell r="E268" t="str">
            <v>个</v>
          </cell>
          <cell r="F268">
            <v>106</v>
          </cell>
        </row>
        <row r="269">
          <cell r="A269" t="str">
            <v>A#278</v>
          </cell>
          <cell r="B269" t="str">
            <v>M939882666888830977</v>
          </cell>
          <cell r="C269" t="str">
            <v>搭建制作类</v>
          </cell>
          <cell r="D269" t="str">
            <v>搭建制作-隔离物-隔离物-一米栏-租赁价，3天为1展期</v>
          </cell>
          <cell r="E269" t="str">
            <v>个</v>
          </cell>
          <cell r="F269">
            <v>32.86</v>
          </cell>
        </row>
        <row r="270">
          <cell r="A270" t="str">
            <v>A#279</v>
          </cell>
          <cell r="B270" t="str">
            <v>M947580775809990660</v>
          </cell>
          <cell r="C270" t="str">
            <v>搭建制作类</v>
          </cell>
          <cell r="D270" t="str">
            <v>搭建制作-隔离物-隔离物-铁质护栏-租赁价，3天为1展期</v>
          </cell>
          <cell r="E270" t="str">
            <v>个</v>
          </cell>
          <cell r="F270">
            <v>53</v>
          </cell>
        </row>
        <row r="271">
          <cell r="A271" t="str">
            <v>A#280</v>
          </cell>
          <cell r="B271" t="str">
            <v>M947580518715932673</v>
          </cell>
          <cell r="C271" t="str">
            <v>搭建制作类</v>
          </cell>
          <cell r="D271" t="str">
            <v>搭建制作-隔离物-隔离物-防爆铁马-租赁价，3天为1展期</v>
          </cell>
          <cell r="E271" t="str">
            <v>个</v>
          </cell>
          <cell r="F271">
            <v>106</v>
          </cell>
        </row>
        <row r="272">
          <cell r="A272" t="str">
            <v>A#281</v>
          </cell>
          <cell r="B272" t="str">
            <v>M939882572759154689</v>
          </cell>
          <cell r="C272" t="str">
            <v>搭建制作类</v>
          </cell>
          <cell r="D272" t="str">
            <v>搭建制作-电器-电器-空调-2匹，租赁价，3天为1展期</v>
          </cell>
          <cell r="E272" t="str">
            <v>台</v>
          </cell>
          <cell r="F272">
            <v>1400</v>
          </cell>
        </row>
        <row r="273">
          <cell r="A273" t="str">
            <v>A#282</v>
          </cell>
          <cell r="B273" t="str">
            <v>M939882572792709122</v>
          </cell>
          <cell r="C273" t="str">
            <v>搭建制作类</v>
          </cell>
          <cell r="D273" t="str">
            <v>搭建制作-电器-电器-空调-5匹，租赁价，3天为1展期</v>
          </cell>
          <cell r="E273" t="str">
            <v>台</v>
          </cell>
          <cell r="F273">
            <v>2433.33</v>
          </cell>
        </row>
        <row r="274">
          <cell r="A274" t="str">
            <v>A#283</v>
          </cell>
          <cell r="B274" t="str">
            <v>M947580308653760513</v>
          </cell>
          <cell r="C274" t="str">
            <v>搭建制作类</v>
          </cell>
          <cell r="D274" t="str">
            <v>搭建制作-电器-电器-配电箱-配电箱（单相，32 A ）</v>
          </cell>
          <cell r="E274" t="str">
            <v>台</v>
          </cell>
          <cell r="F274">
            <v>483.33</v>
          </cell>
        </row>
        <row r="275">
          <cell r="A275" t="str">
            <v>A#295</v>
          </cell>
          <cell r="B275" t="str">
            <v>M947580752246390785</v>
          </cell>
          <cell r="C275" t="str">
            <v>搭建制作类</v>
          </cell>
          <cell r="D275" t="str">
            <v>搭建制作-车辆-车辆物流-货车-市内运输-金杯车运输，距离30km内</v>
          </cell>
          <cell r="E275" t="str">
            <v>车次</v>
          </cell>
          <cell r="F275">
            <v>486.67</v>
          </cell>
        </row>
        <row r="276">
          <cell r="A276" t="str">
            <v>A#296</v>
          </cell>
          <cell r="B276" t="str">
            <v>M939882570881212418</v>
          </cell>
          <cell r="C276" t="str">
            <v>搭建制作类</v>
          </cell>
          <cell r="D276" t="str">
            <v>搭建制作-车辆-车辆物流-货车-市内运输-4.2m 货车，距离30km内</v>
          </cell>
          <cell r="E276" t="str">
            <v>车次</v>
          </cell>
          <cell r="F276">
            <v>833.33</v>
          </cell>
        </row>
        <row r="277">
          <cell r="A277" t="str">
            <v>A#297</v>
          </cell>
          <cell r="B277" t="str">
            <v>M939882619102019586</v>
          </cell>
          <cell r="C277" t="str">
            <v>搭建制作类</v>
          </cell>
          <cell r="D277" t="str">
            <v>搭建制作-车辆-车辆物流-货车-市内运输-6.2m 货车，距离30km内</v>
          </cell>
          <cell r="E277" t="str">
            <v>车次</v>
          </cell>
          <cell r="F277">
            <v>1353.33</v>
          </cell>
        </row>
        <row r="278">
          <cell r="A278" t="str">
            <v>A#298</v>
          </cell>
          <cell r="B278" t="str">
            <v>M947580539385462785</v>
          </cell>
          <cell r="C278" t="str">
            <v>搭建制作类</v>
          </cell>
          <cell r="D278" t="str">
            <v>搭建制作-车辆-车辆物流-货车-市内运输-7.2m 货车，距离30km内</v>
          </cell>
          <cell r="E278" t="str">
            <v>车次</v>
          </cell>
          <cell r="F278">
            <v>1533.33</v>
          </cell>
        </row>
        <row r="279">
          <cell r="A279" t="str">
            <v>A#299</v>
          </cell>
          <cell r="B279" t="str">
            <v>M947580646101139457</v>
          </cell>
          <cell r="C279" t="str">
            <v>搭建制作类</v>
          </cell>
          <cell r="D279" t="str">
            <v>搭建制作-车辆-车辆物流-货车-市内运输-9.6m 货车，距离30km内</v>
          </cell>
          <cell r="E279" t="str">
            <v>车次</v>
          </cell>
          <cell r="F279">
            <v>1600</v>
          </cell>
        </row>
        <row r="280">
          <cell r="A280" t="str">
            <v>A#300</v>
          </cell>
          <cell r="B280" t="str">
            <v>M939882608205217793</v>
          </cell>
          <cell r="C280" t="str">
            <v>搭建制作类</v>
          </cell>
          <cell r="D280" t="str">
            <v>搭建制作-车辆-车辆物流-货车-市内运输-12.5m 货车，距离30km内</v>
          </cell>
          <cell r="E280" t="str">
            <v>车次</v>
          </cell>
          <cell r="F280">
            <v>2066.67</v>
          </cell>
        </row>
        <row r="281">
          <cell r="A281" t="str">
            <v>A#301</v>
          </cell>
          <cell r="B281" t="str">
            <v>M947580743903920130</v>
          </cell>
          <cell r="C281" t="str">
            <v>搭建制作类</v>
          </cell>
          <cell r="D281" t="str">
            <v>搭建制作-车辆-车辆物流-货车-市内运输-15m 货车，距离30km内</v>
          </cell>
          <cell r="E281" t="str">
            <v>车次</v>
          </cell>
          <cell r="F281">
            <v>2300</v>
          </cell>
        </row>
        <row r="282">
          <cell r="A282" t="str">
            <v>A#302</v>
          </cell>
          <cell r="B282" t="str">
            <v>M947580521006022658</v>
          </cell>
          <cell r="C282" t="str">
            <v>搭建制作类</v>
          </cell>
          <cell r="D282" t="str">
            <v>搭建制作-车辆-车辆物流-货车-市内运输-17.5m 货车，距离30km内</v>
          </cell>
          <cell r="E282" t="str">
            <v>车次</v>
          </cell>
          <cell r="F282">
            <v>2756</v>
          </cell>
        </row>
        <row r="283">
          <cell r="A283" t="str">
            <v>A#303</v>
          </cell>
          <cell r="B283" t="str">
            <v>M947580939425595394</v>
          </cell>
          <cell r="C283" t="str">
            <v>搭建制作类</v>
          </cell>
          <cell r="D283" t="str">
            <v>搭建制作-车辆-车辆物流-货车-城际运输-金杯车运输</v>
          </cell>
          <cell r="E283" t="str">
            <v>车/公里</v>
          </cell>
          <cell r="F283">
            <v>7</v>
          </cell>
        </row>
        <row r="284">
          <cell r="A284" t="str">
            <v>A#304</v>
          </cell>
          <cell r="B284" t="str">
            <v>M939882664308101121</v>
          </cell>
          <cell r="C284" t="str">
            <v>搭建制作类</v>
          </cell>
          <cell r="D284" t="str">
            <v>搭建制作-车辆-车辆物流-货车-城际运输-4.2m 货车</v>
          </cell>
          <cell r="E284" t="str">
            <v>车/公里</v>
          </cell>
          <cell r="F284">
            <v>8.48</v>
          </cell>
        </row>
        <row r="285">
          <cell r="A285" t="str">
            <v>A#305</v>
          </cell>
          <cell r="B285" t="str">
            <v>M947580848712982529</v>
          </cell>
          <cell r="C285" t="str">
            <v>搭建制作类</v>
          </cell>
          <cell r="D285" t="str">
            <v>搭建制作-车辆-车辆物流-货车-城际运输-6.2m 货车</v>
          </cell>
          <cell r="E285" t="str">
            <v>车/公里</v>
          </cell>
          <cell r="F285">
            <v>9.54</v>
          </cell>
        </row>
        <row r="286">
          <cell r="A286" t="str">
            <v>A#306</v>
          </cell>
          <cell r="B286" t="str">
            <v>M947580624070254593</v>
          </cell>
          <cell r="C286" t="str">
            <v>搭建制作类</v>
          </cell>
          <cell r="D286" t="str">
            <v>搭建制作-车辆-车辆物流-货车-城际运输-9.6m 货车</v>
          </cell>
          <cell r="E286" t="str">
            <v>车/公里</v>
          </cell>
          <cell r="F286">
            <v>10</v>
          </cell>
        </row>
        <row r="287">
          <cell r="A287" t="str">
            <v>A#307</v>
          </cell>
          <cell r="B287" t="str">
            <v>M939882708008554497</v>
          </cell>
          <cell r="C287" t="str">
            <v>搭建制作类</v>
          </cell>
          <cell r="D287" t="str">
            <v>搭建制作-车辆-车辆物流-货车-城际运输-12.5m 货车</v>
          </cell>
          <cell r="E287" t="str">
            <v>车/公里</v>
          </cell>
          <cell r="F287">
            <v>14</v>
          </cell>
        </row>
        <row r="288">
          <cell r="A288" t="str">
            <v>A#308</v>
          </cell>
          <cell r="B288" t="str">
            <v>M939882676656132097</v>
          </cell>
          <cell r="C288" t="str">
            <v>搭建制作类</v>
          </cell>
          <cell r="D288" t="str">
            <v>搭建制作-车辆-车辆物流-货车-城际运输-17.5m 货车</v>
          </cell>
          <cell r="E288" t="str">
            <v>车/公里</v>
          </cell>
          <cell r="F288">
            <v>18.02</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cell r="F289">
            <v>1060</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cell r="F290">
            <v>742</v>
          </cell>
        </row>
        <row r="291">
          <cell r="A291" t="str">
            <v>B#003</v>
          </cell>
          <cell r="B291" t="str">
            <v>M939882661250453506</v>
          </cell>
          <cell r="C291" t="str">
            <v>AVL 设备类</v>
          </cell>
          <cell r="D291" t="str">
            <v>AVL设备类-视频-LED-P3 LED Display Indoor Screen
国产 P3 室内显示屏-光翔</v>
          </cell>
          <cell r="E291" t="str">
            <v>平米</v>
          </cell>
          <cell r="F291">
            <v>466.4</v>
          </cell>
        </row>
        <row r="292">
          <cell r="A292" t="str">
            <v>B#004</v>
          </cell>
          <cell r="B292" t="str">
            <v>M947580752751501313</v>
          </cell>
          <cell r="C292" t="str">
            <v>AVL 设备类</v>
          </cell>
          <cell r="D292" t="str">
            <v>AVL设备类-视频-LED-P4 LED Display Indoor Screen
国产 P4 室内显示屏-光翔</v>
          </cell>
          <cell r="E292" t="str">
            <v>平米</v>
          </cell>
          <cell r="F292">
            <v>371</v>
          </cell>
        </row>
        <row r="293">
          <cell r="A293" t="str">
            <v>B#005</v>
          </cell>
          <cell r="B293" t="str">
            <v>M939882650827735041</v>
          </cell>
          <cell r="C293" t="str">
            <v>AVL 设备类</v>
          </cell>
          <cell r="D293" t="str">
            <v>AVL设备类-视频-LED-P4 LED Display Outdoor Screen
国产 P4 户外显示屏-光翔</v>
          </cell>
          <cell r="E293" t="str">
            <v>平米</v>
          </cell>
          <cell r="F293">
            <v>400</v>
          </cell>
        </row>
        <row r="294">
          <cell r="A294" t="str">
            <v>B#006</v>
          </cell>
          <cell r="B294" t="str">
            <v>M947580840100282369</v>
          </cell>
          <cell r="C294" t="str">
            <v>AVL 设备类</v>
          </cell>
          <cell r="D294" t="str">
            <v>AVL设备类-视频-LED透明屏-VTEAM 3.9mm Transparent Panel（500*1000mm）G3.9透明防水LED-威特姆</v>
          </cell>
          <cell r="E294" t="str">
            <v>平米</v>
          </cell>
          <cell r="F294">
            <v>750</v>
          </cell>
        </row>
        <row r="295">
          <cell r="A295" t="str">
            <v>B#007</v>
          </cell>
          <cell r="B295" t="str">
            <v>M947580318711701505</v>
          </cell>
          <cell r="C295" t="str">
            <v>AVL 设备类</v>
          </cell>
          <cell r="D295" t="str">
            <v>AVL设备类-视频-LED透明屏-（500*1000mm）G3.9透明防水LED（黑色）-秀狐/光翔</v>
          </cell>
          <cell r="E295" t="str">
            <v>平米</v>
          </cell>
          <cell r="F295">
            <v>848</v>
          </cell>
        </row>
        <row r="296">
          <cell r="A296" t="str">
            <v>B#008</v>
          </cell>
          <cell r="B296" t="str">
            <v>M947580495728746497</v>
          </cell>
          <cell r="C296" t="str">
            <v>AVL 设备类</v>
          </cell>
          <cell r="D296" t="str">
            <v>AVL设备类-视频-LED地屏-P3 floor LED Screen
国产 P3 地屏-光翔</v>
          </cell>
          <cell r="E296" t="str">
            <v>平米</v>
          </cell>
          <cell r="F296">
            <v>530</v>
          </cell>
        </row>
        <row r="297">
          <cell r="A297" t="str">
            <v>B#009</v>
          </cell>
          <cell r="B297" t="str">
            <v>M939882654737932290</v>
          </cell>
          <cell r="C297" t="str">
            <v>AVL 设备类</v>
          </cell>
          <cell r="D297" t="str">
            <v>AVL设备类-视频-LED地屏-P4 floor LED Screen
国产 P4 地屏-光翔</v>
          </cell>
          <cell r="E297" t="str">
            <v>平米</v>
          </cell>
          <cell r="F297">
            <v>371</v>
          </cell>
        </row>
        <row r="298">
          <cell r="A298" t="str">
            <v>B#010</v>
          </cell>
          <cell r="B298" t="str">
            <v>M939882623245864961</v>
          </cell>
          <cell r="C298" t="str">
            <v>AVL 设备类</v>
          </cell>
          <cell r="D298" t="str">
            <v>AVL设备类-视频-LED地屏-P6 floor LED Screen
国产 P6 地屏-光翔</v>
          </cell>
          <cell r="E298" t="str">
            <v>平米</v>
          </cell>
          <cell r="F298">
            <v>318</v>
          </cell>
        </row>
        <row r="299">
          <cell r="A299" t="str">
            <v>B#011</v>
          </cell>
          <cell r="B299" t="str">
            <v>M939882647736406017</v>
          </cell>
          <cell r="C299" t="str">
            <v>AVL 设备类</v>
          </cell>
          <cell r="D299" t="str">
            <v>AVL设备类-视频-LED柔性屏-P2 LED Display Indoor Screen
国产 P2.6 室内柔性屏-光翔</v>
          </cell>
          <cell r="E299" t="str">
            <v>平米</v>
          </cell>
          <cell r="F299">
            <v>1060</v>
          </cell>
        </row>
        <row r="300">
          <cell r="A300" t="str">
            <v>B#012</v>
          </cell>
          <cell r="B300" t="str">
            <v>M947580291629080577</v>
          </cell>
          <cell r="C300" t="str">
            <v>AVL 设备类</v>
          </cell>
          <cell r="D300" t="str">
            <v>AVL设备类-视频-LED柔性屏-P3 LED Display Indoor Screen
国产 P3 柔性屏-光翔</v>
          </cell>
          <cell r="E300" t="str">
            <v>平米</v>
          </cell>
          <cell r="F300">
            <v>848</v>
          </cell>
        </row>
        <row r="301">
          <cell r="A301" t="str">
            <v>B#013</v>
          </cell>
          <cell r="B301" t="str">
            <v>M939882572377473026</v>
          </cell>
          <cell r="C301" t="str">
            <v>AVL 设备类</v>
          </cell>
          <cell r="D301" t="str">
            <v>AVL设备类-视频-LED斜角屏-P3 LED Display Indoor Screen
国产 P3 斜角屏-光翔</v>
          </cell>
          <cell r="E301" t="str">
            <v>平米</v>
          </cell>
          <cell r="F301">
            <v>530</v>
          </cell>
        </row>
        <row r="302">
          <cell r="A302" t="str">
            <v>B#014</v>
          </cell>
          <cell r="B302" t="str">
            <v>M939882585367105538</v>
          </cell>
          <cell r="C302" t="str">
            <v>AVL 设备类</v>
          </cell>
          <cell r="D302" t="str">
            <v>AVL设备类-视频-LED户外屏-P3 LED Display Indoor Screen
国产 P3 户外防水屏-光翔</v>
          </cell>
          <cell r="E302" t="str">
            <v>平米</v>
          </cell>
          <cell r="F302">
            <v>424</v>
          </cell>
        </row>
        <row r="303">
          <cell r="A303" t="str">
            <v>B#015</v>
          </cell>
          <cell r="B303" t="str">
            <v>M939882622121918465</v>
          </cell>
          <cell r="C303" t="str">
            <v>AVL 设备类</v>
          </cell>
          <cell r="D303" t="str">
            <v>AVL设备类-视频-触控一体机-智能触控一体机-每场为3天，每增加一天按0.5场计费</v>
          </cell>
          <cell r="E303" t="str">
            <v>台</v>
          </cell>
          <cell r="F303">
            <v>1060</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cell r="F304">
            <v>8480</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cell r="F305">
            <v>10600</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cell r="F306">
            <v>3816</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cell r="F307">
            <v>3180</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cell r="F308">
            <v>1590</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cell r="F309">
            <v>848</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cell r="F310">
            <v>848</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cell r="F311">
            <v>848</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cell r="F312">
            <v>848</v>
          </cell>
        </row>
        <row r="313">
          <cell r="A313" t="str">
            <v>B#031</v>
          </cell>
          <cell r="B313" t="str">
            <v>M939882592371720193</v>
          </cell>
          <cell r="C313" t="str">
            <v>AVL 设备类</v>
          </cell>
          <cell r="D313" t="str">
            <v>AVL设备类-视频-Screen 投影幕-300″Front/Rear Fast-fold Screen
300 寸正/背折叠投影幕--</v>
          </cell>
          <cell r="E313" t="str">
            <v>块</v>
          </cell>
          <cell r="F313">
            <v>848</v>
          </cell>
        </row>
        <row r="314">
          <cell r="A314" t="str">
            <v>B#032</v>
          </cell>
          <cell r="B314" t="str">
            <v>M947580519118585858</v>
          </cell>
          <cell r="C314" t="str">
            <v>AVL 设备类</v>
          </cell>
          <cell r="D314" t="str">
            <v>AVL设备类-视频-Screen 投影幕-250″Front/Rear Fast-fold Screen
250 寸正/背折叠投影幕--</v>
          </cell>
          <cell r="E314" t="str">
            <v>块</v>
          </cell>
          <cell r="F314">
            <v>636</v>
          </cell>
        </row>
        <row r="315">
          <cell r="A315" t="str">
            <v>B#033</v>
          </cell>
          <cell r="B315" t="str">
            <v>M939882608804876290</v>
          </cell>
          <cell r="C315" t="str">
            <v>AVL 设备类</v>
          </cell>
          <cell r="D315" t="str">
            <v>AVL设备类-视频-Screen 投影幕-200″Front/Rear Fast-fold Screen
200 寸正/背投影幕--</v>
          </cell>
          <cell r="E315" t="str">
            <v>块</v>
          </cell>
          <cell r="F315">
            <v>530</v>
          </cell>
        </row>
        <row r="316">
          <cell r="A316" t="str">
            <v>B#034</v>
          </cell>
          <cell r="B316" t="str">
            <v>M939882636436951041</v>
          </cell>
          <cell r="C316" t="str">
            <v>AVL 设备类</v>
          </cell>
          <cell r="D316" t="str">
            <v>AVL设备类-视频-Screen 投影幕-180″Front/Rear Fast-fold Screen
180 寸正/背折叠投影幕--</v>
          </cell>
          <cell r="E316" t="str">
            <v>块</v>
          </cell>
          <cell r="F316">
            <v>424</v>
          </cell>
        </row>
        <row r="317">
          <cell r="A317" t="str">
            <v>B#035</v>
          </cell>
          <cell r="B317" t="str">
            <v>M947580568212914178</v>
          </cell>
          <cell r="C317" t="str">
            <v>AVL 设备类</v>
          </cell>
          <cell r="D317" t="str">
            <v>AVL设备类-视频-Screen 投影幕-150″Front/Rear Fast-fold Screen
150 寸正/背折叠投影幕--</v>
          </cell>
          <cell r="E317" t="str">
            <v>块</v>
          </cell>
          <cell r="F317">
            <v>318</v>
          </cell>
        </row>
        <row r="318">
          <cell r="A318" t="str">
            <v>B#036</v>
          </cell>
          <cell r="B318" t="str">
            <v>M939882709782745090</v>
          </cell>
          <cell r="C318" t="str">
            <v>AVL 设备类</v>
          </cell>
          <cell r="D318" t="str">
            <v>AVL设备类-视频-Screen 投影幕-120″ Front/Rear Fast-fold Screen
120 寸正/背投影幕--</v>
          </cell>
          <cell r="E318" t="str">
            <v>块</v>
          </cell>
          <cell r="F318">
            <v>212</v>
          </cell>
        </row>
        <row r="319">
          <cell r="A319" t="str">
            <v>B#037</v>
          </cell>
          <cell r="B319" t="str">
            <v>M939882609882812417</v>
          </cell>
          <cell r="C319" t="str">
            <v>AVL 设备类</v>
          </cell>
          <cell r="D319" t="str">
            <v>AVL设备类-视频-显示器-100寸等离子-小米/夏普100吋等离子电视</v>
          </cell>
          <cell r="E319" t="str">
            <v>台</v>
          </cell>
          <cell r="F319">
            <v>4333.33</v>
          </cell>
        </row>
        <row r="320">
          <cell r="A320" t="str">
            <v>B#038</v>
          </cell>
          <cell r="B320" t="str">
            <v>M939882674462511105</v>
          </cell>
          <cell r="C320" t="str">
            <v>AVL 设备类</v>
          </cell>
          <cell r="D320" t="str">
            <v>AVL设备类-视频-显示器-70寸等离子显示器-夏普70液晶电视 70SU665A</v>
          </cell>
          <cell r="E320" t="str">
            <v>台</v>
          </cell>
          <cell r="F320">
            <v>1853.67</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cell r="F321">
            <v>1590</v>
          </cell>
        </row>
        <row r="322">
          <cell r="A322" t="str">
            <v>B#040</v>
          </cell>
          <cell r="B322" t="str">
            <v>M947580492343304194</v>
          </cell>
          <cell r="C322" t="str">
            <v>AVL 设备类</v>
          </cell>
          <cell r="D322" t="str">
            <v>AVL设备类-视频-显示器-60 寸等离子显示器-LG 60LG63CJ-CA 等离子电视</v>
          </cell>
          <cell r="E322" t="str">
            <v>台</v>
          </cell>
          <cell r="F322">
            <v>636</v>
          </cell>
        </row>
        <row r="323">
          <cell r="A323" t="str">
            <v>B#041</v>
          </cell>
          <cell r="B323" t="str">
            <v>M947580504532590594</v>
          </cell>
          <cell r="C323" t="str">
            <v>AVL 设备类</v>
          </cell>
          <cell r="D323" t="str">
            <v>AVL设备类-视频-显示器-55寸等离子-小米/夏普55吋等离子 电视</v>
          </cell>
          <cell r="E323" t="str">
            <v>台</v>
          </cell>
          <cell r="F323">
            <v>1272</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cell r="F324">
            <v>825.74</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cell r="F325">
            <v>521.52</v>
          </cell>
        </row>
        <row r="326">
          <cell r="A326" t="str">
            <v>B#044</v>
          </cell>
          <cell r="B326" t="str">
            <v>M939882679076372482</v>
          </cell>
          <cell r="C326" t="str">
            <v>AVL 设备类</v>
          </cell>
          <cell r="D326" t="str">
            <v>AVL设备类-视频-显示器-32″ LCD HDTV
32 寸高清液晶电视--</v>
          </cell>
          <cell r="E326" t="str">
            <v>台</v>
          </cell>
          <cell r="F326">
            <v>246.98</v>
          </cell>
        </row>
        <row r="327">
          <cell r="A327" t="str">
            <v>B#045</v>
          </cell>
          <cell r="B327" t="str">
            <v>M947580463028158466</v>
          </cell>
          <cell r="C327" t="str">
            <v>AVL 设备类</v>
          </cell>
          <cell r="D327" t="str">
            <v>AVL设备类-视频-显示器-19-22″ LCD Display
19-22 寸液晶显示器--</v>
          </cell>
          <cell r="E327" t="str">
            <v>台</v>
          </cell>
          <cell r="F327">
            <v>161.12</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cell r="F328">
            <v>12500</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cell r="F329">
            <v>5300</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cell r="F330">
            <v>5733.33</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cell r="F331">
            <v>6000</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cell r="F332">
            <v>14310</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cell r="F333">
            <v>2120</v>
          </cell>
        </row>
        <row r="334">
          <cell r="A334" t="str">
            <v>B#052</v>
          </cell>
          <cell r="B334" t="str">
            <v>M939882604723818498</v>
          </cell>
          <cell r="C334" t="str">
            <v>AVL 设备类</v>
          </cell>
          <cell r="D334" t="str">
            <v>AVL设备类-视频-Video Control System 
操作系统-视频处理器-MAGNIMAGE MIG-V3 2K视频处理器--</v>
          </cell>
          <cell r="E334" t="str">
            <v>台</v>
          </cell>
          <cell r="F334">
            <v>2544</v>
          </cell>
        </row>
        <row r="335">
          <cell r="A335" t="str">
            <v>B#053</v>
          </cell>
          <cell r="B335" t="str">
            <v>M939882573182779393</v>
          </cell>
          <cell r="C335" t="str">
            <v>AVL 设备类</v>
          </cell>
          <cell r="D335" t="str">
            <v>AVL设备类-视频-Video Control System 
操作系统-视频转换器-MAGNIMAGE MIG-590 转换器 --</v>
          </cell>
          <cell r="E335" t="str">
            <v>台</v>
          </cell>
          <cell r="F335">
            <v>900</v>
          </cell>
        </row>
        <row r="336">
          <cell r="A336" t="str">
            <v>B#054</v>
          </cell>
          <cell r="B336" t="str">
            <v>M939882695983611905</v>
          </cell>
          <cell r="C336" t="str">
            <v>AVL 设备类</v>
          </cell>
          <cell r="D336" t="str">
            <v>AVL设备类-视频-LED处理器-LED/LEC Processor
国产 LED/LEC 处理器--</v>
          </cell>
          <cell r="E336" t="str">
            <v>台</v>
          </cell>
          <cell r="F336">
            <v>633.33</v>
          </cell>
        </row>
        <row r="337">
          <cell r="A337" t="str">
            <v>B#055</v>
          </cell>
          <cell r="B337" t="str">
            <v>M939882606024052738</v>
          </cell>
          <cell r="C337" t="str">
            <v>AVL 设备类</v>
          </cell>
          <cell r="D337" t="str">
            <v>AVL设备类-视频-Video Control System 
操作系统-控台-MAGNIMAGE MIG-H1 控制台--</v>
          </cell>
          <cell r="E337" t="str">
            <v>台</v>
          </cell>
          <cell r="F337">
            <v>2120</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cell r="F338">
            <v>2066.67</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cell r="F339">
            <v>2833.33</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cell r="F340">
            <v>2900</v>
          </cell>
        </row>
        <row r="341">
          <cell r="A341" t="str">
            <v>B#064</v>
          </cell>
          <cell r="B341" t="str">
            <v>M947580277602172930</v>
          </cell>
          <cell r="C341" t="str">
            <v>AVL 设备类</v>
          </cell>
          <cell r="D341" t="str">
            <v>AVL设备类-视频-Video Control System 
操作系统--视频播放器-WATCHOUT VP--</v>
          </cell>
          <cell r="E341" t="str">
            <v>通道</v>
          </cell>
          <cell r="F341">
            <v>1900</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cell r="F342">
            <v>1833.33</v>
          </cell>
        </row>
        <row r="343">
          <cell r="A343" t="str">
            <v>B#066</v>
          </cell>
          <cell r="B343" t="str">
            <v>M939882656939941889</v>
          </cell>
          <cell r="C343" t="str">
            <v>AVL 设备类</v>
          </cell>
          <cell r="D343" t="str">
            <v>AVL设备类-视频-Other Video Auxiliary Equipment 
其它视频辅助设备-触摸屏-65’</v>
          </cell>
          <cell r="E343" t="str">
            <v>台</v>
          </cell>
          <cell r="F343">
            <v>1666.67</v>
          </cell>
        </row>
        <row r="344">
          <cell r="A344" t="str">
            <v>B#067</v>
          </cell>
          <cell r="B344" t="str">
            <v>M939882627108945921</v>
          </cell>
          <cell r="C344" t="str">
            <v>AVL 设备类</v>
          </cell>
          <cell r="D344" t="str">
            <v>AVL设备类-视频-Other Video Auxiliary Equipment 
其它视频辅助设备-触摸屏-55’</v>
          </cell>
          <cell r="E344" t="str">
            <v>台</v>
          </cell>
          <cell r="F344">
            <v>1187.2</v>
          </cell>
        </row>
        <row r="345">
          <cell r="A345" t="str">
            <v>B#068</v>
          </cell>
          <cell r="B345" t="str">
            <v>M947580701853622274</v>
          </cell>
          <cell r="C345" t="str">
            <v>AVL 设备类</v>
          </cell>
          <cell r="D345" t="str">
            <v>AVL设备类-视频-Other Video Auxiliary Equipment 
其它视频辅助设备-触摸屏-42’</v>
          </cell>
          <cell r="E345" t="str">
            <v>台</v>
          </cell>
          <cell r="F345">
            <v>890.4</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cell r="F346">
            <v>212</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cell r="F347">
            <v>400</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cell r="F348">
            <v>700</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cell r="F349">
            <v>400</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cell r="F350">
            <v>848</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cell r="F351">
            <v>344.5</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cell r="F352">
            <v>371</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cell r="F353">
            <v>702</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cell r="F354">
            <v>1272</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cell r="F355">
            <v>95.4</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cell r="F356">
            <v>440</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cell r="F357">
            <v>493.33</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cell r="F358">
            <v>371</v>
          </cell>
        </row>
        <row r="359">
          <cell r="A359" t="str">
            <v>B#082</v>
          </cell>
          <cell r="B359" t="str">
            <v>M947580862201225218</v>
          </cell>
          <cell r="C359" t="str">
            <v>AVL 设备类</v>
          </cell>
          <cell r="D359" t="str">
            <v>AVL设备类-音频-Loudspeaker
高档音箱-线阵音箱-L-acoustics、D&amp;B、EAW、Meyersound、C-MARK</v>
          </cell>
          <cell r="E359" t="str">
            <v>台</v>
          </cell>
          <cell r="F359">
            <v>848</v>
          </cell>
        </row>
        <row r="360">
          <cell r="A360" t="str">
            <v>B#083</v>
          </cell>
          <cell r="B360" t="str">
            <v>M939882686554689537</v>
          </cell>
          <cell r="C360" t="str">
            <v>AVL 设备类</v>
          </cell>
          <cell r="D360" t="str">
            <v>AVL设备类-音频-Loudspeaker
高档音箱-线阵超低音音箱-L-acoustics、D&amp;B、EAW、Meyersound、C-MARK</v>
          </cell>
          <cell r="E360" t="str">
            <v>台</v>
          </cell>
          <cell r="F360">
            <v>1060</v>
          </cell>
        </row>
        <row r="361">
          <cell r="A361" t="str">
            <v>B#084</v>
          </cell>
          <cell r="B361" t="str">
            <v>M939882678027796482</v>
          </cell>
          <cell r="C361" t="str">
            <v>AVL 设备类</v>
          </cell>
          <cell r="D361" t="str">
            <v>AVL设备类-音频-Loudspeaker
高档音箱-线阵低音音箱-L-acoustics、D&amp;B、EAW、Meyersound、C-MARK</v>
          </cell>
          <cell r="E361" t="str">
            <v>台</v>
          </cell>
          <cell r="F361">
            <v>583.33</v>
          </cell>
        </row>
        <row r="362">
          <cell r="A362" t="str">
            <v>B#085</v>
          </cell>
          <cell r="B362" t="str">
            <v>M939882585786535937</v>
          </cell>
          <cell r="C362" t="str">
            <v>AVL 设备类</v>
          </cell>
          <cell r="D362" t="str">
            <v>AVL设备类-音频-Loudspeaker
高档音箱-线阵反送-L-acoustics、D&amp;B、EAW、Meyersound、C-MARK</v>
          </cell>
          <cell r="E362" t="str">
            <v>台</v>
          </cell>
          <cell r="F362">
            <v>689</v>
          </cell>
        </row>
        <row r="363">
          <cell r="A363" t="str">
            <v>B#086</v>
          </cell>
          <cell r="B363" t="str">
            <v>M939882572793815041</v>
          </cell>
          <cell r="C363" t="str">
            <v>AVL 设备类</v>
          </cell>
          <cell r="D363" t="str">
            <v>AVL设备类-音频-Loudspeaker
高档音箱-全频音箱-JBL、EAW、Meyersound、D&amp;B</v>
          </cell>
          <cell r="E363" t="str">
            <v>台</v>
          </cell>
          <cell r="F363">
            <v>763.2</v>
          </cell>
        </row>
        <row r="364">
          <cell r="A364" t="str">
            <v>B#087</v>
          </cell>
          <cell r="B364" t="str">
            <v>M939882600491765761</v>
          </cell>
          <cell r="C364" t="str">
            <v>AVL 设备类</v>
          </cell>
          <cell r="D364" t="str">
            <v>AVL设备类-音频-Loudspeaker
高档音箱-全频低音音箱-JBL、EAW、Meyersound、D&amp;B</v>
          </cell>
          <cell r="E364" t="str">
            <v>台</v>
          </cell>
          <cell r="F364">
            <v>763.2</v>
          </cell>
        </row>
        <row r="365">
          <cell r="A365" t="str">
            <v>B#088</v>
          </cell>
          <cell r="B365" t="str">
            <v>M939882633760985090</v>
          </cell>
          <cell r="C365" t="str">
            <v>AVL 设备类</v>
          </cell>
          <cell r="D365" t="str">
            <v>AVL设备类-音频-Loudspeaker
高档音箱-全频反送-JBL、EAW、Meyersound、D&amp;B</v>
          </cell>
          <cell r="E365" t="str">
            <v>台</v>
          </cell>
          <cell r="F365">
            <v>614.8</v>
          </cell>
        </row>
        <row r="366">
          <cell r="A366" t="str">
            <v>B#089</v>
          </cell>
          <cell r="B366" t="str">
            <v>M939882601926217730</v>
          </cell>
          <cell r="C366" t="str">
            <v>AVL 设备类</v>
          </cell>
          <cell r="D366" t="str">
            <v>AVL设备类-音频-Loudspeaker
中档音箱-线阵音箱-JBL、Hivi、JVC、Peavey Electronics</v>
          </cell>
          <cell r="E366" t="str">
            <v>台</v>
          </cell>
          <cell r="F366">
            <v>636</v>
          </cell>
        </row>
        <row r="367">
          <cell r="A367" t="str">
            <v>B#090</v>
          </cell>
          <cell r="B367" t="str">
            <v>M939882671175409666</v>
          </cell>
          <cell r="C367" t="str">
            <v>AVL 设备类</v>
          </cell>
          <cell r="D367" t="str">
            <v>AVL设备类-音频-Loudspeaker
中档音箱-线阵超低音音箱-JBL、Hivi、JVC、Peavey Electronics</v>
          </cell>
          <cell r="E367" t="str">
            <v>台</v>
          </cell>
          <cell r="F367">
            <v>636</v>
          </cell>
        </row>
        <row r="368">
          <cell r="A368" t="str">
            <v>B#091</v>
          </cell>
          <cell r="B368" t="str">
            <v>M939882709393907713</v>
          </cell>
          <cell r="C368" t="str">
            <v>AVL 设备类</v>
          </cell>
          <cell r="D368" t="str">
            <v>AVL设备类-音频-Loudspeaker
中档音箱-线阵低音音箱-JBL、Hivi、JVC、Peavey Electronics</v>
          </cell>
          <cell r="E368" t="str">
            <v>台</v>
          </cell>
          <cell r="F368">
            <v>636</v>
          </cell>
        </row>
        <row r="369">
          <cell r="A369" t="str">
            <v>B#092</v>
          </cell>
          <cell r="B369" t="str">
            <v>M939882591671144450</v>
          </cell>
          <cell r="C369" t="str">
            <v>AVL 设备类</v>
          </cell>
          <cell r="D369" t="str">
            <v>AVL设备类-音频-Loudspeaker
中档音箱-线阵反送-JBL、Hivi、JVC、Peavey Electronics</v>
          </cell>
          <cell r="E369" t="str">
            <v>台</v>
          </cell>
          <cell r="F369">
            <v>636</v>
          </cell>
        </row>
        <row r="370">
          <cell r="A370" t="str">
            <v>B#093</v>
          </cell>
          <cell r="B370" t="str">
            <v>M939882661967806465</v>
          </cell>
          <cell r="C370" t="str">
            <v>AVL 设备类</v>
          </cell>
          <cell r="D370" t="str">
            <v>AVL设备类-音频-Loudspeaker
中档音箱-全频音箱-力素(NEXO)、JBL、JVC</v>
          </cell>
          <cell r="E370" t="str">
            <v>台</v>
          </cell>
          <cell r="F370">
            <v>560</v>
          </cell>
        </row>
        <row r="371">
          <cell r="A371" t="str">
            <v>B#094</v>
          </cell>
          <cell r="B371" t="str">
            <v>M939882634018070530</v>
          </cell>
          <cell r="C371" t="str">
            <v>AVL 设备类</v>
          </cell>
          <cell r="D371" t="str">
            <v>AVL设备类-音频-Loudspeaker
中档音箱-全频低音音箱-力素(NEXO)、JBL、JVC</v>
          </cell>
          <cell r="E371" t="str">
            <v>台</v>
          </cell>
          <cell r="F371">
            <v>583</v>
          </cell>
        </row>
        <row r="372">
          <cell r="A372" t="str">
            <v>B#095</v>
          </cell>
          <cell r="B372" t="str">
            <v>M939882586172411906</v>
          </cell>
          <cell r="C372" t="str">
            <v>AVL 设备类</v>
          </cell>
          <cell r="D372" t="str">
            <v>AVL设备类-音频-Loudspeaker
中档音箱-全频反送-力素(NEXO)、JBL、JVC</v>
          </cell>
          <cell r="E372" t="str">
            <v>台</v>
          </cell>
          <cell r="F372">
            <v>499</v>
          </cell>
        </row>
        <row r="373">
          <cell r="A373" t="str">
            <v>B#096</v>
          </cell>
          <cell r="B373" t="str">
            <v>M939882581512667137</v>
          </cell>
          <cell r="C373" t="str">
            <v>AVL 设备类</v>
          </cell>
          <cell r="D373" t="str">
            <v>AVL设备类-音频-音箱-小音箱-雅马哈（YAMAHA）NX-N500</v>
          </cell>
          <cell r="E373" t="str">
            <v>对</v>
          </cell>
          <cell r="F373">
            <v>318</v>
          </cell>
        </row>
        <row r="374">
          <cell r="A374" t="str">
            <v>B#097</v>
          </cell>
          <cell r="B374" t="str">
            <v>M939882603638726657</v>
          </cell>
          <cell r="C374" t="str">
            <v>AVL 设备类</v>
          </cell>
          <cell r="D374" t="str">
            <v>AVL设备类-音频-AMP
功放-数字功放-Nexo、D&amp;B、Crown</v>
          </cell>
          <cell r="E374" t="str">
            <v>台</v>
          </cell>
          <cell r="F374">
            <v>416.67</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cell r="F375">
            <v>2650</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cell r="F376">
            <v>1266.67</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cell r="F377">
            <v>2200</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cell r="F378">
            <v>1200</v>
          </cell>
        </row>
        <row r="379">
          <cell r="A379" t="str">
            <v>B#102</v>
          </cell>
          <cell r="B379" t="str">
            <v>M939882706067824642</v>
          </cell>
          <cell r="C379" t="str">
            <v>AVL 设备类</v>
          </cell>
          <cell r="D379" t="str">
            <v>AVL设备类-音频-Mixer
调音台-MIDAS M32 （32路数字调音台）-MIDAS</v>
          </cell>
          <cell r="E379" t="str">
            <v>台</v>
          </cell>
          <cell r="F379">
            <v>2374.4</v>
          </cell>
        </row>
        <row r="380">
          <cell r="A380" t="str">
            <v>B#103</v>
          </cell>
          <cell r="B380" t="str">
            <v>M939882595064463361</v>
          </cell>
          <cell r="C380" t="str">
            <v>AVL 设备类</v>
          </cell>
          <cell r="D380" t="str">
            <v>AVL设备类-音频-Mixer
调音台-Digico SD5 Digital Sound Console 数字调音台-Digico</v>
          </cell>
          <cell r="E380" t="str">
            <v>台</v>
          </cell>
          <cell r="F380">
            <v>2968</v>
          </cell>
        </row>
        <row r="381">
          <cell r="A381" t="str">
            <v>B#104</v>
          </cell>
          <cell r="B381" t="str">
            <v>M939882591068397569</v>
          </cell>
          <cell r="C381" t="str">
            <v>AVL 设备类</v>
          </cell>
          <cell r="D381" t="str">
            <v>AVL设备类-音频-Mixer
调音台-Digico SD8 Digital Sound Console 数字调音台-Digico</v>
          </cell>
          <cell r="E381" t="str">
            <v>台</v>
          </cell>
          <cell r="F381">
            <v>2968</v>
          </cell>
        </row>
        <row r="382">
          <cell r="A382" t="str">
            <v>B#105</v>
          </cell>
          <cell r="B382" t="str">
            <v>M947580396285992961</v>
          </cell>
          <cell r="C382" t="str">
            <v>AVL 设备类</v>
          </cell>
          <cell r="D382" t="str">
            <v>AVL设备类-音频-Mixer
调音台-Digico SD11 Digital Sound Console 数字调音台-Digico</v>
          </cell>
          <cell r="E382" t="str">
            <v>台</v>
          </cell>
          <cell r="F382">
            <v>3180</v>
          </cell>
        </row>
        <row r="383">
          <cell r="A383" t="str">
            <v>B#115</v>
          </cell>
          <cell r="B383" t="str">
            <v>M947580508276310018</v>
          </cell>
          <cell r="C383" t="str">
            <v>AVL 设备类</v>
          </cell>
          <cell r="D383" t="str">
            <v>AVL设备类-音频-Microphone
话筒-SHURE BETA53 Headset Mic
SHURE BETA53 无线头戴话筒-SHURE</v>
          </cell>
          <cell r="E383" t="str">
            <v>只</v>
          </cell>
          <cell r="F383">
            <v>159</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cell r="F384">
            <v>159</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cell r="F385">
            <v>169.6</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cell r="F386">
            <v>185.5</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cell r="F387">
            <v>183.33</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cell r="F388">
            <v>424</v>
          </cell>
        </row>
        <row r="389">
          <cell r="A389" t="str">
            <v>B#121</v>
          </cell>
          <cell r="B389" t="str">
            <v>M947580823931240450</v>
          </cell>
          <cell r="C389" t="str">
            <v>AVL 设备类</v>
          </cell>
          <cell r="D389" t="str">
            <v>AVL设备类-音频-小蜜蜂-SHURE UHF Wireless Lapel Mic WL184
SHURE WL184 无线领夹话筒-SHURE</v>
          </cell>
          <cell r="E389" t="str">
            <v>台</v>
          </cell>
          <cell r="F389">
            <v>159</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cell r="F390">
            <v>1060</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cell r="F391">
            <v>318</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cell r="F392">
            <v>1219</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cell r="F393">
            <v>212</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cell r="F394">
            <v>318</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cell r="F395">
            <v>212</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cell r="F396">
            <v>318</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cell r="F397">
            <v>42.4</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cell r="F398">
            <v>212</v>
          </cell>
        </row>
        <row r="399">
          <cell r="A399" t="str">
            <v>B#131</v>
          </cell>
          <cell r="B399" t="str">
            <v>M939882656473141250</v>
          </cell>
          <cell r="C399" t="str">
            <v>AVL 设备类</v>
          </cell>
          <cell r="D399" t="str">
            <v>AVL设备类-灯光-电脑灯-多色LOGO 片-含可做多色LOGO灯片</v>
          </cell>
          <cell r="E399" t="str">
            <v>片</v>
          </cell>
          <cell r="F399">
            <v>180.2</v>
          </cell>
        </row>
        <row r="400">
          <cell r="A400" t="str">
            <v>B#132</v>
          </cell>
          <cell r="B400" t="str">
            <v>M947580549720227842</v>
          </cell>
          <cell r="C400" t="str">
            <v>AVL 设备类</v>
          </cell>
          <cell r="D400" t="str">
            <v>AVL设备类-灯光-电脑灯-单色LOGO 片-单色LOGO灯片</v>
          </cell>
          <cell r="E400" t="str">
            <v>片</v>
          </cell>
          <cell r="F400">
            <v>95.4</v>
          </cell>
        </row>
        <row r="401">
          <cell r="A401" t="str">
            <v>B#133</v>
          </cell>
          <cell r="B401" t="str">
            <v>M947580658914738178</v>
          </cell>
          <cell r="C401" t="str">
            <v>AVL 设备类</v>
          </cell>
          <cell r="D401" t="str">
            <v>AVL设备类-灯光-电脑灯-电脑染色灯1500W WASH-JOLLY COLOR 1500 /TERBLY V2000W-1500</v>
          </cell>
          <cell r="E401" t="str">
            <v>台</v>
          </cell>
          <cell r="F401">
            <v>530</v>
          </cell>
        </row>
        <row r="402">
          <cell r="A402" t="str">
            <v>B#134</v>
          </cell>
          <cell r="B402" t="str">
            <v>M947580577914339329</v>
          </cell>
          <cell r="C402" t="str">
            <v>AVL 设备类</v>
          </cell>
          <cell r="D402" t="str">
            <v>AVL设备类-灯光-电脑灯-电脑染色灯2000W WASH-FINEART WASH /MAC 2000XB</v>
          </cell>
          <cell r="E402" t="str">
            <v>台</v>
          </cell>
          <cell r="F402">
            <v>689</v>
          </cell>
        </row>
        <row r="403">
          <cell r="A403" t="str">
            <v>B#135</v>
          </cell>
          <cell r="B403" t="str">
            <v>M947580340862459906</v>
          </cell>
          <cell r="C403" t="str">
            <v>AVL 设备类</v>
          </cell>
          <cell r="D403" t="str">
            <v>AVL设备类-灯光-电脑灯-电脑图案灯1200W SPOT-ROBE SPOT 1200 /FINE 2000</v>
          </cell>
          <cell r="E403" t="str">
            <v>台</v>
          </cell>
          <cell r="F403">
            <v>424</v>
          </cell>
        </row>
        <row r="404">
          <cell r="A404" t="str">
            <v>B#136</v>
          </cell>
          <cell r="B404" t="str">
            <v>M947580854188949506</v>
          </cell>
          <cell r="C404" t="str">
            <v>AVL 设备类</v>
          </cell>
          <cell r="D404" t="str">
            <v>AVL设备类-灯光-电脑灯-电脑图案灯1500W SPOT-ROBE SPOT 1500 /TERBLY V2500S-1500</v>
          </cell>
          <cell r="E404" t="str">
            <v>台</v>
          </cell>
          <cell r="F404">
            <v>530</v>
          </cell>
        </row>
        <row r="405">
          <cell r="A405" t="str">
            <v>B#137</v>
          </cell>
          <cell r="B405" t="str">
            <v>M939882593764102146</v>
          </cell>
          <cell r="C405" t="str">
            <v>AVL 设备类</v>
          </cell>
          <cell r="D405" t="str">
            <v>AVL设备类-灯光-电脑灯-电脑图案灯2000W SPOT-FINEART SPOT 1000E</v>
          </cell>
          <cell r="E405" t="str">
            <v>台</v>
          </cell>
          <cell r="F405">
            <v>742</v>
          </cell>
        </row>
        <row r="406">
          <cell r="A406" t="str">
            <v>B#138</v>
          </cell>
          <cell r="B406" t="str">
            <v>M947580422737674241</v>
          </cell>
          <cell r="C406" t="str">
            <v>AVL 设备类</v>
          </cell>
          <cell r="D406" t="str">
            <v>AVL设备类-灯光-电脑灯-电脑光束灯230W BEAM-GTD-230 /LEES 230 /MRT -230 /</v>
          </cell>
          <cell r="E406" t="str">
            <v>台</v>
          </cell>
          <cell r="F406">
            <v>296</v>
          </cell>
        </row>
        <row r="407">
          <cell r="A407" t="str">
            <v>B#139</v>
          </cell>
          <cell r="B407" t="str">
            <v>M939882614664445954</v>
          </cell>
          <cell r="C407" t="str">
            <v>AVL 设备类</v>
          </cell>
          <cell r="D407" t="str">
            <v>AVL设备类-灯光-电脑灯-电脑光束灯330W BEAM-JOLLY COUPE X-5 /GTD-330</v>
          </cell>
          <cell r="E407" t="str">
            <v>台</v>
          </cell>
          <cell r="F407">
            <v>371</v>
          </cell>
        </row>
        <row r="408">
          <cell r="A408" t="str">
            <v>B#140</v>
          </cell>
          <cell r="B408" t="str">
            <v>M947580539139153922</v>
          </cell>
          <cell r="C408" t="str">
            <v>AVL 设备类</v>
          </cell>
          <cell r="D408" t="str">
            <v>AVL设备类-灯光-电脑灯-电脑光束灯1500W BEAM-FINE1500</v>
          </cell>
          <cell r="E408" t="str">
            <v>台</v>
          </cell>
          <cell r="F408">
            <v>498.2</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cell r="F409">
            <v>689</v>
          </cell>
        </row>
        <row r="410">
          <cell r="A410" t="str">
            <v>B#142</v>
          </cell>
          <cell r="B410" t="str">
            <v>M939882636806049794</v>
          </cell>
          <cell r="C410" t="str">
            <v>AVL 设备类</v>
          </cell>
          <cell r="D410" t="str">
            <v>AVL设备类-灯光-电脑灯-电脑三合一光束灯-JOLLY COUPE X-3 /ACME 380 /FINEART 470</v>
          </cell>
          <cell r="E410" t="str">
            <v>台</v>
          </cell>
          <cell r="F410">
            <v>366.67</v>
          </cell>
        </row>
        <row r="411">
          <cell r="A411" t="str">
            <v>B#143</v>
          </cell>
          <cell r="B411" t="str">
            <v>M939882712954871810</v>
          </cell>
          <cell r="C411" t="str">
            <v>AVL 设备类</v>
          </cell>
          <cell r="D411" t="str">
            <v>AVL设备类-灯光-电脑灯-摇头LED染色灯-TERBLY OK190Z- ZOOM MOVING /FINEART 1519</v>
          </cell>
          <cell r="E411" t="str">
            <v>台</v>
          </cell>
          <cell r="F411">
            <v>302.1</v>
          </cell>
        </row>
        <row r="412">
          <cell r="A412" t="str">
            <v>B#144</v>
          </cell>
          <cell r="B412" t="str">
            <v>M947580341072175105</v>
          </cell>
          <cell r="C412" t="str">
            <v>AVL 设备类</v>
          </cell>
          <cell r="D412" t="str">
            <v>AVL设备类-灯光-电脑灯-电脑摇头灯-ACME 560 Z</v>
          </cell>
          <cell r="E412" t="str">
            <v>台</v>
          </cell>
          <cell r="F412">
            <v>302.1</v>
          </cell>
        </row>
        <row r="413">
          <cell r="A413" t="str">
            <v>B#145</v>
          </cell>
          <cell r="B413" t="str">
            <v>M939882611431743489</v>
          </cell>
          <cell r="C413" t="str">
            <v>AVL 设备类</v>
          </cell>
          <cell r="D413" t="str">
            <v>AVL设备类-灯光-Fixture 
常规灯具-Moving LED Par
摇头LED PAR 灯-ACME CM系列/EK 系列</v>
          </cell>
          <cell r="E413" t="str">
            <v>台</v>
          </cell>
          <cell r="F413">
            <v>253.33</v>
          </cell>
        </row>
        <row r="414">
          <cell r="A414" t="str">
            <v>B#146</v>
          </cell>
          <cell r="B414" t="str">
            <v>M939882696402915329</v>
          </cell>
          <cell r="C414" t="str">
            <v>AVL 设备类</v>
          </cell>
          <cell r="D414" t="str">
            <v>AVL设备类-灯光-Fixture 
常规灯具-LED Wallwash -3W*18 1 Meter
LED 洗墙换色灯--</v>
          </cell>
          <cell r="E414" t="str">
            <v>台</v>
          </cell>
          <cell r="F414">
            <v>183.33</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cell r="F415">
            <v>176.67</v>
          </cell>
        </row>
        <row r="416">
          <cell r="A416" t="str">
            <v>B#148</v>
          </cell>
          <cell r="B416" t="str">
            <v>M939882626391592962</v>
          </cell>
          <cell r="C416" t="str">
            <v>AVL 设备类</v>
          </cell>
          <cell r="D416" t="str">
            <v>AVL设备类-灯光-Fixture 
常规灯具-4 Bulb Floodlight
四头灯--</v>
          </cell>
          <cell r="E416" t="str">
            <v>只</v>
          </cell>
          <cell r="F416">
            <v>190.8</v>
          </cell>
        </row>
        <row r="417">
          <cell r="A417" t="str">
            <v>B#149</v>
          </cell>
          <cell r="B417" t="str">
            <v>M947580473045950466</v>
          </cell>
          <cell r="C417" t="str">
            <v>AVL 设备类</v>
          </cell>
          <cell r="D417" t="str">
            <v>AVL设备类-灯光-Fixture 
常规灯具-8 Bulb Floodlight
八头灯--</v>
          </cell>
          <cell r="E417" t="str">
            <v>只</v>
          </cell>
          <cell r="F417">
            <v>402.8</v>
          </cell>
        </row>
        <row r="418">
          <cell r="A418" t="str">
            <v>B#150</v>
          </cell>
          <cell r="B418" t="str">
            <v>M939882573665124354</v>
          </cell>
          <cell r="C418" t="str">
            <v>AVL 设备类</v>
          </cell>
          <cell r="D418" t="str">
            <v>AVL设备类-灯光-Fixture 
常规灯具-Follow Spot (1200w)
追光灯--</v>
          </cell>
          <cell r="E418" t="str">
            <v>台</v>
          </cell>
          <cell r="F418">
            <v>381.6</v>
          </cell>
        </row>
        <row r="419">
          <cell r="A419" t="str">
            <v>B#151</v>
          </cell>
          <cell r="B419" t="str">
            <v>M947580619019673601</v>
          </cell>
          <cell r="C419" t="str">
            <v>AVL 设备类</v>
          </cell>
          <cell r="D419" t="str">
            <v>AVL设备类-灯光-Fixture 
常规灯具-Follow Spot (2500w)
追光灯--</v>
          </cell>
          <cell r="E419" t="str">
            <v>台</v>
          </cell>
          <cell r="F419">
            <v>699.6</v>
          </cell>
        </row>
        <row r="420">
          <cell r="A420" t="str">
            <v>B#152</v>
          </cell>
          <cell r="B420" t="str">
            <v>M947580525059514370</v>
          </cell>
          <cell r="C420" t="str">
            <v>AVL 设备类</v>
          </cell>
          <cell r="D420" t="str">
            <v>AVL设备类-灯光-Fixture 
常规灯具-Follow Spot (4000w)
追光灯-HMI-4000W /XE-4000Z</v>
          </cell>
          <cell r="E420" t="str">
            <v>台</v>
          </cell>
          <cell r="F420">
            <v>636</v>
          </cell>
        </row>
        <row r="421">
          <cell r="A421" t="str">
            <v>B#153</v>
          </cell>
          <cell r="B421" t="str">
            <v>M947580455047553025</v>
          </cell>
          <cell r="C421" t="str">
            <v>AVL 设备类</v>
          </cell>
          <cell r="D421" t="str">
            <v>AVL设备类-灯光-Fixture 
常规灯具-多功能面光灯-ETC EA PAR 700W</v>
          </cell>
          <cell r="E421" t="str">
            <v>台</v>
          </cell>
          <cell r="F421">
            <v>127.2</v>
          </cell>
        </row>
        <row r="422">
          <cell r="A422" t="str">
            <v>B#154</v>
          </cell>
          <cell r="B422" t="str">
            <v>M947580329189711873</v>
          </cell>
          <cell r="C422" t="str">
            <v>AVL 设备类</v>
          </cell>
          <cell r="D422" t="str">
            <v>AVL设备类-灯光-Fixture 
常规灯具-LED矩阵灯--</v>
          </cell>
          <cell r="E422" t="str">
            <v>台</v>
          </cell>
          <cell r="F422">
            <v>127.2</v>
          </cell>
        </row>
        <row r="423">
          <cell r="A423" t="str">
            <v>B#155</v>
          </cell>
          <cell r="B423" t="str">
            <v>M947580526779179010</v>
          </cell>
          <cell r="C423" t="str">
            <v>AVL 设备类</v>
          </cell>
          <cell r="D423" t="str">
            <v>AVL设备类-灯光-Effect Lights 
效果灯-LED条形灯，光束-ACME TB 1230QW</v>
          </cell>
          <cell r="E423" t="str">
            <v>台</v>
          </cell>
          <cell r="F423">
            <v>212</v>
          </cell>
        </row>
        <row r="424">
          <cell r="A424" t="str">
            <v>B#156</v>
          </cell>
          <cell r="B424" t="str">
            <v>M947580632683560961</v>
          </cell>
          <cell r="C424" t="str">
            <v>AVL 设备类</v>
          </cell>
          <cell r="D424" t="str">
            <v>AVL设备类-灯光-Effect Lights 
效果灯-LED条形灯，大颗粒灯珠-ACME TB 1060</v>
          </cell>
          <cell r="E424" t="str">
            <v>台</v>
          </cell>
          <cell r="F424">
            <v>508.8</v>
          </cell>
        </row>
        <row r="425">
          <cell r="A425" t="str">
            <v>B#157</v>
          </cell>
          <cell r="B425" t="str">
            <v>M947580464874807298</v>
          </cell>
          <cell r="C425" t="str">
            <v>AVL 设备类</v>
          </cell>
          <cell r="D425" t="str">
            <v>AVL设备类-灯光-Effect Lights 
效果灯-LED条形灯，小颗粒LED灯珠-ACME STROBE 3 IP</v>
          </cell>
          <cell r="E425" t="str">
            <v>台</v>
          </cell>
          <cell r="F425">
            <v>212</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cell r="F426">
            <v>318</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cell r="F427">
            <v>424</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cell r="F428">
            <v>424</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cell r="F429">
            <v>416.67</v>
          </cell>
        </row>
        <row r="430">
          <cell r="A430" t="str">
            <v>B#162</v>
          </cell>
          <cell r="B430" t="str">
            <v>M947580275278528514</v>
          </cell>
          <cell r="C430" t="str">
            <v>AVL 设备类</v>
          </cell>
          <cell r="D430" t="str">
            <v>AVL设备类-灯光-Effect Lights 
效果灯-摇头光束频闪染色灯-EK 短吻鳄</v>
          </cell>
          <cell r="E430" t="str">
            <v>台</v>
          </cell>
          <cell r="F430">
            <v>466.67</v>
          </cell>
        </row>
        <row r="431">
          <cell r="A431" t="str">
            <v>B#163</v>
          </cell>
          <cell r="B431" t="str">
            <v>M947580473531850753</v>
          </cell>
          <cell r="C431" t="str">
            <v>AVL 设备类</v>
          </cell>
          <cell r="D431" t="str">
            <v>AVL设备类-灯光-Effect Lights 
效果灯-LED光束染色频闪多功能条灯-EK 响尾蛇</v>
          </cell>
          <cell r="E431" t="str">
            <v>台</v>
          </cell>
          <cell r="F431">
            <v>466.67</v>
          </cell>
        </row>
        <row r="432">
          <cell r="A432" t="str">
            <v>B#164</v>
          </cell>
          <cell r="B432" t="str">
            <v>M939882630246285313</v>
          </cell>
          <cell r="C432" t="str">
            <v>AVL 设备类</v>
          </cell>
          <cell r="D432" t="str">
            <v>AVL设备类-灯光-Effect Lights 
效果灯-防水LED全彩频闪条灯-EK COLLIDER-BAR-IP</v>
          </cell>
          <cell r="E432" t="str">
            <v>台</v>
          </cell>
          <cell r="F432">
            <v>233</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cell r="F433">
            <v>1700</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cell r="F434">
            <v>1833.33</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cell r="F435">
            <v>106</v>
          </cell>
        </row>
        <row r="436">
          <cell r="A436" t="str">
            <v>B#175</v>
          </cell>
          <cell r="B436" t="str">
            <v>M947580757124366338</v>
          </cell>
          <cell r="C436" t="str">
            <v>AVL 设备类</v>
          </cell>
          <cell r="D436" t="str">
            <v>AVL设备类-灯光-Lighting Control System 
灯光控制系统-灯光控台-MA信号处理器-MA NPU</v>
          </cell>
          <cell r="E436" t="str">
            <v>台</v>
          </cell>
          <cell r="F436">
            <v>212</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cell r="F437">
            <v>148.4</v>
          </cell>
        </row>
        <row r="438">
          <cell r="A438" t="str">
            <v>B#177</v>
          </cell>
          <cell r="B438" t="str">
            <v>M947580280695169025</v>
          </cell>
          <cell r="C438" t="str">
            <v>AVL 设备类</v>
          </cell>
          <cell r="D438" t="str">
            <v>AVL设备类-结构-Truss Syste
Truss 结构-Layer 
雷亚架--</v>
          </cell>
          <cell r="E438" t="str">
            <v>根</v>
          </cell>
          <cell r="F438">
            <v>12.72</v>
          </cell>
        </row>
        <row r="439">
          <cell r="A439" t="str">
            <v>B#178</v>
          </cell>
          <cell r="B439" t="str">
            <v>M939882573765787649</v>
          </cell>
          <cell r="C439" t="str">
            <v>AVL 设备类</v>
          </cell>
          <cell r="D439" t="str">
            <v>AVL设备类-结构-Truss Syste
Truss 结构-TRUSS (520 x 760 mm)
灯光吊架(520 x 760 毫米)--</v>
          </cell>
          <cell r="E439" t="str">
            <v>米</v>
          </cell>
          <cell r="F439">
            <v>128.26</v>
          </cell>
        </row>
        <row r="440">
          <cell r="A440" t="str">
            <v>B#179</v>
          </cell>
          <cell r="B440" t="str">
            <v>M947580413751074817</v>
          </cell>
          <cell r="C440" t="str">
            <v>AVL 设备类</v>
          </cell>
          <cell r="D440" t="str">
            <v>AVL设备类-结构-Truss Syste
Truss 结构-TRUSS (400 x 600 mm)
灯光吊架(400 x 600 毫米)--</v>
          </cell>
          <cell r="E440" t="str">
            <v>米</v>
          </cell>
          <cell r="F440">
            <v>97.33</v>
          </cell>
        </row>
        <row r="441">
          <cell r="A441" t="str">
            <v>B#180</v>
          </cell>
          <cell r="B441" t="str">
            <v>M947580844412026882</v>
          </cell>
          <cell r="C441" t="str">
            <v>AVL 设备类</v>
          </cell>
          <cell r="D441" t="str">
            <v>AVL设备类-结构-Truss Syste
Truss 结构-TRUSS (400 x 400mm)
灯光吊架(400 x 400 毫米)--</v>
          </cell>
          <cell r="E441" t="str">
            <v>米</v>
          </cell>
          <cell r="F441">
            <v>74.2</v>
          </cell>
        </row>
        <row r="442">
          <cell r="A442" t="str">
            <v>B#181</v>
          </cell>
          <cell r="B442" t="str">
            <v>M939882570594766849</v>
          </cell>
          <cell r="C442" t="str">
            <v>AVL 设备类</v>
          </cell>
          <cell r="D442" t="str">
            <v>AVL设备类-结构-Truss Syste
Truss 结构-TRUSS (678 x 1018mm)
灯光吊架(678 x 1018 毫米)--</v>
          </cell>
          <cell r="E442" t="str">
            <v>米</v>
          </cell>
          <cell r="F442">
            <v>183.33</v>
          </cell>
        </row>
        <row r="443">
          <cell r="A443" t="str">
            <v>B#182</v>
          </cell>
          <cell r="B443" t="str">
            <v>M939882590615412737</v>
          </cell>
          <cell r="C443" t="str">
            <v>AVL 设备类</v>
          </cell>
          <cell r="D443" t="str">
            <v>AVL设备类-结构-Truss Syste
Truss 结构-TRUSS (600 x 1200mm)
灯光吊架(600 x 1200 毫米)--</v>
          </cell>
          <cell r="E443" t="str">
            <v>米</v>
          </cell>
          <cell r="F443">
            <v>216.67</v>
          </cell>
        </row>
        <row r="444">
          <cell r="A444" t="str">
            <v>B#183</v>
          </cell>
          <cell r="B444" t="str">
            <v>M939882617147346946</v>
          </cell>
          <cell r="C444" t="str">
            <v>AVL 设备类</v>
          </cell>
          <cell r="D444" t="str">
            <v>AVL设备类-结构-Truss Syste
Truss 结构-TRUSS (1000 x 1600mm)
灯光吊架(1000 x 1600 毫米)--</v>
          </cell>
          <cell r="E444" t="str">
            <v>米</v>
          </cell>
          <cell r="F444">
            <v>293.33</v>
          </cell>
        </row>
        <row r="445">
          <cell r="A445" t="str">
            <v>B#184</v>
          </cell>
          <cell r="B445" t="str">
            <v>M939882675016159234</v>
          </cell>
          <cell r="C445" t="str">
            <v>AVL 设备类</v>
          </cell>
          <cell r="D445" t="str">
            <v>AVL设备类-结构-Truss Syste
Truss 结构-4m直径圆Truss--</v>
          </cell>
          <cell r="E445" t="str">
            <v>个</v>
          </cell>
          <cell r="F445">
            <v>159</v>
          </cell>
        </row>
        <row r="446">
          <cell r="A446" t="str">
            <v>B#185</v>
          </cell>
          <cell r="B446" t="str">
            <v>M939882685457014785</v>
          </cell>
          <cell r="C446" t="str">
            <v>AVL 设备类</v>
          </cell>
          <cell r="D446" t="str">
            <v>AVL设备类-结构-Truss Syste
Truss 结构-6m直径圆Truss--</v>
          </cell>
          <cell r="E446" t="str">
            <v>个</v>
          </cell>
          <cell r="F446">
            <v>159</v>
          </cell>
        </row>
        <row r="447">
          <cell r="A447" t="str">
            <v>B#186</v>
          </cell>
          <cell r="B447" t="str">
            <v>M947580344557002753</v>
          </cell>
          <cell r="C447" t="str">
            <v>AVL 设备类</v>
          </cell>
          <cell r="D447" t="str">
            <v>AVL设备类-结构-Truss Syste
Truss 结构-8m直径圆Truss--</v>
          </cell>
          <cell r="E447" t="str">
            <v>个</v>
          </cell>
          <cell r="F447">
            <v>159</v>
          </cell>
        </row>
        <row r="448">
          <cell r="A448" t="str">
            <v>B#187</v>
          </cell>
          <cell r="B448" t="str">
            <v>M947580344593596417</v>
          </cell>
          <cell r="C448" t="str">
            <v>AVL 设备类</v>
          </cell>
          <cell r="D448" t="str">
            <v>AVL设备类-结构-Truss Syste
Truss 结构-10m直径圆Truss--</v>
          </cell>
          <cell r="E448" t="str">
            <v>个</v>
          </cell>
          <cell r="F448">
            <v>159</v>
          </cell>
        </row>
        <row r="449">
          <cell r="A449" t="str">
            <v>B#188</v>
          </cell>
          <cell r="B449" t="str">
            <v>M947580688981303297</v>
          </cell>
          <cell r="C449" t="str">
            <v>AVL 设备类</v>
          </cell>
          <cell r="D449" t="str">
            <v>AVL设备类-结构-Truss Syste
Truss 结构-12m直径圆Truss--</v>
          </cell>
          <cell r="E449" t="str">
            <v>个</v>
          </cell>
          <cell r="F449">
            <v>159</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cell r="F450">
            <v>434.6</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cell r="F451">
            <v>316.67</v>
          </cell>
        </row>
        <row r="452">
          <cell r="A452" t="str">
            <v>B#191</v>
          </cell>
          <cell r="B452" t="str">
            <v>M939882570313748482</v>
          </cell>
          <cell r="C452" t="str">
            <v>AVL 设备类</v>
          </cell>
          <cell r="D452" t="str">
            <v>AVL设备类-结构-Windlass 
葫芦-Local Electric Windlass 2 Ton
国产电动葫芦2 吨--</v>
          </cell>
          <cell r="E452" t="str">
            <v>台</v>
          </cell>
          <cell r="F452">
            <v>212</v>
          </cell>
        </row>
        <row r="453">
          <cell r="A453" t="str">
            <v>B#192</v>
          </cell>
          <cell r="B453" t="str">
            <v>M939882570800287745</v>
          </cell>
          <cell r="C453" t="str">
            <v>AVL 设备类</v>
          </cell>
          <cell r="D453" t="str">
            <v>AVL设备类-结构-Windlass 
葫芦-Local Electric Windlass 1 Ton
国产电动葫芦1 吨--</v>
          </cell>
          <cell r="E453" t="str">
            <v>台</v>
          </cell>
          <cell r="F453">
            <v>180.2</v>
          </cell>
        </row>
        <row r="454">
          <cell r="A454" t="str">
            <v>B#193</v>
          </cell>
          <cell r="B454" t="str">
            <v>M939882678409351170</v>
          </cell>
          <cell r="C454" t="str">
            <v>AVL 设备类</v>
          </cell>
          <cell r="D454" t="str">
            <v>AVL设备类-结构-Windlass 
葫芦-Electric Windlass controller
电动葫芦控制器--</v>
          </cell>
          <cell r="E454" t="str">
            <v>台</v>
          </cell>
          <cell r="F454">
            <v>328.6</v>
          </cell>
        </row>
        <row r="455">
          <cell r="A455" t="str">
            <v>B#194</v>
          </cell>
          <cell r="B455" t="str">
            <v>M947580544621748225</v>
          </cell>
          <cell r="C455" t="str">
            <v>AVL 设备类</v>
          </cell>
          <cell r="D455" t="str">
            <v>AVL设备类-结构-Windlass 
葫芦-Manual Windlass
手拉葫芦--</v>
          </cell>
          <cell r="E455" t="str">
            <v>只</v>
          </cell>
          <cell r="F455">
            <v>103.88</v>
          </cell>
        </row>
        <row r="456">
          <cell r="A456" t="str">
            <v>B#211</v>
          </cell>
          <cell r="B456" t="str">
            <v>M947580338248769537</v>
          </cell>
          <cell r="C456" t="str">
            <v>AVL 设备类</v>
          </cell>
          <cell r="D456" t="str">
            <v>AVL设备类-特效-烟雾、水雾油化物-Fog Machine
烟机、雾机--</v>
          </cell>
          <cell r="E456" t="str">
            <v>台</v>
          </cell>
          <cell r="F456">
            <v>265</v>
          </cell>
        </row>
        <row r="457">
          <cell r="A457" t="str">
            <v>B#212</v>
          </cell>
          <cell r="B457" t="str">
            <v>M947580418536775682</v>
          </cell>
          <cell r="C457" t="str">
            <v>AVL 设备类</v>
          </cell>
          <cell r="D457" t="str">
            <v>AVL设备类-特效-烟雾、水雾油化物-彩虹机--</v>
          </cell>
          <cell r="E457" t="str">
            <v>台</v>
          </cell>
          <cell r="F457">
            <v>477</v>
          </cell>
        </row>
        <row r="458">
          <cell r="A458" t="str">
            <v>B#213</v>
          </cell>
          <cell r="B458" t="str">
            <v>M939882650584465409</v>
          </cell>
          <cell r="C458" t="str">
            <v>AVL 设备类</v>
          </cell>
          <cell r="D458" t="str">
            <v>AVL设备类-特效-烟雾、水雾油化物-大功率彩虹机--</v>
          </cell>
          <cell r="E458" t="str">
            <v>台</v>
          </cell>
          <cell r="F458">
            <v>1166</v>
          </cell>
        </row>
        <row r="459">
          <cell r="A459" t="str">
            <v>B#214</v>
          </cell>
          <cell r="B459" t="str">
            <v>M939882686806347778</v>
          </cell>
          <cell r="C459" t="str">
            <v>AVL 设备类</v>
          </cell>
          <cell r="D459" t="str">
            <v>AVL设备类-特效-烟雾、水雾油化物-泡泡机--</v>
          </cell>
          <cell r="E459" t="str">
            <v>台</v>
          </cell>
          <cell r="F459">
            <v>233.2</v>
          </cell>
        </row>
        <row r="460">
          <cell r="A460" t="str">
            <v>B#215</v>
          </cell>
          <cell r="B460" t="str">
            <v>M947580542870929410</v>
          </cell>
          <cell r="C460" t="str">
            <v>AVL 设备类</v>
          </cell>
          <cell r="D460" t="str">
            <v>AVL设备类-特效-烟雾、水雾油化物-吹纸机--</v>
          </cell>
          <cell r="E460" t="str">
            <v>台</v>
          </cell>
          <cell r="F460">
            <v>530</v>
          </cell>
        </row>
        <row r="461">
          <cell r="A461" t="str">
            <v>B#225</v>
          </cell>
          <cell r="B461" t="str">
            <v>M939882575455965186</v>
          </cell>
          <cell r="C461" t="str">
            <v>AVL 设备类</v>
          </cell>
          <cell r="D461" t="str">
            <v>AVL设备类-直播-摄像设备-aja硬盘+录机--</v>
          </cell>
          <cell r="E461" t="str">
            <v>台/天</v>
          </cell>
          <cell r="F461">
            <v>530</v>
          </cell>
        </row>
        <row r="462">
          <cell r="A462" t="str">
            <v>B#226</v>
          </cell>
          <cell r="B462" t="str">
            <v>M939882589835272194</v>
          </cell>
          <cell r="C462" t="str">
            <v>AVL 设备类</v>
          </cell>
          <cell r="D462" t="str">
            <v>AVL设备类-直播-摄像设备-高清摄像机（天眼）-SONY-2580</v>
          </cell>
          <cell r="E462" t="str">
            <v>台/天</v>
          </cell>
          <cell r="F462">
            <v>1908</v>
          </cell>
        </row>
        <row r="463">
          <cell r="A463" t="str">
            <v>B#227</v>
          </cell>
          <cell r="B463" t="str">
            <v>M947580825168560129</v>
          </cell>
          <cell r="C463" t="str">
            <v>AVL 设备类</v>
          </cell>
          <cell r="D463" t="str">
            <v>AVL设备类-直播-摄像设备-其他摄像机镜头-高清广角镜头</v>
          </cell>
          <cell r="E463" t="str">
            <v>台/天</v>
          </cell>
          <cell r="F463">
            <v>530</v>
          </cell>
        </row>
        <row r="464">
          <cell r="A464" t="str">
            <v>B#228</v>
          </cell>
          <cell r="B464" t="str">
            <v>M947580661697355777</v>
          </cell>
          <cell r="C464" t="str">
            <v>AVL 设备类</v>
          </cell>
          <cell r="D464" t="str">
            <v>AVL设备类-直播-摄像设备-其他摄像机镜头-0.8倍广角镜头</v>
          </cell>
          <cell r="E464" t="str">
            <v>台/天</v>
          </cell>
          <cell r="F464">
            <v>174.9</v>
          </cell>
        </row>
        <row r="465">
          <cell r="A465" t="str">
            <v>B#229</v>
          </cell>
          <cell r="B465" t="str">
            <v>M947580481525039105</v>
          </cell>
          <cell r="C465" t="str">
            <v>AVL 设备类</v>
          </cell>
          <cell r="D465" t="str">
            <v>AVL设备类-直播-摄像设备-其他摄像机镜头-1.2倍广角镜头</v>
          </cell>
          <cell r="E465" t="str">
            <v>台/天</v>
          </cell>
          <cell r="F465">
            <v>174.9</v>
          </cell>
        </row>
        <row r="466">
          <cell r="A466" t="str">
            <v>B#230</v>
          </cell>
          <cell r="B466" t="str">
            <v>M939882683186790401</v>
          </cell>
          <cell r="C466" t="str">
            <v>AVL 设备类</v>
          </cell>
          <cell r="D466" t="str">
            <v>AVL设备类-直播-摄像设备-其他摄像机镜头-4-6倍长焦镜头</v>
          </cell>
          <cell r="E466" t="str">
            <v>台/天</v>
          </cell>
          <cell r="F466">
            <v>424</v>
          </cell>
        </row>
        <row r="467">
          <cell r="A467" t="str">
            <v>B#231</v>
          </cell>
          <cell r="B467" t="str">
            <v>M947580276067057665</v>
          </cell>
          <cell r="C467" t="str">
            <v>AVL 设备类</v>
          </cell>
          <cell r="D467" t="str">
            <v>AVL设备类-直播-摄像设备-其他摄像机镜头-7倍长焦镜头</v>
          </cell>
          <cell r="E467" t="str">
            <v>台/天</v>
          </cell>
          <cell r="F467">
            <v>477</v>
          </cell>
        </row>
        <row r="468">
          <cell r="A468" t="str">
            <v>B#232</v>
          </cell>
          <cell r="B468" t="str">
            <v>M947580870332825602</v>
          </cell>
          <cell r="C468" t="str">
            <v>AVL 设备类</v>
          </cell>
          <cell r="D468" t="str">
            <v>AVL设备类-直播-摄像设备-其他摄像机镜头-76倍长焦镜头</v>
          </cell>
          <cell r="E468" t="str">
            <v>台/天</v>
          </cell>
          <cell r="F468">
            <v>4770</v>
          </cell>
        </row>
        <row r="469">
          <cell r="A469" t="str">
            <v>B#236</v>
          </cell>
          <cell r="B469" t="str">
            <v>M947580700568371202</v>
          </cell>
          <cell r="C469" t="str">
            <v>AVL 设备类</v>
          </cell>
          <cell r="D469" t="str">
            <v>AVL设备类-直播-摄像设备-电动轨道-Ross</v>
          </cell>
          <cell r="E469" t="str">
            <v>台/天</v>
          </cell>
          <cell r="F469">
            <v>1908</v>
          </cell>
        </row>
        <row r="470">
          <cell r="A470" t="str">
            <v>B#237</v>
          </cell>
          <cell r="B470" t="str">
            <v>M947580537498025985</v>
          </cell>
          <cell r="C470" t="str">
            <v>AVL 设备类</v>
          </cell>
          <cell r="D470" t="str">
            <v>AVL设备类-直播-摄像设备-8米摄像摇臂-每场为2天，每增加1天按0.5场计费</v>
          </cell>
          <cell r="E470" t="str">
            <v>台/场</v>
          </cell>
          <cell r="F470">
            <v>4028</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cell r="F471">
            <v>4500</v>
          </cell>
        </row>
        <row r="472">
          <cell r="A472" t="str">
            <v>B#239</v>
          </cell>
          <cell r="B472" t="str">
            <v>M947580764864012290</v>
          </cell>
          <cell r="C472" t="str">
            <v>AVL 设备类</v>
          </cell>
          <cell r="D472" t="str">
            <v>AVL设备类-直播-摄像设备-15米摄像摇臂-每场为2天，每增加1天按0.5场计费</v>
          </cell>
          <cell r="E472" t="str">
            <v>台/场</v>
          </cell>
          <cell r="F472">
            <v>6000</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cell r="F473">
            <v>3180</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cell r="F474">
            <v>4750</v>
          </cell>
        </row>
        <row r="475">
          <cell r="A475" t="str">
            <v>B#293</v>
          </cell>
          <cell r="B475" t="str">
            <v>M939882663721025538</v>
          </cell>
          <cell r="C475" t="str">
            <v>AVL 设备类</v>
          </cell>
          <cell r="D475" t="str">
            <v>AVL设备类-签到-扫码枪-租赁--</v>
          </cell>
          <cell r="E475" t="str">
            <v>台/天</v>
          </cell>
          <cell r="F475">
            <v>153.7</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cell r="F476">
            <v>700</v>
          </cell>
        </row>
        <row r="477">
          <cell r="A477" t="str">
            <v>B#295</v>
          </cell>
          <cell r="B477" t="str">
            <v>M947580883196755970</v>
          </cell>
          <cell r="C477" t="str">
            <v>AVL 设备类</v>
          </cell>
          <cell r="D477" t="str">
            <v>AVL设备类-签到-PDA扫描设备-用于门禁等--</v>
          </cell>
          <cell r="E477" t="str">
            <v>台/天</v>
          </cell>
          <cell r="F477">
            <v>318</v>
          </cell>
        </row>
        <row r="478">
          <cell r="A478" t="str">
            <v>B#296</v>
          </cell>
          <cell r="B478" t="str">
            <v>M947580928449101825</v>
          </cell>
          <cell r="C478" t="str">
            <v>AVL 设备类</v>
          </cell>
          <cell r="D478" t="str">
            <v>AVL设备类-签到-刷卡闸机-用于门禁等--</v>
          </cell>
          <cell r="E478" t="str">
            <v>台/天</v>
          </cell>
          <cell r="F478">
            <v>1590</v>
          </cell>
        </row>
        <row r="479">
          <cell r="A479" t="str">
            <v>B#297</v>
          </cell>
          <cell r="B479" t="str">
            <v>M939882570804482050</v>
          </cell>
          <cell r="C479" t="str">
            <v>AVL 设备类</v>
          </cell>
          <cell r="D479" t="str">
            <v>AVL设备类-签到-短信服务-短信提醒-按每条计算，起订量不低于300条</v>
          </cell>
          <cell r="E479" t="str">
            <v>条</v>
          </cell>
          <cell r="F479">
            <v>0.11</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cell r="F480">
            <v>416.67</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cell r="F481">
            <v>1060</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cell r="F482">
            <v>516.67</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cell r="F483">
            <v>1484</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cell r="F484">
            <v>260</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cell r="F485">
            <v>2400</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cell r="F486">
            <v>3180</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cell r="F487">
            <v>750</v>
          </cell>
        </row>
        <row r="488">
          <cell r="A488" t="str">
            <v>C#019</v>
          </cell>
          <cell r="B488" t="str">
            <v>M939882596523954178</v>
          </cell>
          <cell r="C488" t="str">
            <v>第三方人员类</v>
          </cell>
          <cell r="D488" t="str">
            <v>第三方人员类-内容制作-H5-H5前端程序开发-前端页面制作，动效实现</v>
          </cell>
          <cell r="E488" t="str">
            <v>页</v>
          </cell>
          <cell r="F488">
            <v>2968</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cell r="F489">
            <v>3561.6</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cell r="F490">
            <v>2200</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cell r="F491">
            <v>2066.67</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cell r="F492">
            <v>2438</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cell r="F493">
            <v>3498</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cell r="F494">
            <v>1500</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cell r="F495">
            <v>3498.33</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cell r="F496">
            <v>3500</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cell r="F497">
            <v>604.2</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cell r="F498">
            <v>614.8</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cell r="F499">
            <v>1484</v>
          </cell>
        </row>
        <row r="500">
          <cell r="A500" t="str">
            <v>C#046</v>
          </cell>
          <cell r="B500" t="str">
            <v>M939882573888528385</v>
          </cell>
          <cell r="C500" t="str">
            <v>第三方人员类</v>
          </cell>
          <cell r="D500" t="str">
            <v>第三方人员类-搭建人员-搭建人员-搭建人工-人员劳务费，每场不超过8小时</v>
          </cell>
          <cell r="E500" t="str">
            <v>人/场</v>
          </cell>
          <cell r="F500">
            <v>316.67</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cell r="F501">
            <v>318</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cell r="F502">
            <v>424</v>
          </cell>
        </row>
        <row r="503">
          <cell r="A503" t="str">
            <v>C#051</v>
          </cell>
          <cell r="B503" t="str">
            <v>M947580276877713410</v>
          </cell>
          <cell r="C503" t="str">
            <v>第三方人员类</v>
          </cell>
          <cell r="D503" t="str">
            <v>第三方人员类-运营人员-服务人员-保洁-人员劳务费，每场按4小时计，含个税</v>
          </cell>
          <cell r="E503" t="str">
            <v>人/场</v>
          </cell>
          <cell r="F503">
            <v>190.8</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cell r="F504">
            <v>948</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cell r="F505">
            <v>689</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cell r="F506">
            <v>318</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cell r="F507">
            <v>2000</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cell r="F508">
            <v>1060</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cell r="F509">
            <v>848</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cell r="F510">
            <v>530</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cell r="F511">
            <v>530</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cell r="F512">
            <v>671.33</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cell r="F513">
            <v>989.33</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cell r="F514">
            <v>1060</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cell r="F515">
            <v>1590</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cell r="F516">
            <v>2120</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cell r="F517">
            <v>1590</v>
          </cell>
        </row>
        <row r="518">
          <cell r="A518" t="str">
            <v>G#001</v>
          </cell>
          <cell r="B518" t="str">
            <v>M939882605761044482</v>
          </cell>
          <cell r="C518" t="str">
            <v>差旅接待类</v>
          </cell>
          <cell r="D518" t="str">
            <v>接待用车-车辆-车辆物流-运营车辆-接送机-GL8，60公里内，高速费另计</v>
          </cell>
          <cell r="E518" t="str">
            <v>辆/趟</v>
          </cell>
          <cell r="F518">
            <v>530</v>
          </cell>
        </row>
        <row r="519">
          <cell r="A519" t="str">
            <v>G#002</v>
          </cell>
          <cell r="B519" t="str">
            <v>M939882624185389057</v>
          </cell>
          <cell r="C519" t="str">
            <v>差旅接待类</v>
          </cell>
          <cell r="D519" t="str">
            <v>接待用车-车辆-车辆物流-运营车辆-接送机-考斯特，60公里内，高速费另计</v>
          </cell>
          <cell r="E519" t="str">
            <v>辆/趟</v>
          </cell>
          <cell r="F519">
            <v>848</v>
          </cell>
        </row>
        <row r="520">
          <cell r="A520" t="str">
            <v>G#003</v>
          </cell>
          <cell r="B520" t="str">
            <v>M939882614325813250</v>
          </cell>
          <cell r="C520" t="str">
            <v>差旅接待类</v>
          </cell>
          <cell r="D520" t="str">
            <v>接待用车-车辆-车辆物流-运营车辆-接送机-50座大巴车，60公里内，高速费另计</v>
          </cell>
          <cell r="E520" t="str">
            <v>辆/趟</v>
          </cell>
          <cell r="F520">
            <v>1272</v>
          </cell>
        </row>
        <row r="521">
          <cell r="A521" t="str">
            <v>G#004</v>
          </cell>
          <cell r="B521" t="str">
            <v>M939882618426609666</v>
          </cell>
          <cell r="C521" t="str">
            <v>差旅接待类</v>
          </cell>
          <cell r="D521" t="str">
            <v>接待用车-车辆-车辆物流-运营车辆-接送机-奥迪A6，60公里内，高速费另计</v>
          </cell>
          <cell r="E521" t="str">
            <v>辆/趟</v>
          </cell>
          <cell r="F521">
            <v>650</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cell r="F522">
            <v>1272</v>
          </cell>
        </row>
        <row r="523">
          <cell r="A523" t="str">
            <v>G#006</v>
          </cell>
          <cell r="B523" t="str">
            <v>M939882646197223426</v>
          </cell>
          <cell r="C523" t="str">
            <v>差旅接待类</v>
          </cell>
          <cell r="D523" t="str">
            <v>接待用车-车辆-车辆物流-运营车辆-豪华轿车-奥迪A6，超时间收费</v>
          </cell>
          <cell r="E523" t="str">
            <v>辆/小时</v>
          </cell>
          <cell r="F523">
            <v>81.62</v>
          </cell>
        </row>
        <row r="524">
          <cell r="A524" t="str">
            <v>G#007</v>
          </cell>
          <cell r="B524" t="str">
            <v>M939882573354618882</v>
          </cell>
          <cell r="C524" t="str">
            <v>差旅接待类</v>
          </cell>
          <cell r="D524" t="str">
            <v>接待用车-车辆-车辆物流-运营车辆-豪华轿车-奥迪A6，超公里收费</v>
          </cell>
          <cell r="E524" t="str">
            <v>车/公里</v>
          </cell>
          <cell r="F524">
            <v>10</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cell r="F525">
            <v>1060</v>
          </cell>
        </row>
        <row r="526">
          <cell r="A526" t="str">
            <v>G#009</v>
          </cell>
          <cell r="B526" t="str">
            <v>M947580304028082178</v>
          </cell>
          <cell r="C526" t="str">
            <v>差旅接待类</v>
          </cell>
          <cell r="D526" t="str">
            <v>接待用车-车辆-车辆物流-运营车辆-商务乘用车-GL8，超时间收费</v>
          </cell>
          <cell r="E526" t="str">
            <v>辆/小时</v>
          </cell>
          <cell r="F526">
            <v>74.2</v>
          </cell>
        </row>
        <row r="527">
          <cell r="A527" t="str">
            <v>G#010</v>
          </cell>
          <cell r="B527" t="str">
            <v>M939882613759582209</v>
          </cell>
          <cell r="C527" t="str">
            <v>差旅接待类</v>
          </cell>
          <cell r="D527" t="str">
            <v>接待用车-车辆-车辆物流-运营车辆-商务乘用车-GL8，超公里收费</v>
          </cell>
          <cell r="E527" t="str">
            <v>车/公里</v>
          </cell>
          <cell r="F527">
            <v>10</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cell r="F528">
            <v>1500</v>
          </cell>
        </row>
        <row r="529">
          <cell r="A529" t="str">
            <v>G#012</v>
          </cell>
          <cell r="B529" t="str">
            <v>M939882618267353090</v>
          </cell>
          <cell r="C529" t="str">
            <v>差旅接待类</v>
          </cell>
          <cell r="D529" t="str">
            <v>接待用车-车辆-车辆物流-运营车辆-中型车-考斯特，超时间收费</v>
          </cell>
          <cell r="E529" t="str">
            <v>辆/小时</v>
          </cell>
          <cell r="F529">
            <v>120</v>
          </cell>
        </row>
        <row r="530">
          <cell r="A530" t="str">
            <v>G#013</v>
          </cell>
          <cell r="B530" t="str">
            <v>M939882595458600961</v>
          </cell>
          <cell r="C530" t="str">
            <v>差旅接待类</v>
          </cell>
          <cell r="D530" t="str">
            <v>接待用车-车辆-车辆物流-运营车辆-中型车-考斯特，超公里收费</v>
          </cell>
          <cell r="E530" t="str">
            <v>车/公里</v>
          </cell>
          <cell r="F530">
            <v>15</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cell r="F531">
            <v>1866.67</v>
          </cell>
        </row>
        <row r="532">
          <cell r="A532" t="str">
            <v>G#015</v>
          </cell>
          <cell r="B532" t="str">
            <v>M939882661946707970</v>
          </cell>
          <cell r="C532" t="str">
            <v>差旅接待类</v>
          </cell>
          <cell r="D532" t="str">
            <v>接待用车-车辆-车辆物流-运营车辆-50人座大巴车，超时间收费</v>
          </cell>
          <cell r="E532" t="str">
            <v>辆/小时</v>
          </cell>
          <cell r="F532">
            <v>133.33</v>
          </cell>
        </row>
        <row r="533">
          <cell r="A533" t="str">
            <v>G#016</v>
          </cell>
          <cell r="B533" t="str">
            <v>M939882571174813698</v>
          </cell>
          <cell r="C533" t="str">
            <v>差旅接待类</v>
          </cell>
          <cell r="D533" t="str">
            <v>接待用车-车辆-车辆物流-运营车辆-50人座大巴车，超公里收费</v>
          </cell>
          <cell r="E533" t="str">
            <v>车/公里</v>
          </cell>
          <cell r="F533">
            <v>18.33</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cell r="F534">
            <v>446.26</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cell r="F535">
            <v>742</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cell r="F536">
            <v>1272</v>
          </cell>
        </row>
        <row r="537">
          <cell r="A537" t="str">
            <v>K#012</v>
          </cell>
          <cell r="B537" t="str">
            <v>M939882607181680641</v>
          </cell>
          <cell r="C537" t="str">
            <v>报批及安保</v>
          </cell>
          <cell r="D537" t="str">
            <v>报批及安保-运营人员-服务人员-手持金属检测器--</v>
          </cell>
          <cell r="E537" t="str">
            <v>台/天</v>
          </cell>
          <cell r="F537">
            <v>530</v>
          </cell>
        </row>
        <row r="538">
          <cell r="A538" t="str">
            <v>K#013</v>
          </cell>
          <cell r="B538" t="str">
            <v>M939882620125429762</v>
          </cell>
          <cell r="C538" t="str">
            <v>报批及安保</v>
          </cell>
          <cell r="D538" t="str">
            <v>报批及安保-运营人员-服务人员-安检门--</v>
          </cell>
          <cell r="E538" t="str">
            <v>台/天</v>
          </cell>
          <cell r="F538">
            <v>1590</v>
          </cell>
        </row>
        <row r="539">
          <cell r="A539" t="str">
            <v>K#014</v>
          </cell>
          <cell r="B539" t="str">
            <v>M947580332422881282</v>
          </cell>
          <cell r="C539" t="str">
            <v>报批及安保</v>
          </cell>
          <cell r="D539" t="str">
            <v>报批及安保-运营人员-服务人员-安检机--</v>
          </cell>
          <cell r="E539" t="str">
            <v>台/天</v>
          </cell>
          <cell r="F539">
            <v>2120</v>
          </cell>
        </row>
        <row r="540">
          <cell r="A540" t="str">
            <v>M#003</v>
          </cell>
          <cell r="B540" t="str">
            <v>M947580474289864706</v>
          </cell>
          <cell r="C540" t="str">
            <v>服务费</v>
          </cell>
          <cell r="D540" t="str">
            <v>服务费税费-项目税费-无票垫付费-第三方无票垫付服务费-服务费比例</v>
          </cell>
          <cell r="E540" t="str">
            <v>项</v>
          </cell>
          <cell r="F540">
            <v>0.1</v>
          </cell>
        </row>
        <row r="541">
          <cell r="A541" t="str">
            <v>M#004</v>
          </cell>
          <cell r="B541" t="str">
            <v>M939882699754164225</v>
          </cell>
          <cell r="C541" t="str">
            <v>服务费</v>
          </cell>
          <cell r="D541" t="str">
            <v>服务费税费-项目服务费-项目服务费-场地采买、酒店用房服务费-服务费比例</v>
          </cell>
          <cell r="E541" t="str">
            <v>项</v>
          </cell>
          <cell r="F541">
            <v>0.06</v>
          </cell>
        </row>
        <row r="542">
          <cell r="A542" t="str">
            <v>M#005</v>
          </cell>
          <cell r="B542" t="str">
            <v>M939882610784714754</v>
          </cell>
          <cell r="C542" t="str">
            <v>服务费</v>
          </cell>
          <cell r="D542" t="str">
            <v>服务费税费-项目服务费-项目服务费-机票、用车、用餐等第三方资源-服务费比例</v>
          </cell>
          <cell r="E542" t="str">
            <v>项</v>
          </cell>
          <cell r="F542">
            <v>0.06</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cell r="F543">
            <v>0.1</v>
          </cell>
        </row>
        <row r="544">
          <cell r="A544" t="str">
            <v>M#007</v>
          </cell>
          <cell r="B544" t="str">
            <v>M947580891799273474</v>
          </cell>
          <cell r="C544" t="str">
            <v>服务费</v>
          </cell>
          <cell r="D544" t="str">
            <v>服务费税费-项目服务费-项目服务费-物资采买、其他代垫付服务费-服务费比例</v>
          </cell>
          <cell r="E544" t="str">
            <v>项</v>
          </cell>
          <cell r="F544">
            <v>0.06</v>
          </cell>
        </row>
        <row r="545">
          <cell r="A545" t="str">
            <v>M#008</v>
          </cell>
          <cell r="B545" t="str">
            <v>M939882648680251394</v>
          </cell>
          <cell r="C545" t="str">
            <v>服务费</v>
          </cell>
          <cell r="D545" t="str">
            <v>服务费税费-项目服务费-项目服务费-onsite人员服务费-服务费比例</v>
          </cell>
          <cell r="E545" t="str">
            <v>项</v>
          </cell>
          <cell r="F545">
            <v>0.06</v>
          </cell>
        </row>
        <row r="546">
          <cell r="A546" t="str">
            <v>M#010</v>
          </cell>
          <cell r="B546" t="str">
            <v>M939882723582132226</v>
          </cell>
          <cell r="C546" t="str">
            <v>税费</v>
          </cell>
          <cell r="D546" t="str">
            <v>服务费税费-项目税费-项目税费-机票、用车、用餐等第三方资源-增值税比例</v>
          </cell>
          <cell r="E546" t="str">
            <v>项</v>
          </cell>
          <cell r="F546">
            <v>0.06</v>
          </cell>
        </row>
        <row r="547">
          <cell r="A547" t="str">
            <v>M#011</v>
          </cell>
          <cell r="B547" t="str">
            <v>M939882645261893634</v>
          </cell>
          <cell r="C547" t="str">
            <v>税费</v>
          </cell>
          <cell r="D547" t="str">
            <v>服务费税费-项目税费-项目税费-制作搭建、AVL设备、第三方人员服务费-增值税比例</v>
          </cell>
          <cell r="E547" t="str">
            <v>项</v>
          </cell>
          <cell r="F547">
            <v>0.06</v>
          </cell>
        </row>
        <row r="548">
          <cell r="A548" t="str">
            <v>M#012</v>
          </cell>
          <cell r="B548" t="str">
            <v>M939882696801374209</v>
          </cell>
          <cell r="C548" t="str">
            <v>税费</v>
          </cell>
          <cell r="D548" t="str">
            <v>服务费税费-项目税费-项目税费-物资采买、代垫付、其他未罗列项服务费-增值税比例</v>
          </cell>
          <cell r="E548" t="str">
            <v>项</v>
          </cell>
          <cell r="F548">
            <v>0.06</v>
          </cell>
        </row>
        <row r="549">
          <cell r="A549" t="str">
            <v>M#013</v>
          </cell>
          <cell r="B549" t="str">
            <v>M939882570587611140</v>
          </cell>
          <cell r="C549" t="str">
            <v>税费</v>
          </cell>
          <cell r="D549" t="str">
            <v>服务费税费-项目税费-项目税费-onsite人员服务费-增值税比例</v>
          </cell>
          <cell r="E549" t="str">
            <v>项</v>
          </cell>
          <cell r="F549">
            <v>0.06</v>
          </cell>
        </row>
        <row r="550">
          <cell r="A550" t="str">
            <v>#N/A</v>
          </cell>
          <cell r="B550" t="str">
            <v>M940961339188486145</v>
          </cell>
          <cell r="C550" t="str">
            <v>#N/A</v>
          </cell>
          <cell r="D550" t="str">
            <v>服务费税费-项目税费-项目税费-场地采买、酒店用房服务费-增值税比例</v>
          </cell>
          <cell r="E550" t="str">
            <v>项</v>
          </cell>
          <cell r="F550">
            <v>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row r="2">
          <cell r="L2">
            <v>1</v>
          </cell>
        </row>
        <row r="2">
          <cell r="N2">
            <v>1</v>
          </cell>
        </row>
        <row r="2">
          <cell r="P2">
            <v>0</v>
          </cell>
        </row>
        <row r="3">
          <cell r="L3">
            <v>1</v>
          </cell>
        </row>
        <row r="3">
          <cell r="N3">
            <v>1</v>
          </cell>
        </row>
        <row r="3">
          <cell r="P3">
            <v>0</v>
          </cell>
        </row>
        <row r="4">
          <cell r="P4">
            <v>0</v>
          </cell>
        </row>
        <row r="5">
          <cell r="P5">
            <v>0</v>
          </cell>
        </row>
        <row r="6">
          <cell r="P6">
            <v>0</v>
          </cell>
        </row>
        <row r="7">
          <cell r="P7">
            <v>0</v>
          </cell>
        </row>
        <row r="8">
          <cell r="P8">
            <v>0</v>
          </cell>
        </row>
        <row r="9">
          <cell r="P9" t="str">
            <v>搭建制作类单项合计</v>
          </cell>
        </row>
        <row r="10">
          <cell r="P10">
            <v>0</v>
          </cell>
        </row>
        <row r="11">
          <cell r="P11">
            <v>0</v>
          </cell>
        </row>
        <row r="12">
          <cell r="P12">
            <v>0</v>
          </cell>
        </row>
        <row r="13">
          <cell r="P13">
            <v>0</v>
          </cell>
        </row>
        <row r="14">
          <cell r="P14">
            <v>0</v>
          </cell>
        </row>
        <row r="15">
          <cell r="P15">
            <v>0</v>
          </cell>
        </row>
        <row r="16">
          <cell r="P16">
            <v>0</v>
          </cell>
        </row>
        <row r="17">
          <cell r="P17">
            <v>0</v>
          </cell>
        </row>
        <row r="18">
          <cell r="P18" t="str">
            <v>AVL设备类单项合计</v>
          </cell>
        </row>
        <row r="19">
          <cell r="P19">
            <v>0</v>
          </cell>
        </row>
        <row r="20">
          <cell r="P20">
            <v>0</v>
          </cell>
        </row>
        <row r="21">
          <cell r="P21">
            <v>0</v>
          </cell>
        </row>
        <row r="22">
          <cell r="P22">
            <v>0</v>
          </cell>
        </row>
        <row r="23">
          <cell r="P23">
            <v>0</v>
          </cell>
        </row>
        <row r="24">
          <cell r="P24">
            <v>0</v>
          </cell>
        </row>
        <row r="25">
          <cell r="P25">
            <v>0</v>
          </cell>
        </row>
        <row r="26">
          <cell r="P26">
            <v>0</v>
          </cell>
        </row>
        <row r="27">
          <cell r="P27" t="str">
            <v>第三方人员单项合计</v>
          </cell>
        </row>
        <row r="28">
          <cell r="P28">
            <v>0</v>
          </cell>
        </row>
        <row r="29">
          <cell r="P29">
            <v>0</v>
          </cell>
        </row>
        <row r="30">
          <cell r="P30">
            <v>0</v>
          </cell>
        </row>
        <row r="31">
          <cell r="P31">
            <v>0</v>
          </cell>
        </row>
        <row r="32">
          <cell r="P32">
            <v>0</v>
          </cell>
        </row>
        <row r="33">
          <cell r="P33">
            <v>0</v>
          </cell>
        </row>
        <row r="34">
          <cell r="P34">
            <v>0</v>
          </cell>
        </row>
        <row r="35">
          <cell r="P35">
            <v>0</v>
          </cell>
        </row>
        <row r="36">
          <cell r="P36" t="str">
            <v>ONSITE人员单项合计</v>
          </cell>
        </row>
        <row r="37">
          <cell r="P37">
            <v>0</v>
          </cell>
        </row>
        <row r="38">
          <cell r="P38">
            <v>0</v>
          </cell>
        </row>
        <row r="39">
          <cell r="P39">
            <v>0</v>
          </cell>
        </row>
        <row r="40">
          <cell r="P40">
            <v>0</v>
          </cell>
        </row>
        <row r="41">
          <cell r="P41">
            <v>0</v>
          </cell>
        </row>
        <row r="42">
          <cell r="P42">
            <v>0</v>
          </cell>
        </row>
        <row r="43">
          <cell r="P43">
            <v>0</v>
          </cell>
        </row>
        <row r="44">
          <cell r="P44">
            <v>0</v>
          </cell>
        </row>
        <row r="45">
          <cell r="P45" t="str">
            <v>差旅接待单项合计</v>
          </cell>
        </row>
        <row r="46">
          <cell r="P46">
            <v>0</v>
          </cell>
        </row>
        <row r="47">
          <cell r="P47">
            <v>0</v>
          </cell>
        </row>
        <row r="48">
          <cell r="P48">
            <v>0</v>
          </cell>
        </row>
        <row r="49">
          <cell r="P49">
            <v>0</v>
          </cell>
        </row>
        <row r="50">
          <cell r="P50">
            <v>0</v>
          </cell>
        </row>
        <row r="51">
          <cell r="P51" t="str">
            <v>物料采买小计</v>
          </cell>
        </row>
        <row r="52">
          <cell r="P52">
            <v>0</v>
          </cell>
        </row>
        <row r="53">
          <cell r="P53">
            <v>0</v>
          </cell>
        </row>
        <row r="54">
          <cell r="P54">
            <v>0</v>
          </cell>
        </row>
        <row r="55">
          <cell r="P55">
            <v>0</v>
          </cell>
        </row>
        <row r="56">
          <cell r="P56">
            <v>0</v>
          </cell>
        </row>
        <row r="57">
          <cell r="P57">
            <v>0</v>
          </cell>
        </row>
        <row r="58">
          <cell r="P58">
            <v>0</v>
          </cell>
        </row>
        <row r="59">
          <cell r="P59">
            <v>0</v>
          </cell>
        </row>
        <row r="60">
          <cell r="P60" t="str">
            <v>场地相关小计</v>
          </cell>
        </row>
        <row r="61">
          <cell r="P61">
            <v>0</v>
          </cell>
        </row>
        <row r="62">
          <cell r="P62">
            <v>0</v>
          </cell>
        </row>
        <row r="63">
          <cell r="P63">
            <v>0</v>
          </cell>
        </row>
        <row r="64">
          <cell r="P64">
            <v>0</v>
          </cell>
        </row>
        <row r="65">
          <cell r="P65">
            <v>0</v>
          </cell>
        </row>
        <row r="66">
          <cell r="P66">
            <v>0</v>
          </cell>
        </row>
        <row r="67">
          <cell r="P67">
            <v>0</v>
          </cell>
        </row>
        <row r="68">
          <cell r="P68">
            <v>0</v>
          </cell>
        </row>
        <row r="69">
          <cell r="P69" t="str">
            <v>报批及安保小计</v>
          </cell>
        </row>
        <row r="70">
          <cell r="P70">
            <v>0</v>
          </cell>
        </row>
        <row r="71">
          <cell r="F71" t="str">
            <v>L#001</v>
          </cell>
        </row>
        <row r="71">
          <cell r="L71">
            <v>1</v>
          </cell>
        </row>
        <row r="71">
          <cell r="N71">
            <v>1</v>
          </cell>
        </row>
        <row r="71">
          <cell r="P71">
            <v>0</v>
          </cell>
        </row>
        <row r="72">
          <cell r="F72" t="str">
            <v>L#001</v>
          </cell>
        </row>
        <row r="72">
          <cell r="L72">
            <v>1</v>
          </cell>
        </row>
        <row r="72">
          <cell r="N72">
            <v>1</v>
          </cell>
        </row>
        <row r="72">
          <cell r="P72">
            <v>0</v>
          </cell>
        </row>
        <row r="73">
          <cell r="P73" t="str">
            <v>其他代垫付小计</v>
          </cell>
        </row>
        <row r="74">
          <cell r="P74">
            <v>0</v>
          </cell>
        </row>
        <row r="75">
          <cell r="P75" t="str">
            <v>汇总（未含服务费）</v>
          </cell>
        </row>
        <row r="76">
          <cell r="P76">
            <v>0</v>
          </cell>
        </row>
        <row r="77">
          <cell r="F77" t="str">
            <v>M#004</v>
          </cell>
        </row>
        <row r="77">
          <cell r="L77">
            <v>0</v>
          </cell>
        </row>
        <row r="77">
          <cell r="N77">
            <v>1</v>
          </cell>
        </row>
        <row r="77">
          <cell r="P77">
            <v>0</v>
          </cell>
        </row>
        <row r="78">
          <cell r="F78" t="str">
            <v>M#003</v>
          </cell>
        </row>
        <row r="78">
          <cell r="L78">
            <v>0</v>
          </cell>
        </row>
        <row r="78">
          <cell r="N78">
            <v>1</v>
          </cell>
        </row>
        <row r="78">
          <cell r="P78">
            <v>0</v>
          </cell>
        </row>
        <row r="79">
          <cell r="F79" t="str">
            <v>M#006</v>
          </cell>
        </row>
        <row r="79">
          <cell r="L79">
            <v>0</v>
          </cell>
        </row>
        <row r="79">
          <cell r="N79">
            <v>1</v>
          </cell>
        </row>
        <row r="79">
          <cell r="P79">
            <v>0</v>
          </cell>
        </row>
        <row r="80">
          <cell r="P80" t="str">
            <v>服务费小计</v>
          </cell>
        </row>
        <row r="81">
          <cell r="P81">
            <v>0</v>
          </cell>
        </row>
        <row r="82">
          <cell r="F82" t="str">
            <v>整体优惠为必填，有优惠时填具体优惠金额（负值），如无优惠也必须填0！！</v>
          </cell>
        </row>
        <row r="82">
          <cell r="L82">
            <v>1</v>
          </cell>
        </row>
        <row r="82">
          <cell r="N82">
            <v>1</v>
          </cell>
        </row>
        <row r="82">
          <cell r="P82">
            <v>0</v>
          </cell>
        </row>
        <row r="83">
          <cell r="P83" t="str">
            <v>合计（含服务费&amp;优惠金额）</v>
          </cell>
        </row>
        <row r="84">
          <cell r="P84">
            <v>0</v>
          </cell>
        </row>
        <row r="85">
          <cell r="P85" t="e">
            <v>#DIV/0!</v>
          </cell>
        </row>
        <row r="86">
          <cell r="P86" t="e">
            <v>#DIV/0!</v>
          </cell>
        </row>
        <row r="87">
          <cell r="P87" t="e">
            <v>#DIV/0!</v>
          </cell>
        </row>
      </sheetData>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hyperlink" Target="mailto:wangzheng.0218@bytedance.com" TargetMode="External"/><Relationship Id="rId2" Type="http://schemas.openxmlformats.org/officeDocument/2006/relationships/hyperlink" Target="mailto:wangyu.520@bytedance.com" TargetMode="External"/><Relationship Id="rId1" Type="http://schemas.openxmlformats.org/officeDocument/2006/relationships/hyperlink" Target="mailto:gaozhi@cc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1" tint="0.499984740745262"/>
    <outlinePr summaryBelow="0" summaryRight="0"/>
  </sheetPr>
  <dimension ref="A1:U32"/>
  <sheetViews>
    <sheetView zoomScale="150" zoomScaleNormal="150" workbookViewId="0">
      <selection activeCell="H61" sqref="H61"/>
    </sheetView>
  </sheetViews>
  <sheetFormatPr defaultColWidth="11.6607142857143" defaultRowHeight="15.2"/>
  <cols>
    <col min="1" max="1" width="15" style="246" customWidth="1"/>
    <col min="2" max="2" width="11.6607142857143" style="246" customWidth="1"/>
    <col min="3" max="20" width="11.6607142857143" style="236" customWidth="1"/>
    <col min="21" max="16384" width="11.6607142857143" style="236"/>
  </cols>
  <sheetData>
    <row r="1" s="246" customFormat="1" spans="1:21">
      <c r="A1" s="247" t="s">
        <v>0</v>
      </c>
      <c r="B1" s="247"/>
      <c r="C1" s="247"/>
      <c r="D1" s="248"/>
      <c r="E1" s="248"/>
      <c r="F1" s="248"/>
      <c r="G1" s="248"/>
      <c r="H1" s="248"/>
      <c r="I1" s="248"/>
      <c r="J1" s="248"/>
      <c r="K1" s="248"/>
      <c r="L1" s="248"/>
      <c r="M1" s="248"/>
      <c r="N1" s="248"/>
      <c r="O1" s="248"/>
      <c r="P1" s="248"/>
      <c r="Q1" s="248"/>
      <c r="R1" s="248"/>
      <c r="S1" s="248"/>
      <c r="T1" s="248"/>
      <c r="U1" s="248"/>
    </row>
    <row r="2" s="246" customFormat="1" ht="16" spans="1:10">
      <c r="A2" s="249" t="s">
        <v>1</v>
      </c>
      <c r="B2" s="250" t="s">
        <v>2</v>
      </c>
      <c r="C2" s="250"/>
      <c r="D2" s="251"/>
      <c r="E2" s="251"/>
      <c r="F2" s="251"/>
      <c r="G2" s="251"/>
      <c r="H2" s="251"/>
      <c r="I2" s="251"/>
      <c r="J2" s="251"/>
    </row>
    <row r="3" s="246" customFormat="1" ht="16" spans="1:10">
      <c r="A3" s="249"/>
      <c r="B3" s="250" t="s">
        <v>3</v>
      </c>
      <c r="C3" s="250"/>
      <c r="D3" s="251"/>
      <c r="E3" s="251"/>
      <c r="F3" s="251"/>
      <c r="G3" s="251"/>
      <c r="H3" s="251"/>
      <c r="I3" s="251"/>
      <c r="J3" s="251"/>
    </row>
    <row r="4" s="246" customFormat="1" spans="1:10">
      <c r="A4" s="249"/>
      <c r="B4" s="252" t="s">
        <v>4</v>
      </c>
      <c r="C4" s="253"/>
      <c r="D4" s="251"/>
      <c r="E4" s="251"/>
      <c r="F4" s="251"/>
      <c r="G4" s="251"/>
      <c r="H4" s="251"/>
      <c r="I4" s="251"/>
      <c r="J4" s="251"/>
    </row>
    <row r="5" s="246" customFormat="1" spans="1:3">
      <c r="A5" s="249"/>
      <c r="B5" s="252" t="s">
        <v>5</v>
      </c>
      <c r="C5" s="253"/>
    </row>
    <row r="6" s="246" customFormat="1" ht="16" spans="1:3">
      <c r="A6" s="254" t="s">
        <v>6</v>
      </c>
      <c r="B6" s="252" t="s">
        <v>7</v>
      </c>
      <c r="C6" s="253"/>
    </row>
    <row r="7" s="246" customFormat="1" ht="16" spans="1:3">
      <c r="A7" s="254"/>
      <c r="B7" s="252" t="s">
        <v>8</v>
      </c>
      <c r="C7" s="253"/>
    </row>
    <row r="8" s="246" customFormat="1" ht="16" spans="1:3">
      <c r="A8" s="254"/>
      <c r="B8" s="253" t="s">
        <v>9</v>
      </c>
      <c r="C8" s="253"/>
    </row>
    <row r="9" s="246" customFormat="1" ht="19.05" customHeight="1" spans="1:3">
      <c r="A9" s="254"/>
      <c r="B9" s="252" t="s">
        <v>10</v>
      </c>
      <c r="C9" s="253"/>
    </row>
    <row r="10" s="246" customFormat="1" ht="19.05" customHeight="1" spans="1:3">
      <c r="A10" s="254"/>
      <c r="B10" s="252" t="s">
        <v>11</v>
      </c>
      <c r="C10" s="253"/>
    </row>
    <row r="11" s="246" customFormat="1" ht="19.05" customHeight="1" spans="1:3">
      <c r="A11" s="254" t="s">
        <v>12</v>
      </c>
      <c r="B11" s="252" t="s">
        <v>13</v>
      </c>
      <c r="C11" s="252"/>
    </row>
    <row r="12" s="246" customFormat="1" spans="1:3">
      <c r="A12" s="254"/>
      <c r="B12" s="252" t="s">
        <v>14</v>
      </c>
      <c r="C12" s="252"/>
    </row>
    <row r="13" s="246" customFormat="1" spans="1:3">
      <c r="A13" s="254"/>
      <c r="B13" s="252" t="s">
        <v>15</v>
      </c>
      <c r="C13" s="252"/>
    </row>
    <row r="14" s="246" customFormat="1" spans="1:3">
      <c r="A14" s="254"/>
      <c r="B14" s="252" t="s">
        <v>16</v>
      </c>
      <c r="C14" s="252"/>
    </row>
    <row r="15" s="246" customFormat="1" spans="1:2">
      <c r="A15" s="251"/>
      <c r="B15" s="255"/>
    </row>
    <row r="16" s="246" customFormat="1" spans="1:21">
      <c r="A16" s="251"/>
      <c r="B16" s="251"/>
      <c r="C16" s="248"/>
      <c r="D16" s="248"/>
      <c r="E16" s="248"/>
      <c r="F16" s="248"/>
      <c r="G16" s="248"/>
      <c r="H16" s="248"/>
      <c r="I16" s="248"/>
      <c r="J16" s="248"/>
      <c r="K16" s="248"/>
      <c r="L16" s="248"/>
      <c r="M16" s="248"/>
      <c r="N16" s="248"/>
      <c r="O16" s="248"/>
      <c r="P16" s="248"/>
      <c r="Q16" s="248"/>
      <c r="R16" s="248"/>
      <c r="S16" s="248"/>
      <c r="T16" s="248"/>
      <c r="U16" s="248"/>
    </row>
    <row r="17" s="246" customFormat="1" spans="1:21">
      <c r="A17" s="251"/>
      <c r="B17" s="251"/>
      <c r="C17" s="248"/>
      <c r="D17" s="248"/>
      <c r="E17" s="248"/>
      <c r="F17" s="248"/>
      <c r="G17" s="248"/>
      <c r="H17" s="248"/>
      <c r="I17" s="248"/>
      <c r="J17" s="248"/>
      <c r="K17" s="248"/>
      <c r="L17" s="248"/>
      <c r="M17" s="248"/>
      <c r="N17" s="248"/>
      <c r="O17" s="248"/>
      <c r="P17" s="248"/>
      <c r="Q17" s="248"/>
      <c r="R17" s="248"/>
      <c r="S17" s="248"/>
      <c r="T17" s="248"/>
      <c r="U17" s="248"/>
    </row>
    <row r="18" s="246" customFormat="1" spans="1:21">
      <c r="A18" s="251"/>
      <c r="B18" s="251"/>
      <c r="C18" s="248"/>
      <c r="D18" s="248"/>
      <c r="E18" s="248"/>
      <c r="F18" s="248"/>
      <c r="G18" s="248"/>
      <c r="H18" s="248"/>
      <c r="I18" s="248"/>
      <c r="J18" s="248"/>
      <c r="K18" s="248"/>
      <c r="L18" s="248"/>
      <c r="M18" s="248"/>
      <c r="N18" s="248"/>
      <c r="O18" s="248"/>
      <c r="P18" s="248"/>
      <c r="Q18" s="248"/>
      <c r="R18" s="248"/>
      <c r="S18" s="248"/>
      <c r="T18" s="248"/>
      <c r="U18" s="248"/>
    </row>
    <row r="19" s="246" customFormat="1" spans="1:21">
      <c r="A19" s="251"/>
      <c r="B19" s="251"/>
      <c r="C19" s="248"/>
      <c r="D19" s="248"/>
      <c r="E19" s="248"/>
      <c r="F19" s="248"/>
      <c r="G19" s="248"/>
      <c r="H19" s="248"/>
      <c r="I19" s="248"/>
      <c r="J19" s="248"/>
      <c r="K19" s="248"/>
      <c r="L19" s="248"/>
      <c r="M19" s="248"/>
      <c r="N19" s="248"/>
      <c r="O19" s="248"/>
      <c r="P19" s="248"/>
      <c r="Q19" s="248"/>
      <c r="R19" s="248"/>
      <c r="S19" s="248"/>
      <c r="T19" s="248"/>
      <c r="U19" s="248"/>
    </row>
    <row r="20" s="246" customFormat="1" spans="1:21">
      <c r="A20" s="251"/>
      <c r="B20" s="251"/>
      <c r="C20" s="248"/>
      <c r="D20" s="248"/>
      <c r="E20" s="248"/>
      <c r="F20" s="248"/>
      <c r="G20" s="248"/>
      <c r="H20" s="248"/>
      <c r="I20" s="248"/>
      <c r="J20" s="248"/>
      <c r="K20" s="248"/>
      <c r="L20" s="248"/>
      <c r="M20" s="248"/>
      <c r="N20" s="248"/>
      <c r="O20" s="248"/>
      <c r="P20" s="248"/>
      <c r="Q20" s="248"/>
      <c r="R20" s="248"/>
      <c r="S20" s="248"/>
      <c r="T20" s="248"/>
      <c r="U20" s="248"/>
    </row>
    <row r="21" s="246" customFormat="1" spans="1:21">
      <c r="A21" s="251"/>
      <c r="B21" s="251"/>
      <c r="C21" s="248"/>
      <c r="D21" s="248"/>
      <c r="E21" s="248"/>
      <c r="F21" s="248"/>
      <c r="G21" s="248"/>
      <c r="H21" s="248"/>
      <c r="I21" s="248"/>
      <c r="J21" s="248"/>
      <c r="K21" s="248"/>
      <c r="L21" s="248"/>
      <c r="M21" s="248"/>
      <c r="N21" s="248"/>
      <c r="O21" s="248"/>
      <c r="P21" s="248"/>
      <c r="Q21" s="248"/>
      <c r="R21" s="248"/>
      <c r="S21" s="248"/>
      <c r="T21" s="248"/>
      <c r="U21" s="248"/>
    </row>
    <row r="22" s="246" customFormat="1" spans="1:21">
      <c r="A22" s="251"/>
      <c r="B22" s="251"/>
      <c r="C22" s="248"/>
      <c r="D22" s="248"/>
      <c r="E22" s="248"/>
      <c r="F22" s="248"/>
      <c r="G22" s="248"/>
      <c r="H22" s="248"/>
      <c r="I22" s="248"/>
      <c r="J22" s="248"/>
      <c r="K22" s="248"/>
      <c r="L22" s="248"/>
      <c r="M22" s="248"/>
      <c r="N22" s="248"/>
      <c r="O22" s="248"/>
      <c r="P22" s="248"/>
      <c r="Q22" s="248"/>
      <c r="R22" s="248"/>
      <c r="S22" s="248"/>
      <c r="T22" s="248"/>
      <c r="U22" s="248"/>
    </row>
    <row r="23" s="246" customFormat="1" spans="1:21">
      <c r="A23" s="251"/>
      <c r="B23" s="251"/>
      <c r="C23" s="248"/>
      <c r="D23" s="248"/>
      <c r="E23" s="248"/>
      <c r="F23" s="248"/>
      <c r="G23" s="248"/>
      <c r="H23" s="248"/>
      <c r="I23" s="248"/>
      <c r="J23" s="248"/>
      <c r="K23" s="248"/>
      <c r="L23" s="248"/>
      <c r="M23" s="248"/>
      <c r="N23" s="248"/>
      <c r="O23" s="248"/>
      <c r="P23" s="248"/>
      <c r="Q23" s="248"/>
      <c r="R23" s="248"/>
      <c r="S23" s="248"/>
      <c r="T23" s="248"/>
      <c r="U23" s="248"/>
    </row>
    <row r="24" s="246" customFormat="1" spans="1:21">
      <c r="A24" s="251"/>
      <c r="B24" s="251"/>
      <c r="C24" s="248"/>
      <c r="D24" s="248"/>
      <c r="E24" s="248"/>
      <c r="F24" s="248"/>
      <c r="G24" s="248"/>
      <c r="H24" s="248"/>
      <c r="I24" s="248"/>
      <c r="J24" s="248"/>
      <c r="K24" s="248"/>
      <c r="L24" s="248"/>
      <c r="M24" s="248"/>
      <c r="N24" s="248"/>
      <c r="O24" s="248"/>
      <c r="P24" s="248"/>
      <c r="Q24" s="248"/>
      <c r="R24" s="248"/>
      <c r="S24" s="248"/>
      <c r="T24" s="248"/>
      <c r="U24" s="248"/>
    </row>
    <row r="25" s="246" customFormat="1" spans="1:21">
      <c r="A25" s="251"/>
      <c r="B25" s="251"/>
      <c r="C25" s="248"/>
      <c r="D25" s="248"/>
      <c r="E25" s="248"/>
      <c r="F25" s="248"/>
      <c r="G25" s="248"/>
      <c r="H25" s="248"/>
      <c r="I25" s="248"/>
      <c r="J25" s="248"/>
      <c r="K25" s="248"/>
      <c r="L25" s="248"/>
      <c r="M25" s="248"/>
      <c r="N25" s="248"/>
      <c r="O25" s="248"/>
      <c r="P25" s="248"/>
      <c r="Q25" s="248"/>
      <c r="R25" s="248"/>
      <c r="S25" s="248"/>
      <c r="T25" s="248"/>
      <c r="U25" s="248"/>
    </row>
    <row r="26" s="246" customFormat="1" spans="1:21">
      <c r="A26" s="251"/>
      <c r="B26" s="251"/>
      <c r="C26" s="248"/>
      <c r="D26" s="248"/>
      <c r="E26" s="248"/>
      <c r="F26" s="248"/>
      <c r="G26" s="248"/>
      <c r="H26" s="248"/>
      <c r="I26" s="248"/>
      <c r="J26" s="248"/>
      <c r="K26" s="248"/>
      <c r="L26" s="248"/>
      <c r="M26" s="248"/>
      <c r="N26" s="248"/>
      <c r="O26" s="248"/>
      <c r="P26" s="248"/>
      <c r="Q26" s="248"/>
      <c r="R26" s="248"/>
      <c r="S26" s="248"/>
      <c r="T26" s="248"/>
      <c r="U26" s="248"/>
    </row>
    <row r="27" s="246" customFormat="1" spans="1:21">
      <c r="A27" s="248"/>
      <c r="B27" s="248"/>
      <c r="C27" s="251"/>
      <c r="D27" s="248"/>
      <c r="E27" s="248"/>
      <c r="F27" s="248"/>
      <c r="G27" s="248"/>
      <c r="H27" s="248"/>
      <c r="I27" s="248"/>
      <c r="J27" s="248"/>
      <c r="K27" s="248"/>
      <c r="L27" s="248"/>
      <c r="M27" s="248"/>
      <c r="N27" s="248"/>
      <c r="O27" s="248"/>
      <c r="P27" s="248"/>
      <c r="Q27" s="248"/>
      <c r="R27" s="248"/>
      <c r="S27" s="248"/>
      <c r="T27" s="248"/>
      <c r="U27" s="248"/>
    </row>
    <row r="28" s="246" customFormat="1" spans="1:21">
      <c r="A28" s="248"/>
      <c r="B28" s="248"/>
      <c r="C28" s="251"/>
      <c r="D28" s="248"/>
      <c r="E28" s="248"/>
      <c r="F28" s="248"/>
      <c r="G28" s="248"/>
      <c r="H28" s="248"/>
      <c r="I28" s="248"/>
      <c r="J28" s="248"/>
      <c r="K28" s="248"/>
      <c r="L28" s="248"/>
      <c r="M28" s="248"/>
      <c r="N28" s="248"/>
      <c r="O28" s="248"/>
      <c r="P28" s="248"/>
      <c r="Q28" s="248"/>
      <c r="R28" s="248"/>
      <c r="S28" s="248"/>
      <c r="T28" s="248"/>
      <c r="U28" s="248"/>
    </row>
    <row r="29" s="246" customFormat="1" spans="1:2">
      <c r="A29" s="248"/>
      <c r="B29" s="248"/>
    </row>
    <row r="30" spans="1:2">
      <c r="A30" s="251"/>
      <c r="B30" s="251"/>
    </row>
    <row r="31" spans="1:2">
      <c r="A31" s="251"/>
      <c r="B31" s="251"/>
    </row>
    <row r="32" spans="1:2">
      <c r="A32" s="251"/>
      <c r="B32" s="251"/>
    </row>
  </sheetData>
  <sheetProtection formatCells="0" insertHyperlinks="0" autoFilter="0"/>
  <mergeCells count="3">
    <mergeCell ref="A2:A4"/>
    <mergeCell ref="A6:A10"/>
    <mergeCell ref="A11:A14"/>
  </mergeCells>
  <pageMargins left="0.7" right="0.7" top="0.75" bottom="0.75" header="0.3" footer="0.3"/>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theme="1" tint="0.499984740745262"/>
    <outlinePr summaryBelow="0" summaryRight="0"/>
  </sheetPr>
  <dimension ref="A1:U716"/>
  <sheetViews>
    <sheetView zoomScale="74" zoomScaleNormal="74" workbookViewId="0">
      <selection activeCell="A1" sqref="$A1:$XFD1048576"/>
    </sheetView>
  </sheetViews>
  <sheetFormatPr defaultColWidth="11.6607142857143" defaultRowHeight="15.2"/>
  <cols>
    <col min="1" max="1" width="22.6607142857143" style="233" customWidth="1"/>
    <col min="2" max="2" width="70.7946428571429" style="233" customWidth="1"/>
    <col min="3" max="3" width="12.4642857142857" style="234" customWidth="1"/>
    <col min="4" max="4" width="9.13392857142857" style="233" customWidth="1"/>
    <col min="5" max="5" width="12.4642857142857" style="235" customWidth="1"/>
    <col min="6" max="6" width="12.4642857142857" style="233" customWidth="1"/>
    <col min="7" max="7" width="17.6607142857143" style="233" customWidth="1"/>
    <col min="8" max="8" width="18.7946428571429" style="233" customWidth="1"/>
    <col min="9" max="9" width="11.6607142857143" style="233"/>
    <col min="10" max="10" width="21.7946428571429" style="233" customWidth="1"/>
    <col min="11" max="11" width="26.3303571428571" style="233" customWidth="1"/>
    <col min="12" max="16384" width="11.6607142857143" style="236"/>
  </cols>
  <sheetData>
    <row r="1" s="233" customFormat="1" spans="1:21">
      <c r="A1" s="237" t="s">
        <v>17</v>
      </c>
      <c r="B1" s="237" t="s">
        <v>18</v>
      </c>
      <c r="C1" s="238" t="s">
        <v>19</v>
      </c>
      <c r="D1" s="237" t="s">
        <v>20</v>
      </c>
      <c r="E1" s="241" t="s">
        <v>21</v>
      </c>
      <c r="F1" s="237" t="s">
        <v>22</v>
      </c>
      <c r="G1" s="237" t="s">
        <v>23</v>
      </c>
      <c r="H1" s="237" t="s">
        <v>24</v>
      </c>
      <c r="I1" s="237" t="s">
        <v>25</v>
      </c>
      <c r="J1" s="237" t="s">
        <v>26</v>
      </c>
      <c r="K1" s="237" t="s">
        <v>27</v>
      </c>
      <c r="L1" s="243"/>
      <c r="M1" s="243"/>
      <c r="N1" s="243"/>
      <c r="O1" s="243"/>
      <c r="P1" s="243"/>
      <c r="Q1" s="243"/>
      <c r="R1" s="243"/>
      <c r="S1" s="243"/>
      <c r="T1" s="243"/>
      <c r="U1" s="243"/>
    </row>
    <row r="2" ht="16.8" spans="1:21">
      <c r="A2" s="239" t="s">
        <v>28</v>
      </c>
      <c r="B2" t="s">
        <v>29</v>
      </c>
      <c r="C2" s="240">
        <v>212</v>
      </c>
      <c r="D2" t="s">
        <v>30</v>
      </c>
      <c r="E2" s="242" t="s">
        <v>31</v>
      </c>
      <c r="F2" t="s">
        <v>32</v>
      </c>
      <c r="G2" s="239" t="s">
        <v>33</v>
      </c>
      <c r="H2" t="s">
        <v>34</v>
      </c>
      <c r="I2" s="239" t="s">
        <v>35</v>
      </c>
      <c r="J2" t="s">
        <v>36</v>
      </c>
      <c r="K2" s="244"/>
      <c r="L2" s="245"/>
      <c r="M2" s="245"/>
      <c r="N2" s="245"/>
      <c r="O2" s="245"/>
      <c r="P2" s="245"/>
      <c r="Q2" s="245"/>
      <c r="R2" s="245"/>
      <c r="S2" s="245"/>
      <c r="T2" s="245"/>
      <c r="U2" s="245"/>
    </row>
    <row r="3" ht="16.8" spans="1:21">
      <c r="A3" s="239" t="s">
        <v>37</v>
      </c>
      <c r="B3" t="s">
        <v>38</v>
      </c>
      <c r="C3" s="240">
        <v>623.33</v>
      </c>
      <c r="D3" t="s">
        <v>39</v>
      </c>
      <c r="E3" s="242" t="s">
        <v>31</v>
      </c>
      <c r="F3" t="s">
        <v>32</v>
      </c>
      <c r="G3" s="239" t="s">
        <v>40</v>
      </c>
      <c r="H3" t="s">
        <v>41</v>
      </c>
      <c r="I3" s="239" t="s">
        <v>35</v>
      </c>
      <c r="J3" t="s">
        <v>36</v>
      </c>
      <c r="K3" s="244"/>
      <c r="L3" s="245"/>
      <c r="M3" s="245"/>
      <c r="N3" s="245"/>
      <c r="O3" s="245"/>
      <c r="P3" s="245"/>
      <c r="Q3" s="245"/>
      <c r="R3" s="245"/>
      <c r="S3" s="245"/>
      <c r="T3" s="245"/>
      <c r="U3" s="245"/>
    </row>
    <row r="4" ht="16.8" spans="1:21">
      <c r="A4" s="239" t="s">
        <v>42</v>
      </c>
      <c r="B4" t="s">
        <v>43</v>
      </c>
      <c r="C4" s="240">
        <v>176.67</v>
      </c>
      <c r="D4" t="s">
        <v>44</v>
      </c>
      <c r="E4" s="242" t="s">
        <v>31</v>
      </c>
      <c r="F4" t="s">
        <v>32</v>
      </c>
      <c r="G4" s="239" t="s">
        <v>45</v>
      </c>
      <c r="H4" t="s">
        <v>46</v>
      </c>
      <c r="I4" s="239" t="s">
        <v>35</v>
      </c>
      <c r="J4" t="s">
        <v>36</v>
      </c>
      <c r="K4" s="244"/>
      <c r="L4" s="245"/>
      <c r="M4" s="245"/>
      <c r="N4" s="245"/>
      <c r="O4" s="245"/>
      <c r="P4" s="245"/>
      <c r="Q4" s="245"/>
      <c r="R4" s="245"/>
      <c r="S4" s="245"/>
      <c r="T4" s="245"/>
      <c r="U4" s="245"/>
    </row>
    <row r="5" ht="16.8" spans="1:21">
      <c r="A5" s="239" t="s">
        <v>47</v>
      </c>
      <c r="B5" t="s">
        <v>48</v>
      </c>
      <c r="C5" s="240">
        <v>0.06</v>
      </c>
      <c r="D5" t="s">
        <v>49</v>
      </c>
      <c r="E5" s="242" t="s">
        <v>31</v>
      </c>
      <c r="F5" t="s">
        <v>32</v>
      </c>
      <c r="G5" s="239" t="s">
        <v>50</v>
      </c>
      <c r="H5" t="s">
        <v>51</v>
      </c>
      <c r="I5" s="239" t="s">
        <v>35</v>
      </c>
      <c r="J5" t="s">
        <v>36</v>
      </c>
      <c r="K5" s="244"/>
      <c r="L5" s="245"/>
      <c r="M5" s="245"/>
      <c r="N5" s="245"/>
      <c r="O5" s="245"/>
      <c r="P5" s="245"/>
      <c r="Q5" s="245"/>
      <c r="R5" s="245"/>
      <c r="S5" s="245"/>
      <c r="T5" s="245"/>
      <c r="U5" s="245"/>
    </row>
    <row r="6" ht="16.8" spans="1:21">
      <c r="A6" s="239" t="s">
        <v>52</v>
      </c>
      <c r="B6" t="s">
        <v>53</v>
      </c>
      <c r="C6" s="240">
        <v>183.33</v>
      </c>
      <c r="D6" t="s">
        <v>54</v>
      </c>
      <c r="E6" s="242" t="s">
        <v>31</v>
      </c>
      <c r="F6" t="s">
        <v>32</v>
      </c>
      <c r="G6" s="239" t="s">
        <v>55</v>
      </c>
      <c r="H6" t="s">
        <v>56</v>
      </c>
      <c r="I6" s="239" t="s">
        <v>35</v>
      </c>
      <c r="J6" t="s">
        <v>36</v>
      </c>
      <c r="K6" s="244"/>
      <c r="L6" s="245"/>
      <c r="M6" s="245"/>
      <c r="N6" s="245"/>
      <c r="O6" s="245"/>
      <c r="P6" s="245"/>
      <c r="Q6" s="245"/>
      <c r="R6" s="245"/>
      <c r="S6" s="245"/>
      <c r="T6" s="245"/>
      <c r="U6" s="245"/>
    </row>
    <row r="7" ht="16.8" spans="1:21">
      <c r="A7" s="239" t="s">
        <v>57</v>
      </c>
      <c r="B7" t="s">
        <v>58</v>
      </c>
      <c r="C7" s="240">
        <v>12500</v>
      </c>
      <c r="D7" t="s">
        <v>30</v>
      </c>
      <c r="E7" s="242" t="s">
        <v>31</v>
      </c>
      <c r="F7" t="s">
        <v>32</v>
      </c>
      <c r="G7" s="239" t="s">
        <v>59</v>
      </c>
      <c r="H7" t="s">
        <v>60</v>
      </c>
      <c r="I7" s="239" t="s">
        <v>35</v>
      </c>
      <c r="J7" t="s">
        <v>36</v>
      </c>
      <c r="K7" s="244"/>
      <c r="L7" s="245"/>
      <c r="M7" s="245"/>
      <c r="N7" s="245"/>
      <c r="O7" s="245"/>
      <c r="P7" s="245"/>
      <c r="Q7" s="245"/>
      <c r="R7" s="245"/>
      <c r="S7" s="245"/>
      <c r="T7" s="245"/>
      <c r="U7" s="245"/>
    </row>
    <row r="8" ht="16.8" spans="1:21">
      <c r="A8" s="239" t="s">
        <v>61</v>
      </c>
      <c r="B8" t="s">
        <v>62</v>
      </c>
      <c r="C8" s="240">
        <v>180.2</v>
      </c>
      <c r="D8" t="s">
        <v>30</v>
      </c>
      <c r="E8" s="242" t="s">
        <v>31</v>
      </c>
      <c r="F8" t="s">
        <v>32</v>
      </c>
      <c r="G8" s="239" t="s">
        <v>63</v>
      </c>
      <c r="H8" t="s">
        <v>64</v>
      </c>
      <c r="I8" s="239" t="s">
        <v>35</v>
      </c>
      <c r="J8" t="s">
        <v>36</v>
      </c>
      <c r="K8" s="244"/>
      <c r="L8" s="245"/>
      <c r="M8" s="245"/>
      <c r="N8" s="245"/>
      <c r="O8" s="245"/>
      <c r="P8" s="245"/>
      <c r="Q8" s="245"/>
      <c r="R8" s="245"/>
      <c r="S8" s="245"/>
      <c r="T8" s="245"/>
      <c r="U8" s="245"/>
    </row>
    <row r="9" ht="16.8" spans="1:21">
      <c r="A9" s="239" t="s">
        <v>65</v>
      </c>
      <c r="B9" t="s">
        <v>66</v>
      </c>
      <c r="C9" s="240">
        <v>0.11</v>
      </c>
      <c r="D9" t="s">
        <v>67</v>
      </c>
      <c r="E9" s="242" t="s">
        <v>31</v>
      </c>
      <c r="F9" t="s">
        <v>32</v>
      </c>
      <c r="G9" s="239" t="s">
        <v>68</v>
      </c>
      <c r="H9" t="s">
        <v>69</v>
      </c>
      <c r="I9" s="239" t="s">
        <v>35</v>
      </c>
      <c r="J9" t="s">
        <v>36</v>
      </c>
      <c r="K9" s="244"/>
      <c r="L9" s="245"/>
      <c r="M9" s="245"/>
      <c r="N9" s="245"/>
      <c r="O9" s="245"/>
      <c r="P9" s="245"/>
      <c r="Q9" s="245"/>
      <c r="R9" s="245"/>
      <c r="S9" s="245"/>
      <c r="T9" s="245"/>
      <c r="U9" s="245"/>
    </row>
    <row r="10" ht="16.8" spans="1:21">
      <c r="A10" s="239" t="s">
        <v>70</v>
      </c>
      <c r="B10" t="s">
        <v>71</v>
      </c>
      <c r="C10" s="240">
        <v>149</v>
      </c>
      <c r="D10" t="s">
        <v>54</v>
      </c>
      <c r="E10" s="242" t="s">
        <v>31</v>
      </c>
      <c r="F10" t="s">
        <v>32</v>
      </c>
      <c r="G10" s="239" t="s">
        <v>72</v>
      </c>
      <c r="H10" t="s">
        <v>73</v>
      </c>
      <c r="I10" s="239" t="s">
        <v>35</v>
      </c>
      <c r="J10" t="s">
        <v>36</v>
      </c>
      <c r="K10" s="244"/>
      <c r="L10" s="245"/>
      <c r="M10" s="245"/>
      <c r="N10" s="245"/>
      <c r="O10" s="245"/>
      <c r="P10" s="245"/>
      <c r="Q10" s="245"/>
      <c r="R10" s="245"/>
      <c r="S10" s="245"/>
      <c r="T10" s="245"/>
      <c r="U10" s="245"/>
    </row>
    <row r="11" ht="16.8" spans="1:21">
      <c r="A11" s="239" t="s">
        <v>74</v>
      </c>
      <c r="B11" t="s">
        <v>75</v>
      </c>
      <c r="C11" s="240">
        <v>833.33</v>
      </c>
      <c r="D11" t="s">
        <v>76</v>
      </c>
      <c r="E11" s="242" t="s">
        <v>31</v>
      </c>
      <c r="F11" t="s">
        <v>32</v>
      </c>
      <c r="G11" s="239" t="s">
        <v>77</v>
      </c>
      <c r="H11" t="s">
        <v>78</v>
      </c>
      <c r="I11" s="239" t="s">
        <v>35</v>
      </c>
      <c r="J11" t="s">
        <v>36</v>
      </c>
      <c r="K11" s="244"/>
      <c r="L11" s="245"/>
      <c r="M11" s="245"/>
      <c r="N11" s="245"/>
      <c r="O11" s="245"/>
      <c r="P11" s="245"/>
      <c r="Q11" s="245"/>
      <c r="R11" s="245"/>
      <c r="S11" s="245"/>
      <c r="T11" s="245"/>
      <c r="U11" s="245"/>
    </row>
    <row r="12" ht="16.8" spans="1:21">
      <c r="A12" s="239" t="s">
        <v>79</v>
      </c>
      <c r="B12" t="s">
        <v>80</v>
      </c>
      <c r="C12" s="240">
        <v>1266.67</v>
      </c>
      <c r="D12" t="s">
        <v>30</v>
      </c>
      <c r="E12" s="242" t="s">
        <v>31</v>
      </c>
      <c r="F12" t="s">
        <v>32</v>
      </c>
      <c r="G12" s="239" t="s">
        <v>81</v>
      </c>
      <c r="H12" t="s">
        <v>82</v>
      </c>
      <c r="I12" s="239" t="s">
        <v>35</v>
      </c>
      <c r="J12" t="s">
        <v>36</v>
      </c>
      <c r="K12" s="244"/>
      <c r="L12" s="245"/>
      <c r="M12" s="245"/>
      <c r="N12" s="245"/>
      <c r="O12" s="245"/>
      <c r="P12" s="245"/>
      <c r="Q12" s="245"/>
      <c r="R12" s="245"/>
      <c r="S12" s="245"/>
      <c r="T12" s="245"/>
      <c r="U12" s="245"/>
    </row>
    <row r="13" ht="16.8" spans="1:21">
      <c r="A13" s="239" t="s">
        <v>83</v>
      </c>
      <c r="B13" t="s">
        <v>84</v>
      </c>
      <c r="C13" s="240">
        <v>1060</v>
      </c>
      <c r="D13" t="s">
        <v>85</v>
      </c>
      <c r="E13" s="242" t="s">
        <v>31</v>
      </c>
      <c r="F13" t="s">
        <v>32</v>
      </c>
      <c r="G13" s="239" t="s">
        <v>86</v>
      </c>
      <c r="H13" t="s">
        <v>87</v>
      </c>
      <c r="I13" s="239" t="s">
        <v>35</v>
      </c>
      <c r="J13" t="s">
        <v>36</v>
      </c>
      <c r="K13" s="244"/>
      <c r="L13" s="245"/>
      <c r="M13" s="245"/>
      <c r="N13" s="245"/>
      <c r="O13" s="245"/>
      <c r="P13" s="245"/>
      <c r="Q13" s="245"/>
      <c r="R13" s="245"/>
      <c r="S13" s="245"/>
      <c r="T13" s="245"/>
      <c r="U13" s="245"/>
    </row>
    <row r="14" ht="16.8" spans="1:21">
      <c r="A14" s="239" t="s">
        <v>88</v>
      </c>
      <c r="B14" t="s">
        <v>89</v>
      </c>
      <c r="C14" s="240">
        <v>8.48</v>
      </c>
      <c r="D14" t="s">
        <v>90</v>
      </c>
      <c r="E14" s="242" t="s">
        <v>31</v>
      </c>
      <c r="F14" t="s">
        <v>32</v>
      </c>
      <c r="G14" s="239" t="s">
        <v>91</v>
      </c>
      <c r="H14" t="s">
        <v>92</v>
      </c>
      <c r="I14" s="239" t="s">
        <v>35</v>
      </c>
      <c r="J14" t="s">
        <v>36</v>
      </c>
      <c r="K14" s="244"/>
      <c r="L14" s="245"/>
      <c r="M14" s="245"/>
      <c r="N14" s="245"/>
      <c r="O14" s="245"/>
      <c r="P14" s="245"/>
      <c r="Q14" s="245"/>
      <c r="R14" s="245"/>
      <c r="S14" s="245"/>
      <c r="T14" s="245"/>
      <c r="U14" s="245"/>
    </row>
    <row r="15" ht="16.8" spans="1:21">
      <c r="A15" s="239" t="s">
        <v>93</v>
      </c>
      <c r="B15" t="s">
        <v>94</v>
      </c>
      <c r="C15" s="240">
        <v>3180</v>
      </c>
      <c r="D15" t="s">
        <v>95</v>
      </c>
      <c r="E15" s="242" t="s">
        <v>31</v>
      </c>
      <c r="F15" t="s">
        <v>32</v>
      </c>
      <c r="G15" s="239" t="s">
        <v>96</v>
      </c>
      <c r="H15" t="s">
        <v>97</v>
      </c>
      <c r="I15" s="239" t="s">
        <v>35</v>
      </c>
      <c r="J15" t="s">
        <v>36</v>
      </c>
      <c r="K15" s="244"/>
      <c r="L15" s="245"/>
      <c r="M15" s="245"/>
      <c r="N15" s="245"/>
      <c r="O15" s="245"/>
      <c r="P15" s="245"/>
      <c r="Q15" s="245"/>
      <c r="R15" s="245"/>
      <c r="S15" s="245"/>
      <c r="T15" s="245"/>
      <c r="U15" s="245"/>
    </row>
    <row r="16" ht="16.8" spans="1:21">
      <c r="A16" s="239" t="s">
        <v>98</v>
      </c>
      <c r="B16" t="s">
        <v>99</v>
      </c>
      <c r="C16" s="240">
        <v>18.33</v>
      </c>
      <c r="D16" t="s">
        <v>100</v>
      </c>
      <c r="E16" s="242" t="s">
        <v>31</v>
      </c>
      <c r="F16" t="s">
        <v>32</v>
      </c>
      <c r="G16" s="239" t="s">
        <v>101</v>
      </c>
      <c r="H16" t="s">
        <v>102</v>
      </c>
      <c r="I16" s="239" t="s">
        <v>35</v>
      </c>
      <c r="J16" t="s">
        <v>36</v>
      </c>
      <c r="K16" s="244"/>
      <c r="L16" s="245"/>
      <c r="M16" s="245"/>
      <c r="N16" s="245"/>
      <c r="O16" s="245"/>
      <c r="P16" s="245"/>
      <c r="Q16" s="245"/>
      <c r="R16" s="245"/>
      <c r="S16" s="245"/>
      <c r="T16" s="245"/>
      <c r="U16" s="245"/>
    </row>
    <row r="17" ht="16.8" spans="1:21">
      <c r="A17" s="239" t="s">
        <v>103</v>
      </c>
      <c r="B17" t="s">
        <v>104</v>
      </c>
      <c r="C17" s="240">
        <v>521.52</v>
      </c>
      <c r="D17" t="s">
        <v>30</v>
      </c>
      <c r="E17" s="242" t="s">
        <v>31</v>
      </c>
      <c r="F17" t="s">
        <v>32</v>
      </c>
      <c r="G17" s="239" t="s">
        <v>105</v>
      </c>
      <c r="H17" t="s">
        <v>106</v>
      </c>
      <c r="I17" s="239" t="s">
        <v>35</v>
      </c>
      <c r="J17" t="s">
        <v>36</v>
      </c>
      <c r="K17" s="244"/>
      <c r="L17" s="245"/>
      <c r="M17" s="245"/>
      <c r="N17" s="245"/>
      <c r="O17" s="245"/>
      <c r="P17" s="245"/>
      <c r="Q17" s="245"/>
      <c r="R17" s="245"/>
      <c r="S17" s="245"/>
      <c r="T17" s="245"/>
      <c r="U17" s="245"/>
    </row>
    <row r="18" ht="16.8" spans="1:21">
      <c r="A18" s="239" t="s">
        <v>107</v>
      </c>
      <c r="B18" t="s">
        <v>108</v>
      </c>
      <c r="C18" s="240">
        <v>326.67</v>
      </c>
      <c r="D18" t="s">
        <v>39</v>
      </c>
      <c r="E18" s="242" t="s">
        <v>31</v>
      </c>
      <c r="F18" t="s">
        <v>32</v>
      </c>
      <c r="G18" s="239" t="s">
        <v>109</v>
      </c>
      <c r="H18" t="s">
        <v>110</v>
      </c>
      <c r="I18" s="239" t="s">
        <v>35</v>
      </c>
      <c r="J18" t="s">
        <v>36</v>
      </c>
      <c r="K18" s="244"/>
      <c r="L18" s="245"/>
      <c r="M18" s="245"/>
      <c r="N18" s="245"/>
      <c r="O18" s="245"/>
      <c r="P18" s="245"/>
      <c r="Q18" s="245"/>
      <c r="R18" s="245"/>
      <c r="S18" s="245"/>
      <c r="T18" s="245"/>
      <c r="U18" s="245"/>
    </row>
    <row r="19" ht="16.8" spans="1:21">
      <c r="A19" s="239" t="s">
        <v>111</v>
      </c>
      <c r="B19" t="s">
        <v>112</v>
      </c>
      <c r="C19" s="240">
        <v>222.6</v>
      </c>
      <c r="D19" t="s">
        <v>39</v>
      </c>
      <c r="E19" s="242" t="s">
        <v>31</v>
      </c>
      <c r="F19" t="s">
        <v>32</v>
      </c>
      <c r="G19" s="239" t="s">
        <v>113</v>
      </c>
      <c r="H19" t="s">
        <v>114</v>
      </c>
      <c r="I19" s="239" t="s">
        <v>35</v>
      </c>
      <c r="J19" t="s">
        <v>36</v>
      </c>
      <c r="K19" s="244"/>
      <c r="L19" s="245"/>
      <c r="M19" s="245"/>
      <c r="N19" s="245"/>
      <c r="O19" s="245"/>
      <c r="P19" s="245"/>
      <c r="Q19" s="245"/>
      <c r="R19" s="245"/>
      <c r="S19" s="245"/>
      <c r="T19" s="245"/>
      <c r="U19" s="245"/>
    </row>
    <row r="20" ht="16.8" spans="1:21">
      <c r="A20" s="239" t="s">
        <v>115</v>
      </c>
      <c r="B20" t="s">
        <v>116</v>
      </c>
      <c r="C20" s="240">
        <v>826.8</v>
      </c>
      <c r="D20" t="s">
        <v>39</v>
      </c>
      <c r="E20" s="242" t="s">
        <v>31</v>
      </c>
      <c r="F20" t="s">
        <v>32</v>
      </c>
      <c r="G20" s="239" t="s">
        <v>117</v>
      </c>
      <c r="H20" t="s">
        <v>118</v>
      </c>
      <c r="I20" s="239" t="s">
        <v>35</v>
      </c>
      <c r="J20" t="s">
        <v>36</v>
      </c>
      <c r="K20" s="244"/>
      <c r="L20" s="245"/>
      <c r="M20" s="245"/>
      <c r="N20" s="245"/>
      <c r="O20" s="245"/>
      <c r="P20" s="245"/>
      <c r="Q20" s="245"/>
      <c r="R20" s="245"/>
      <c r="S20" s="245"/>
      <c r="T20" s="245"/>
      <c r="U20" s="245"/>
    </row>
    <row r="21" ht="16.8" spans="1:21">
      <c r="A21" s="239" t="s">
        <v>119</v>
      </c>
      <c r="B21" t="s">
        <v>120</v>
      </c>
      <c r="C21" s="240">
        <v>2650</v>
      </c>
      <c r="D21" t="s">
        <v>30</v>
      </c>
      <c r="E21" s="242" t="s">
        <v>31</v>
      </c>
      <c r="F21" t="s">
        <v>32</v>
      </c>
      <c r="G21" s="239" t="s">
        <v>121</v>
      </c>
      <c r="H21" t="s">
        <v>122</v>
      </c>
      <c r="I21" s="239" t="s">
        <v>35</v>
      </c>
      <c r="J21" t="s">
        <v>36</v>
      </c>
      <c r="K21" s="244"/>
      <c r="L21" s="245"/>
      <c r="M21" s="245"/>
      <c r="N21" s="245"/>
      <c r="O21" s="245"/>
      <c r="P21" s="245"/>
      <c r="Q21" s="245"/>
      <c r="R21" s="245"/>
      <c r="S21" s="245"/>
      <c r="T21" s="245"/>
      <c r="U21" s="245"/>
    </row>
    <row r="22" ht="16.8" spans="1:21">
      <c r="A22" s="239" t="s">
        <v>123</v>
      </c>
      <c r="B22" t="s">
        <v>124</v>
      </c>
      <c r="C22" s="240">
        <v>530</v>
      </c>
      <c r="D22" t="s">
        <v>39</v>
      </c>
      <c r="E22" s="242" t="s">
        <v>31</v>
      </c>
      <c r="F22" t="s">
        <v>32</v>
      </c>
      <c r="G22" s="239" t="s">
        <v>125</v>
      </c>
      <c r="H22" t="s">
        <v>126</v>
      </c>
      <c r="I22" s="239" t="s">
        <v>35</v>
      </c>
      <c r="J22" t="s">
        <v>36</v>
      </c>
      <c r="K22" s="244"/>
      <c r="L22" s="245"/>
      <c r="M22" s="245"/>
      <c r="N22" s="245"/>
      <c r="O22" s="245"/>
      <c r="P22" s="245"/>
      <c r="Q22" s="245"/>
      <c r="R22" s="245"/>
      <c r="S22" s="245"/>
      <c r="T22" s="245"/>
      <c r="U22" s="245"/>
    </row>
    <row r="23" ht="16.8" spans="1:21">
      <c r="A23" s="239" t="s">
        <v>127</v>
      </c>
      <c r="B23" t="s">
        <v>128</v>
      </c>
      <c r="C23" s="240">
        <v>1400</v>
      </c>
      <c r="D23" t="s">
        <v>30</v>
      </c>
      <c r="E23" s="242" t="s">
        <v>31</v>
      </c>
      <c r="F23" t="s">
        <v>32</v>
      </c>
      <c r="G23" s="239" t="s">
        <v>129</v>
      </c>
      <c r="H23" t="s">
        <v>130</v>
      </c>
      <c r="I23" s="239" t="s">
        <v>35</v>
      </c>
      <c r="J23" t="s">
        <v>36</v>
      </c>
      <c r="K23" s="244"/>
      <c r="L23" s="245"/>
      <c r="M23" s="245"/>
      <c r="N23" s="245"/>
      <c r="O23" s="245"/>
      <c r="P23" s="245"/>
      <c r="Q23" s="245"/>
      <c r="R23" s="245"/>
      <c r="S23" s="245"/>
      <c r="T23" s="245"/>
      <c r="U23" s="245"/>
    </row>
    <row r="24" ht="16.8" spans="1:21">
      <c r="A24" s="239" t="s">
        <v>131</v>
      </c>
      <c r="B24" t="s">
        <v>132</v>
      </c>
      <c r="C24" s="240">
        <v>2433.33</v>
      </c>
      <c r="D24" t="s">
        <v>30</v>
      </c>
      <c r="E24" s="242" t="s">
        <v>31</v>
      </c>
      <c r="F24" t="s">
        <v>32</v>
      </c>
      <c r="G24" s="239" t="s">
        <v>133</v>
      </c>
      <c r="H24" t="s">
        <v>134</v>
      </c>
      <c r="I24" s="239" t="s">
        <v>35</v>
      </c>
      <c r="J24" t="s">
        <v>36</v>
      </c>
      <c r="K24" s="244"/>
      <c r="L24" s="245"/>
      <c r="M24" s="245"/>
      <c r="N24" s="245"/>
      <c r="O24" s="245"/>
      <c r="P24" s="245"/>
      <c r="Q24" s="245"/>
      <c r="R24" s="245"/>
      <c r="S24" s="245"/>
      <c r="T24" s="245"/>
      <c r="U24" s="245"/>
    </row>
    <row r="25" ht="16.8" spans="1:21">
      <c r="A25" s="239" t="s">
        <v>135</v>
      </c>
      <c r="B25" t="s">
        <v>136</v>
      </c>
      <c r="C25" s="240">
        <v>763.2</v>
      </c>
      <c r="D25" t="s">
        <v>30</v>
      </c>
      <c r="E25" s="242" t="s">
        <v>31</v>
      </c>
      <c r="F25" t="s">
        <v>32</v>
      </c>
      <c r="G25" s="239" t="s">
        <v>137</v>
      </c>
      <c r="H25" t="s">
        <v>138</v>
      </c>
      <c r="I25" s="239" t="s">
        <v>35</v>
      </c>
      <c r="J25" t="s">
        <v>36</v>
      </c>
      <c r="K25" s="244"/>
      <c r="L25" s="245"/>
      <c r="M25" s="245"/>
      <c r="N25" s="245"/>
      <c r="O25" s="245"/>
      <c r="P25" s="245"/>
      <c r="Q25" s="245"/>
      <c r="R25" s="245"/>
      <c r="S25" s="245"/>
      <c r="T25" s="245"/>
      <c r="U25" s="245"/>
    </row>
    <row r="26" ht="16.8" spans="1:21">
      <c r="A26" s="239" t="s">
        <v>139</v>
      </c>
      <c r="B26" t="s">
        <v>140</v>
      </c>
      <c r="C26" s="240">
        <v>2650</v>
      </c>
      <c r="D26" t="s">
        <v>141</v>
      </c>
      <c r="E26" s="242" t="s">
        <v>31</v>
      </c>
      <c r="F26" t="s">
        <v>32</v>
      </c>
      <c r="G26" s="239" t="s">
        <v>142</v>
      </c>
      <c r="H26" t="s">
        <v>143</v>
      </c>
      <c r="I26" s="239" t="s">
        <v>35</v>
      </c>
      <c r="J26" t="s">
        <v>36</v>
      </c>
      <c r="K26" s="244"/>
      <c r="L26" s="245"/>
      <c r="M26" s="245"/>
      <c r="N26" s="245"/>
      <c r="O26" s="245"/>
      <c r="P26" s="245"/>
      <c r="Q26" s="245"/>
      <c r="R26" s="245"/>
      <c r="S26" s="245"/>
      <c r="T26" s="245"/>
      <c r="U26" s="245"/>
    </row>
    <row r="27" ht="16.8" spans="1:21">
      <c r="A27" s="239" t="s">
        <v>144</v>
      </c>
      <c r="B27" t="s">
        <v>145</v>
      </c>
      <c r="C27" s="240">
        <v>127.2</v>
      </c>
      <c r="D27" t="s">
        <v>30</v>
      </c>
      <c r="E27" s="242" t="s">
        <v>31</v>
      </c>
      <c r="F27" t="s">
        <v>32</v>
      </c>
      <c r="G27" s="239" t="s">
        <v>146</v>
      </c>
      <c r="H27" t="s">
        <v>147</v>
      </c>
      <c r="I27" s="239" t="s">
        <v>35</v>
      </c>
      <c r="J27" t="s">
        <v>36</v>
      </c>
      <c r="K27" s="244"/>
      <c r="L27" s="245"/>
      <c r="M27" s="245"/>
      <c r="N27" s="245"/>
      <c r="O27" s="245"/>
      <c r="P27" s="245"/>
      <c r="Q27" s="245"/>
      <c r="R27" s="245"/>
      <c r="S27" s="245"/>
      <c r="T27" s="245"/>
      <c r="U27" s="245"/>
    </row>
    <row r="28" ht="16.8" spans="1:21">
      <c r="A28" s="239" t="s">
        <v>148</v>
      </c>
      <c r="B28" t="s">
        <v>149</v>
      </c>
      <c r="C28" s="240">
        <v>900</v>
      </c>
      <c r="D28" t="s">
        <v>30</v>
      </c>
      <c r="E28" s="242" t="s">
        <v>31</v>
      </c>
      <c r="F28" t="s">
        <v>32</v>
      </c>
      <c r="G28" s="239" t="s">
        <v>150</v>
      </c>
      <c r="H28" t="s">
        <v>151</v>
      </c>
      <c r="I28" s="239" t="s">
        <v>35</v>
      </c>
      <c r="J28" t="s">
        <v>36</v>
      </c>
      <c r="K28" s="244"/>
      <c r="L28" s="245"/>
      <c r="M28" s="245"/>
      <c r="N28" s="245"/>
      <c r="O28" s="245"/>
      <c r="P28" s="245"/>
      <c r="Q28" s="245"/>
      <c r="R28" s="245"/>
      <c r="S28" s="245"/>
      <c r="T28" s="245"/>
      <c r="U28" s="245"/>
    </row>
    <row r="29" ht="16.8" spans="1:21">
      <c r="A29" s="239" t="s">
        <v>152</v>
      </c>
      <c r="B29" t="s">
        <v>153</v>
      </c>
      <c r="C29" s="240">
        <v>10</v>
      </c>
      <c r="D29" t="s">
        <v>100</v>
      </c>
      <c r="E29" s="242" t="s">
        <v>31</v>
      </c>
      <c r="F29" t="s">
        <v>32</v>
      </c>
      <c r="G29" s="239" t="s">
        <v>154</v>
      </c>
      <c r="H29" t="s">
        <v>155</v>
      </c>
      <c r="I29" s="239" t="s">
        <v>35</v>
      </c>
      <c r="J29" t="s">
        <v>36</v>
      </c>
      <c r="K29" s="244"/>
      <c r="L29" s="245"/>
      <c r="M29" s="245"/>
      <c r="N29" s="245"/>
      <c r="O29" s="245"/>
      <c r="P29" s="245"/>
      <c r="Q29" s="245"/>
      <c r="R29" s="245"/>
      <c r="S29" s="245"/>
      <c r="T29" s="245"/>
      <c r="U29" s="245"/>
    </row>
    <row r="30" ht="16.8" spans="1:11">
      <c r="A30" s="239" t="s">
        <v>156</v>
      </c>
      <c r="B30" t="s">
        <v>157</v>
      </c>
      <c r="C30" s="240">
        <v>1272</v>
      </c>
      <c r="D30" t="s">
        <v>158</v>
      </c>
      <c r="E30" s="242" t="s">
        <v>31</v>
      </c>
      <c r="F30" t="s">
        <v>32</v>
      </c>
      <c r="G30" s="239" t="s">
        <v>159</v>
      </c>
      <c r="H30" t="s">
        <v>160</v>
      </c>
      <c r="I30" s="239" t="s">
        <v>35</v>
      </c>
      <c r="J30" t="s">
        <v>36</v>
      </c>
      <c r="K30" s="244"/>
    </row>
    <row r="31" ht="16.8" spans="1:11">
      <c r="A31" s="239" t="s">
        <v>161</v>
      </c>
      <c r="B31" t="s">
        <v>162</v>
      </c>
      <c r="C31" s="240">
        <v>689</v>
      </c>
      <c r="D31" t="s">
        <v>163</v>
      </c>
      <c r="E31" s="242" t="s">
        <v>31</v>
      </c>
      <c r="F31" t="s">
        <v>32</v>
      </c>
      <c r="G31" s="239" t="s">
        <v>164</v>
      </c>
      <c r="H31" t="s">
        <v>165</v>
      </c>
      <c r="I31" s="239" t="s">
        <v>35</v>
      </c>
      <c r="J31" t="s">
        <v>36</v>
      </c>
      <c r="K31" s="244"/>
    </row>
    <row r="32" ht="16.8" spans="1:11">
      <c r="A32" s="239" t="s">
        <v>166</v>
      </c>
      <c r="B32" t="s">
        <v>167</v>
      </c>
      <c r="C32" s="240">
        <v>318</v>
      </c>
      <c r="D32" t="s">
        <v>30</v>
      </c>
      <c r="E32" s="242" t="s">
        <v>31</v>
      </c>
      <c r="F32" t="s">
        <v>32</v>
      </c>
      <c r="G32" s="239" t="s">
        <v>168</v>
      </c>
      <c r="H32" t="s">
        <v>169</v>
      </c>
      <c r="I32" s="239" t="s">
        <v>35</v>
      </c>
      <c r="J32" t="s">
        <v>36</v>
      </c>
      <c r="K32" s="244"/>
    </row>
    <row r="33" ht="16.8" spans="1:11">
      <c r="A33" s="239" t="s">
        <v>170</v>
      </c>
      <c r="B33" t="s">
        <v>171</v>
      </c>
      <c r="C33" s="240">
        <v>381.6</v>
      </c>
      <c r="D33" t="s">
        <v>30</v>
      </c>
      <c r="E33" s="242" t="s">
        <v>31</v>
      </c>
      <c r="F33" t="s">
        <v>32</v>
      </c>
      <c r="G33" s="239" t="s">
        <v>172</v>
      </c>
      <c r="H33" t="s">
        <v>173</v>
      </c>
      <c r="I33" s="239" t="s">
        <v>35</v>
      </c>
      <c r="J33" t="s">
        <v>36</v>
      </c>
      <c r="K33" s="244"/>
    </row>
    <row r="34" ht="16.8" spans="1:11">
      <c r="A34" s="239" t="s">
        <v>174</v>
      </c>
      <c r="B34" t="s">
        <v>175</v>
      </c>
      <c r="C34" s="240">
        <v>128.26</v>
      </c>
      <c r="D34" t="s">
        <v>54</v>
      </c>
      <c r="E34" s="242" t="s">
        <v>31</v>
      </c>
      <c r="F34" t="s">
        <v>32</v>
      </c>
      <c r="G34" s="239" t="s">
        <v>176</v>
      </c>
      <c r="H34" t="s">
        <v>177</v>
      </c>
      <c r="I34" s="239" t="s">
        <v>35</v>
      </c>
      <c r="J34" t="s">
        <v>36</v>
      </c>
      <c r="K34" s="244"/>
    </row>
    <row r="35" ht="16.8" spans="1:11">
      <c r="A35" s="239" t="s">
        <v>178</v>
      </c>
      <c r="B35" t="s">
        <v>179</v>
      </c>
      <c r="C35" s="240">
        <v>106</v>
      </c>
      <c r="D35" t="s">
        <v>90</v>
      </c>
      <c r="E35" s="242" t="s">
        <v>31</v>
      </c>
      <c r="F35" t="s">
        <v>32</v>
      </c>
      <c r="G35" s="239" t="s">
        <v>180</v>
      </c>
      <c r="H35" t="s">
        <v>181</v>
      </c>
      <c r="I35" s="239" t="s">
        <v>35</v>
      </c>
      <c r="J35" t="s">
        <v>36</v>
      </c>
      <c r="K35" s="244"/>
    </row>
    <row r="36" ht="16.8" spans="1:11">
      <c r="A36" s="239" t="s">
        <v>182</v>
      </c>
      <c r="B36" t="s">
        <v>183</v>
      </c>
      <c r="C36" s="240">
        <v>171.72</v>
      </c>
      <c r="D36" t="s">
        <v>44</v>
      </c>
      <c r="E36" s="242" t="s">
        <v>31</v>
      </c>
      <c r="F36" t="s">
        <v>32</v>
      </c>
      <c r="G36" s="239" t="s">
        <v>184</v>
      </c>
      <c r="H36" t="s">
        <v>185</v>
      </c>
      <c r="I36" s="239" t="s">
        <v>35</v>
      </c>
      <c r="J36" t="s">
        <v>36</v>
      </c>
      <c r="K36" s="244"/>
    </row>
    <row r="37" ht="16.8" spans="1:11">
      <c r="A37" s="239" t="s">
        <v>186</v>
      </c>
      <c r="B37" t="s">
        <v>187</v>
      </c>
      <c r="C37" s="240">
        <v>21.2</v>
      </c>
      <c r="D37" t="s">
        <v>39</v>
      </c>
      <c r="E37" s="242" t="s">
        <v>31</v>
      </c>
      <c r="F37" t="s">
        <v>32</v>
      </c>
      <c r="G37" s="239" t="s">
        <v>188</v>
      </c>
      <c r="H37" t="s">
        <v>189</v>
      </c>
      <c r="I37" s="239" t="s">
        <v>35</v>
      </c>
      <c r="J37" t="s">
        <v>36</v>
      </c>
      <c r="K37" s="244"/>
    </row>
    <row r="38" ht="16.8" spans="1:11">
      <c r="A38" s="239" t="s">
        <v>190</v>
      </c>
      <c r="B38" t="s">
        <v>191</v>
      </c>
      <c r="C38" s="240">
        <v>316.67</v>
      </c>
      <c r="D38" t="s">
        <v>163</v>
      </c>
      <c r="E38" s="242" t="s">
        <v>31</v>
      </c>
      <c r="F38" t="s">
        <v>32</v>
      </c>
      <c r="G38" s="239" t="s">
        <v>192</v>
      </c>
      <c r="H38" t="s">
        <v>193</v>
      </c>
      <c r="I38" s="239" t="s">
        <v>35</v>
      </c>
      <c r="J38" t="s">
        <v>36</v>
      </c>
      <c r="K38" s="244"/>
    </row>
    <row r="39" ht="16.8" spans="1:11">
      <c r="A39" s="239" t="s">
        <v>194</v>
      </c>
      <c r="B39" t="s">
        <v>195</v>
      </c>
      <c r="C39" s="240">
        <v>1.6</v>
      </c>
      <c r="D39" t="s">
        <v>196</v>
      </c>
      <c r="E39" s="242" t="s">
        <v>31</v>
      </c>
      <c r="F39" t="s">
        <v>32</v>
      </c>
      <c r="G39" s="239" t="s">
        <v>197</v>
      </c>
      <c r="H39" t="s">
        <v>198</v>
      </c>
      <c r="I39" s="239" t="s">
        <v>35</v>
      </c>
      <c r="J39" t="s">
        <v>36</v>
      </c>
      <c r="K39" s="244"/>
    </row>
    <row r="40" ht="16.8" spans="1:11">
      <c r="A40" s="239" t="s">
        <v>199</v>
      </c>
      <c r="B40" t="s">
        <v>200</v>
      </c>
      <c r="C40" s="240">
        <v>487.6</v>
      </c>
      <c r="D40" t="s">
        <v>39</v>
      </c>
      <c r="E40" s="242" t="s">
        <v>31</v>
      </c>
      <c r="F40" t="s">
        <v>32</v>
      </c>
      <c r="G40" s="239" t="s">
        <v>201</v>
      </c>
      <c r="H40" t="s">
        <v>202</v>
      </c>
      <c r="I40" s="239" t="s">
        <v>35</v>
      </c>
      <c r="J40" t="s">
        <v>36</v>
      </c>
      <c r="K40" s="244"/>
    </row>
    <row r="41" ht="16.8" spans="1:11">
      <c r="A41" s="239" t="s">
        <v>203</v>
      </c>
      <c r="B41" t="s">
        <v>204</v>
      </c>
      <c r="C41" s="240">
        <v>580</v>
      </c>
      <c r="D41" t="s">
        <v>39</v>
      </c>
      <c r="E41" s="242" t="s">
        <v>31</v>
      </c>
      <c r="F41" t="s">
        <v>32</v>
      </c>
      <c r="G41" s="239" t="s">
        <v>205</v>
      </c>
      <c r="H41" t="s">
        <v>206</v>
      </c>
      <c r="I41" s="239" t="s">
        <v>35</v>
      </c>
      <c r="J41" t="s">
        <v>36</v>
      </c>
      <c r="K41" s="244"/>
    </row>
    <row r="42" ht="16.8" spans="1:11">
      <c r="A42" s="239" t="s">
        <v>207</v>
      </c>
      <c r="B42" t="s">
        <v>208</v>
      </c>
      <c r="C42" s="240">
        <v>424</v>
      </c>
      <c r="D42" t="s">
        <v>39</v>
      </c>
      <c r="E42" s="242" t="s">
        <v>31</v>
      </c>
      <c r="F42" t="s">
        <v>32</v>
      </c>
      <c r="G42" s="239" t="s">
        <v>209</v>
      </c>
      <c r="H42" t="s">
        <v>210</v>
      </c>
      <c r="I42" s="239" t="s">
        <v>35</v>
      </c>
      <c r="J42" t="s">
        <v>36</v>
      </c>
      <c r="K42" s="244"/>
    </row>
    <row r="43" ht="16.8" spans="1:11">
      <c r="A43" s="239" t="s">
        <v>211</v>
      </c>
      <c r="B43" t="s">
        <v>212</v>
      </c>
      <c r="C43" s="240">
        <v>424</v>
      </c>
      <c r="D43" t="s">
        <v>30</v>
      </c>
      <c r="E43" s="242" t="s">
        <v>31</v>
      </c>
      <c r="F43" t="s">
        <v>32</v>
      </c>
      <c r="G43" s="239" t="s">
        <v>213</v>
      </c>
      <c r="H43" t="s">
        <v>214</v>
      </c>
      <c r="I43" s="239" t="s">
        <v>35</v>
      </c>
      <c r="J43" t="s">
        <v>36</v>
      </c>
      <c r="K43" s="244"/>
    </row>
    <row r="44" ht="16.8" spans="1:11">
      <c r="A44" s="239" t="s">
        <v>215</v>
      </c>
      <c r="B44" t="s">
        <v>216</v>
      </c>
      <c r="C44" s="240">
        <v>5.3</v>
      </c>
      <c r="D44" t="s">
        <v>90</v>
      </c>
      <c r="E44" s="242" t="s">
        <v>31</v>
      </c>
      <c r="F44" t="s">
        <v>32</v>
      </c>
      <c r="G44" s="239" t="s">
        <v>217</v>
      </c>
      <c r="H44" t="s">
        <v>218</v>
      </c>
      <c r="I44" s="239" t="s">
        <v>35</v>
      </c>
      <c r="J44" t="s">
        <v>36</v>
      </c>
      <c r="K44" s="244"/>
    </row>
    <row r="45" ht="16.8" spans="1:11">
      <c r="A45" s="239" t="s">
        <v>219</v>
      </c>
      <c r="B45" t="s">
        <v>220</v>
      </c>
      <c r="C45" s="240">
        <v>530</v>
      </c>
      <c r="D45" t="s">
        <v>95</v>
      </c>
      <c r="E45" s="242" t="s">
        <v>31</v>
      </c>
      <c r="F45" t="s">
        <v>32</v>
      </c>
      <c r="G45" s="239" t="s">
        <v>221</v>
      </c>
      <c r="H45" t="s">
        <v>222</v>
      </c>
      <c r="I45" s="239" t="s">
        <v>35</v>
      </c>
      <c r="J45" t="s">
        <v>36</v>
      </c>
      <c r="K45" s="244"/>
    </row>
    <row r="46" ht="16.8" spans="1:11">
      <c r="A46" s="239" t="s">
        <v>223</v>
      </c>
      <c r="B46" t="s">
        <v>224</v>
      </c>
      <c r="C46" s="240">
        <v>206.67</v>
      </c>
      <c r="D46" t="s">
        <v>39</v>
      </c>
      <c r="E46" s="242" t="s">
        <v>31</v>
      </c>
      <c r="F46" t="s">
        <v>32</v>
      </c>
      <c r="G46" s="239" t="s">
        <v>225</v>
      </c>
      <c r="H46" t="s">
        <v>226</v>
      </c>
      <c r="I46" s="239" t="s">
        <v>35</v>
      </c>
      <c r="J46" t="s">
        <v>36</v>
      </c>
      <c r="K46" s="244"/>
    </row>
    <row r="47" ht="16.8" spans="1:11">
      <c r="A47" s="239" t="s">
        <v>227</v>
      </c>
      <c r="B47" t="s">
        <v>228</v>
      </c>
      <c r="C47" s="240">
        <v>127.2</v>
      </c>
      <c r="D47" t="s">
        <v>39</v>
      </c>
      <c r="E47" s="242" t="s">
        <v>31</v>
      </c>
      <c r="F47" t="s">
        <v>32</v>
      </c>
      <c r="G47" s="239" t="s">
        <v>229</v>
      </c>
      <c r="H47" t="s">
        <v>230</v>
      </c>
      <c r="I47" s="239" t="s">
        <v>35</v>
      </c>
      <c r="J47" t="s">
        <v>36</v>
      </c>
      <c r="K47" s="244"/>
    </row>
    <row r="48" ht="16.8" spans="1:11">
      <c r="A48" s="239" t="s">
        <v>231</v>
      </c>
      <c r="B48" t="s">
        <v>232</v>
      </c>
      <c r="C48" s="240">
        <v>1390.56</v>
      </c>
      <c r="D48" t="s">
        <v>39</v>
      </c>
      <c r="E48" s="242" t="s">
        <v>31</v>
      </c>
      <c r="F48" t="s">
        <v>32</v>
      </c>
      <c r="G48" s="239" t="s">
        <v>233</v>
      </c>
      <c r="H48" t="s">
        <v>234</v>
      </c>
      <c r="I48" s="239" t="s">
        <v>35</v>
      </c>
      <c r="J48" t="s">
        <v>36</v>
      </c>
      <c r="K48" s="244"/>
    </row>
    <row r="49" ht="16.8" spans="1:11">
      <c r="A49" s="239" t="s">
        <v>235</v>
      </c>
      <c r="B49" t="s">
        <v>236</v>
      </c>
      <c r="C49" s="240">
        <v>42.4</v>
      </c>
      <c r="D49" t="s">
        <v>237</v>
      </c>
      <c r="E49" s="242" t="s">
        <v>31</v>
      </c>
      <c r="F49" t="s">
        <v>32</v>
      </c>
      <c r="G49" s="239" t="s">
        <v>238</v>
      </c>
      <c r="H49" t="s">
        <v>239</v>
      </c>
      <c r="I49" s="239" t="s">
        <v>35</v>
      </c>
      <c r="J49" t="s">
        <v>36</v>
      </c>
      <c r="K49" s="244"/>
    </row>
    <row r="50" ht="16.8" spans="1:11">
      <c r="A50" s="239" t="s">
        <v>240</v>
      </c>
      <c r="B50" t="s">
        <v>241</v>
      </c>
      <c r="C50" s="240">
        <v>50.88</v>
      </c>
      <c r="D50" t="s">
        <v>39</v>
      </c>
      <c r="E50" s="242" t="s">
        <v>31</v>
      </c>
      <c r="F50" t="s">
        <v>32</v>
      </c>
      <c r="G50" s="239" t="s">
        <v>242</v>
      </c>
      <c r="H50" t="s">
        <v>243</v>
      </c>
      <c r="I50" s="239" t="s">
        <v>35</v>
      </c>
      <c r="J50" t="s">
        <v>36</v>
      </c>
      <c r="K50" s="244"/>
    </row>
    <row r="51" ht="16.8" spans="1:11">
      <c r="A51" s="239" t="s">
        <v>244</v>
      </c>
      <c r="B51" t="s">
        <v>245</v>
      </c>
      <c r="C51" s="240">
        <v>123.33</v>
      </c>
      <c r="D51" t="s">
        <v>196</v>
      </c>
      <c r="E51" s="242" t="s">
        <v>31</v>
      </c>
      <c r="F51" t="s">
        <v>32</v>
      </c>
      <c r="G51" s="239" t="s">
        <v>246</v>
      </c>
      <c r="H51" t="s">
        <v>247</v>
      </c>
      <c r="I51" s="239" t="s">
        <v>35</v>
      </c>
      <c r="J51" t="s">
        <v>36</v>
      </c>
      <c r="K51" s="244"/>
    </row>
    <row r="52" ht="16.8" spans="1:11">
      <c r="A52" s="239" t="s">
        <v>248</v>
      </c>
      <c r="B52" t="s">
        <v>249</v>
      </c>
      <c r="C52" s="240">
        <v>24.38</v>
      </c>
      <c r="D52" t="s">
        <v>141</v>
      </c>
      <c r="E52" s="242" t="s">
        <v>31</v>
      </c>
      <c r="F52" t="s">
        <v>32</v>
      </c>
      <c r="G52" s="239" t="s">
        <v>250</v>
      </c>
      <c r="H52" t="s">
        <v>251</v>
      </c>
      <c r="I52" s="239" t="s">
        <v>35</v>
      </c>
      <c r="J52" t="s">
        <v>36</v>
      </c>
      <c r="K52" s="244"/>
    </row>
    <row r="53" ht="16.8" spans="1:11">
      <c r="A53" s="239" t="s">
        <v>252</v>
      </c>
      <c r="B53" t="s">
        <v>253</v>
      </c>
      <c r="C53" s="240">
        <v>318</v>
      </c>
      <c r="D53" t="s">
        <v>254</v>
      </c>
      <c r="E53" s="242" t="s">
        <v>31</v>
      </c>
      <c r="F53" t="s">
        <v>32</v>
      </c>
      <c r="G53" s="239" t="s">
        <v>255</v>
      </c>
      <c r="H53" t="s">
        <v>256</v>
      </c>
      <c r="I53" s="239" t="s">
        <v>35</v>
      </c>
      <c r="J53" t="s">
        <v>36</v>
      </c>
      <c r="K53" s="244"/>
    </row>
    <row r="54" ht="16.8" spans="1:11">
      <c r="A54" s="239" t="s">
        <v>257</v>
      </c>
      <c r="B54" t="s">
        <v>258</v>
      </c>
      <c r="C54" s="240">
        <v>0.1</v>
      </c>
      <c r="D54" t="s">
        <v>49</v>
      </c>
      <c r="E54" s="242" t="s">
        <v>31</v>
      </c>
      <c r="F54" t="s">
        <v>32</v>
      </c>
      <c r="G54" s="239" t="s">
        <v>259</v>
      </c>
      <c r="H54" t="s">
        <v>260</v>
      </c>
      <c r="I54" s="239" t="s">
        <v>35</v>
      </c>
      <c r="J54" t="s">
        <v>36</v>
      </c>
      <c r="K54" s="244"/>
    </row>
    <row r="55" ht="16.8" spans="1:11">
      <c r="A55" s="239" t="s">
        <v>261</v>
      </c>
      <c r="B55" t="s">
        <v>262</v>
      </c>
      <c r="C55" s="240">
        <v>1.91</v>
      </c>
      <c r="D55" t="s">
        <v>196</v>
      </c>
      <c r="E55" s="242" t="s">
        <v>31</v>
      </c>
      <c r="F55" t="s">
        <v>32</v>
      </c>
      <c r="G55" s="239" t="s">
        <v>263</v>
      </c>
      <c r="H55" t="s">
        <v>264</v>
      </c>
      <c r="I55" s="239" t="s">
        <v>35</v>
      </c>
      <c r="J55" t="s">
        <v>36</v>
      </c>
      <c r="K55" s="244"/>
    </row>
    <row r="56" ht="16.8" spans="1:11">
      <c r="A56" s="239" t="s">
        <v>265</v>
      </c>
      <c r="B56" t="s">
        <v>266</v>
      </c>
      <c r="C56" s="240">
        <v>95.4</v>
      </c>
      <c r="D56" t="s">
        <v>39</v>
      </c>
      <c r="E56" s="242" t="s">
        <v>31</v>
      </c>
      <c r="F56" t="s">
        <v>32</v>
      </c>
      <c r="G56" s="239" t="s">
        <v>267</v>
      </c>
      <c r="H56" t="s">
        <v>268</v>
      </c>
      <c r="I56" s="239" t="s">
        <v>35</v>
      </c>
      <c r="J56" t="s">
        <v>36</v>
      </c>
      <c r="K56" s="244"/>
    </row>
    <row r="57" ht="16.8" spans="1:11">
      <c r="A57" s="239" t="s">
        <v>269</v>
      </c>
      <c r="B57" t="s">
        <v>270</v>
      </c>
      <c r="C57" s="240">
        <v>700</v>
      </c>
      <c r="D57" t="s">
        <v>30</v>
      </c>
      <c r="E57" s="242" t="s">
        <v>31</v>
      </c>
      <c r="F57" t="s">
        <v>32</v>
      </c>
      <c r="G57" s="239" t="s">
        <v>271</v>
      </c>
      <c r="H57" t="s">
        <v>272</v>
      </c>
      <c r="I57" s="239" t="s">
        <v>35</v>
      </c>
      <c r="J57" t="s">
        <v>36</v>
      </c>
      <c r="K57" s="244"/>
    </row>
    <row r="58" ht="16.8" spans="1:11">
      <c r="A58" s="239" t="s">
        <v>273</v>
      </c>
      <c r="B58" t="s">
        <v>274</v>
      </c>
      <c r="C58" s="240">
        <v>1590</v>
      </c>
      <c r="D58" t="s">
        <v>30</v>
      </c>
      <c r="E58" s="242" t="s">
        <v>31</v>
      </c>
      <c r="F58" t="s">
        <v>32</v>
      </c>
      <c r="G58" s="239" t="s">
        <v>275</v>
      </c>
      <c r="H58" t="s">
        <v>276</v>
      </c>
      <c r="I58" s="239" t="s">
        <v>35</v>
      </c>
      <c r="J58" t="s">
        <v>36</v>
      </c>
      <c r="K58" s="244"/>
    </row>
    <row r="59" ht="16.8" spans="1:11">
      <c r="A59" s="239" t="s">
        <v>277</v>
      </c>
      <c r="B59" t="s">
        <v>278</v>
      </c>
      <c r="C59" s="240">
        <v>90.1</v>
      </c>
      <c r="D59" t="s">
        <v>39</v>
      </c>
      <c r="E59" s="242" t="s">
        <v>31</v>
      </c>
      <c r="F59" t="s">
        <v>32</v>
      </c>
      <c r="G59" s="239" t="s">
        <v>279</v>
      </c>
      <c r="H59" t="s">
        <v>280</v>
      </c>
      <c r="I59" s="239" t="s">
        <v>35</v>
      </c>
      <c r="J59" t="s">
        <v>36</v>
      </c>
      <c r="K59" s="244"/>
    </row>
    <row r="60" ht="16.8" spans="1:11">
      <c r="A60" s="239" t="s">
        <v>281</v>
      </c>
      <c r="B60" t="s">
        <v>282</v>
      </c>
      <c r="C60" s="240">
        <v>73.33</v>
      </c>
      <c r="D60" t="s">
        <v>196</v>
      </c>
      <c r="E60" s="242" t="s">
        <v>31</v>
      </c>
      <c r="F60" t="s">
        <v>32</v>
      </c>
      <c r="G60" s="239" t="s">
        <v>283</v>
      </c>
      <c r="H60" t="s">
        <v>284</v>
      </c>
      <c r="I60" s="239" t="s">
        <v>35</v>
      </c>
      <c r="J60" t="s">
        <v>36</v>
      </c>
      <c r="K60" s="244"/>
    </row>
    <row r="61" ht="16.8" spans="1:11">
      <c r="A61" s="239" t="s">
        <v>285</v>
      </c>
      <c r="B61" t="s">
        <v>286</v>
      </c>
      <c r="C61" s="240">
        <v>424</v>
      </c>
      <c r="D61" t="s">
        <v>39</v>
      </c>
      <c r="E61" s="242" t="s">
        <v>31</v>
      </c>
      <c r="F61" t="s">
        <v>32</v>
      </c>
      <c r="G61" s="239" t="s">
        <v>287</v>
      </c>
      <c r="H61" t="s">
        <v>288</v>
      </c>
      <c r="I61" s="239" t="s">
        <v>35</v>
      </c>
      <c r="J61" t="s">
        <v>36</v>
      </c>
      <c r="K61" s="244"/>
    </row>
    <row r="62" ht="16.8" spans="1:11">
      <c r="A62" s="239" t="s">
        <v>289</v>
      </c>
      <c r="B62" t="s">
        <v>290</v>
      </c>
      <c r="C62" s="240">
        <v>46.67</v>
      </c>
      <c r="D62" t="s">
        <v>39</v>
      </c>
      <c r="E62" s="242" t="s">
        <v>31</v>
      </c>
      <c r="F62" t="s">
        <v>32</v>
      </c>
      <c r="G62" s="239" t="s">
        <v>291</v>
      </c>
      <c r="H62" t="s">
        <v>292</v>
      </c>
      <c r="I62" s="239" t="s">
        <v>35</v>
      </c>
      <c r="J62" t="s">
        <v>36</v>
      </c>
      <c r="K62" s="244"/>
    </row>
    <row r="63" ht="16.8" spans="1:11">
      <c r="A63" s="239" t="s">
        <v>293</v>
      </c>
      <c r="B63" t="s">
        <v>294</v>
      </c>
      <c r="C63" s="240">
        <v>689</v>
      </c>
      <c r="D63" t="s">
        <v>30</v>
      </c>
      <c r="E63" s="242" t="s">
        <v>31</v>
      </c>
      <c r="F63" t="s">
        <v>32</v>
      </c>
      <c r="G63" s="239" t="s">
        <v>295</v>
      </c>
      <c r="H63" t="s">
        <v>296</v>
      </c>
      <c r="I63" s="239" t="s">
        <v>35</v>
      </c>
      <c r="J63" t="s">
        <v>36</v>
      </c>
      <c r="K63" s="244"/>
    </row>
    <row r="64" ht="16.8" spans="1:11">
      <c r="A64" s="239" t="s">
        <v>297</v>
      </c>
      <c r="B64" t="s">
        <v>298</v>
      </c>
      <c r="C64" s="240">
        <v>499</v>
      </c>
      <c r="D64" t="s">
        <v>30</v>
      </c>
      <c r="E64" s="242" t="s">
        <v>31</v>
      </c>
      <c r="F64" t="s">
        <v>32</v>
      </c>
      <c r="G64" s="239" t="s">
        <v>299</v>
      </c>
      <c r="H64" t="s">
        <v>300</v>
      </c>
      <c r="I64" s="239" t="s">
        <v>35</v>
      </c>
      <c r="J64" t="s">
        <v>36</v>
      </c>
      <c r="K64" s="244"/>
    </row>
    <row r="65" ht="16.8" spans="1:11">
      <c r="A65" s="239" t="s">
        <v>301</v>
      </c>
      <c r="B65" t="s">
        <v>302</v>
      </c>
      <c r="C65" s="240">
        <v>148.4</v>
      </c>
      <c r="D65" t="s">
        <v>39</v>
      </c>
      <c r="E65" s="242" t="s">
        <v>31</v>
      </c>
      <c r="F65" t="s">
        <v>32</v>
      </c>
      <c r="G65" s="239" t="s">
        <v>303</v>
      </c>
      <c r="H65" t="s">
        <v>304</v>
      </c>
      <c r="I65" s="239" t="s">
        <v>35</v>
      </c>
      <c r="J65" t="s">
        <v>36</v>
      </c>
      <c r="K65" s="244"/>
    </row>
    <row r="66" ht="16.8" spans="1:11">
      <c r="A66" s="239" t="s">
        <v>305</v>
      </c>
      <c r="B66" t="s">
        <v>306</v>
      </c>
      <c r="C66" s="240">
        <v>148.4</v>
      </c>
      <c r="D66" t="s">
        <v>30</v>
      </c>
      <c r="E66" s="242" t="s">
        <v>31</v>
      </c>
      <c r="F66" t="s">
        <v>32</v>
      </c>
      <c r="G66" s="239" t="s">
        <v>307</v>
      </c>
      <c r="H66" t="s">
        <v>308</v>
      </c>
      <c r="I66" s="239" t="s">
        <v>35</v>
      </c>
      <c r="J66" t="s">
        <v>36</v>
      </c>
      <c r="K66" s="244"/>
    </row>
    <row r="67" ht="16.8" spans="1:11">
      <c r="A67" s="239" t="s">
        <v>309</v>
      </c>
      <c r="B67" t="s">
        <v>310</v>
      </c>
      <c r="C67" s="240">
        <v>63.6</v>
      </c>
      <c r="D67" t="s">
        <v>90</v>
      </c>
      <c r="E67" s="242" t="s">
        <v>31</v>
      </c>
      <c r="F67" t="s">
        <v>32</v>
      </c>
      <c r="G67" s="239" t="s">
        <v>311</v>
      </c>
      <c r="H67" t="s">
        <v>312</v>
      </c>
      <c r="I67" s="239" t="s">
        <v>35</v>
      </c>
      <c r="J67" t="s">
        <v>36</v>
      </c>
      <c r="K67" s="244"/>
    </row>
    <row r="68" ht="16.8" spans="1:11">
      <c r="A68" s="239" t="s">
        <v>313</v>
      </c>
      <c r="B68" t="s">
        <v>314</v>
      </c>
      <c r="C68" s="240">
        <v>1219</v>
      </c>
      <c r="D68" t="s">
        <v>30</v>
      </c>
      <c r="E68" s="242" t="s">
        <v>31</v>
      </c>
      <c r="F68" t="s">
        <v>32</v>
      </c>
      <c r="G68" s="239" t="s">
        <v>315</v>
      </c>
      <c r="H68" t="s">
        <v>316</v>
      </c>
      <c r="I68" s="239" t="s">
        <v>35</v>
      </c>
      <c r="J68" t="s">
        <v>36</v>
      </c>
      <c r="K68" s="244"/>
    </row>
    <row r="69" ht="16.8" spans="1:11">
      <c r="A69" s="239" t="s">
        <v>317</v>
      </c>
      <c r="B69" t="s">
        <v>318</v>
      </c>
      <c r="C69" s="240">
        <v>436.67</v>
      </c>
      <c r="D69" t="s">
        <v>39</v>
      </c>
      <c r="E69" s="242" t="s">
        <v>31</v>
      </c>
      <c r="F69" t="s">
        <v>32</v>
      </c>
      <c r="G69" s="239" t="s">
        <v>319</v>
      </c>
      <c r="H69" t="s">
        <v>320</v>
      </c>
      <c r="I69" s="239" t="s">
        <v>35</v>
      </c>
      <c r="J69" t="s">
        <v>36</v>
      </c>
      <c r="K69" s="244"/>
    </row>
    <row r="70" ht="16.8" spans="1:11">
      <c r="A70" s="239" t="s">
        <v>321</v>
      </c>
      <c r="B70" t="s">
        <v>322</v>
      </c>
      <c r="C70" s="240">
        <v>63.6</v>
      </c>
      <c r="D70" t="s">
        <v>90</v>
      </c>
      <c r="E70" s="242" t="s">
        <v>31</v>
      </c>
      <c r="F70" t="s">
        <v>32</v>
      </c>
      <c r="G70" s="239" t="s">
        <v>323</v>
      </c>
      <c r="H70" t="s">
        <v>324</v>
      </c>
      <c r="I70" s="239" t="s">
        <v>35</v>
      </c>
      <c r="J70" t="s">
        <v>36</v>
      </c>
      <c r="K70" s="244"/>
    </row>
    <row r="71" ht="16.8" spans="1:11">
      <c r="A71" s="239" t="s">
        <v>325</v>
      </c>
      <c r="B71" t="s">
        <v>326</v>
      </c>
      <c r="C71" s="240">
        <v>2.12</v>
      </c>
      <c r="D71" t="s">
        <v>196</v>
      </c>
      <c r="E71" s="242" t="s">
        <v>31</v>
      </c>
      <c r="F71" t="s">
        <v>32</v>
      </c>
      <c r="G71" s="239" t="s">
        <v>327</v>
      </c>
      <c r="H71" t="s">
        <v>328</v>
      </c>
      <c r="I71" s="239" t="s">
        <v>35</v>
      </c>
      <c r="J71" t="s">
        <v>36</v>
      </c>
      <c r="K71" s="244"/>
    </row>
    <row r="72" ht="16.8" spans="1:11">
      <c r="A72" s="239" t="s">
        <v>329</v>
      </c>
      <c r="B72" t="s">
        <v>330</v>
      </c>
      <c r="C72" s="240">
        <v>1908</v>
      </c>
      <c r="D72" t="s">
        <v>95</v>
      </c>
      <c r="E72" s="242" t="s">
        <v>31</v>
      </c>
      <c r="F72" t="s">
        <v>32</v>
      </c>
      <c r="G72" s="239" t="s">
        <v>331</v>
      </c>
      <c r="H72" t="s">
        <v>332</v>
      </c>
      <c r="I72" s="239" t="s">
        <v>35</v>
      </c>
      <c r="J72" t="s">
        <v>36</v>
      </c>
      <c r="K72" s="244"/>
    </row>
    <row r="73" ht="16.8" spans="1:11">
      <c r="A73" s="239" t="s">
        <v>333</v>
      </c>
      <c r="B73" t="s">
        <v>334</v>
      </c>
      <c r="C73" s="240">
        <v>37.1</v>
      </c>
      <c r="D73" t="s">
        <v>141</v>
      </c>
      <c r="E73" s="242" t="s">
        <v>31</v>
      </c>
      <c r="F73" t="s">
        <v>32</v>
      </c>
      <c r="G73" s="239" t="s">
        <v>335</v>
      </c>
      <c r="H73" t="s">
        <v>336</v>
      </c>
      <c r="I73" s="239" t="s">
        <v>35</v>
      </c>
      <c r="J73" t="s">
        <v>36</v>
      </c>
      <c r="K73" s="244"/>
    </row>
    <row r="74" ht="16.8" spans="1:11">
      <c r="A74" s="239" t="s">
        <v>337</v>
      </c>
      <c r="B74" t="s">
        <v>338</v>
      </c>
      <c r="C74" s="240">
        <v>216.67</v>
      </c>
      <c r="D74" t="s">
        <v>54</v>
      </c>
      <c r="E74" s="242" t="s">
        <v>31</v>
      </c>
      <c r="F74" t="s">
        <v>32</v>
      </c>
      <c r="G74" s="239" t="s">
        <v>339</v>
      </c>
      <c r="H74" t="s">
        <v>340</v>
      </c>
      <c r="I74" s="239" t="s">
        <v>35</v>
      </c>
      <c r="J74" t="s">
        <v>36</v>
      </c>
      <c r="K74" s="244"/>
    </row>
    <row r="75" ht="16.8" spans="1:11">
      <c r="A75" s="239" t="s">
        <v>341</v>
      </c>
      <c r="B75" t="s">
        <v>342</v>
      </c>
      <c r="C75" s="240">
        <v>226.67</v>
      </c>
      <c r="D75" t="s">
        <v>39</v>
      </c>
      <c r="E75" s="242" t="s">
        <v>31</v>
      </c>
      <c r="F75" t="s">
        <v>32</v>
      </c>
      <c r="G75" s="239" t="s">
        <v>343</v>
      </c>
      <c r="H75" t="s">
        <v>344</v>
      </c>
      <c r="I75" s="239" t="s">
        <v>35</v>
      </c>
      <c r="J75" t="s">
        <v>36</v>
      </c>
      <c r="K75" s="244"/>
    </row>
    <row r="76" ht="16.8" spans="1:11">
      <c r="A76" s="239" t="s">
        <v>345</v>
      </c>
      <c r="B76" t="s">
        <v>346</v>
      </c>
      <c r="C76" s="240">
        <v>2968</v>
      </c>
      <c r="D76" t="s">
        <v>30</v>
      </c>
      <c r="E76" s="242" t="s">
        <v>31</v>
      </c>
      <c r="F76" t="s">
        <v>32</v>
      </c>
      <c r="G76" s="239" t="s">
        <v>347</v>
      </c>
      <c r="H76" t="s">
        <v>348</v>
      </c>
      <c r="I76" s="239" t="s">
        <v>35</v>
      </c>
      <c r="J76" t="s">
        <v>36</v>
      </c>
      <c r="K76" s="244"/>
    </row>
    <row r="77" ht="16.8" spans="1:11">
      <c r="A77" s="239" t="s">
        <v>349</v>
      </c>
      <c r="B77" t="s">
        <v>350</v>
      </c>
      <c r="C77" s="240">
        <v>636</v>
      </c>
      <c r="D77" t="s">
        <v>30</v>
      </c>
      <c r="E77" s="242" t="s">
        <v>31</v>
      </c>
      <c r="F77" t="s">
        <v>32</v>
      </c>
      <c r="G77" s="239" t="s">
        <v>351</v>
      </c>
      <c r="H77" t="s">
        <v>352</v>
      </c>
      <c r="I77" s="239" t="s">
        <v>35</v>
      </c>
      <c r="J77" t="s">
        <v>36</v>
      </c>
      <c r="K77" s="244"/>
    </row>
    <row r="78" ht="16.8" spans="1:11">
      <c r="A78" s="239" t="s">
        <v>353</v>
      </c>
      <c r="B78" t="s">
        <v>354</v>
      </c>
      <c r="C78" s="240">
        <v>111.3</v>
      </c>
      <c r="D78" t="s">
        <v>90</v>
      </c>
      <c r="E78" s="242" t="s">
        <v>31</v>
      </c>
      <c r="F78" t="s">
        <v>32</v>
      </c>
      <c r="G78" s="239" t="s">
        <v>355</v>
      </c>
      <c r="H78" t="s">
        <v>356</v>
      </c>
      <c r="I78" s="239" t="s">
        <v>35</v>
      </c>
      <c r="J78" t="s">
        <v>36</v>
      </c>
      <c r="K78" s="244"/>
    </row>
    <row r="79" ht="16.8" spans="1:11">
      <c r="A79" s="239" t="s">
        <v>357</v>
      </c>
      <c r="B79" t="s">
        <v>358</v>
      </c>
      <c r="C79" s="240">
        <v>848</v>
      </c>
      <c r="D79" t="s">
        <v>359</v>
      </c>
      <c r="E79" s="242" t="s">
        <v>31</v>
      </c>
      <c r="F79" t="s">
        <v>32</v>
      </c>
      <c r="G79" s="239" t="s">
        <v>360</v>
      </c>
      <c r="H79" t="s">
        <v>361</v>
      </c>
      <c r="I79" s="239" t="s">
        <v>35</v>
      </c>
      <c r="J79" t="s">
        <v>36</v>
      </c>
      <c r="K79" s="244"/>
    </row>
    <row r="80" ht="16.8" spans="1:11">
      <c r="A80" s="239" t="s">
        <v>362</v>
      </c>
      <c r="B80" t="s">
        <v>363</v>
      </c>
      <c r="C80" s="240">
        <v>201.4</v>
      </c>
      <c r="D80" t="s">
        <v>237</v>
      </c>
      <c r="E80" s="242" t="s">
        <v>31</v>
      </c>
      <c r="F80" t="s">
        <v>32</v>
      </c>
      <c r="G80" s="239" t="s">
        <v>364</v>
      </c>
      <c r="H80" t="s">
        <v>365</v>
      </c>
      <c r="I80" s="239" t="s">
        <v>35</v>
      </c>
      <c r="J80" t="s">
        <v>36</v>
      </c>
      <c r="K80" s="244"/>
    </row>
    <row r="81" ht="16.8" spans="1:11">
      <c r="A81" s="239" t="s">
        <v>366</v>
      </c>
      <c r="B81" t="s">
        <v>367</v>
      </c>
      <c r="C81" s="240">
        <v>948</v>
      </c>
      <c r="D81" t="s">
        <v>163</v>
      </c>
      <c r="E81" s="242" t="s">
        <v>31</v>
      </c>
      <c r="F81" t="s">
        <v>32</v>
      </c>
      <c r="G81" s="239" t="s">
        <v>368</v>
      </c>
      <c r="H81" t="s">
        <v>369</v>
      </c>
      <c r="I81" s="239" t="s">
        <v>35</v>
      </c>
      <c r="J81" t="s">
        <v>36</v>
      </c>
      <c r="K81" s="244"/>
    </row>
    <row r="82" ht="16.8" spans="1:11">
      <c r="A82" s="239" t="s">
        <v>370</v>
      </c>
      <c r="B82" t="s">
        <v>371</v>
      </c>
      <c r="C82" s="240">
        <v>742</v>
      </c>
      <c r="D82" t="s">
        <v>30</v>
      </c>
      <c r="E82" s="242" t="s">
        <v>31</v>
      </c>
      <c r="F82" t="s">
        <v>32</v>
      </c>
      <c r="G82" s="239" t="s">
        <v>372</v>
      </c>
      <c r="H82" t="s">
        <v>373</v>
      </c>
      <c r="I82" s="239" t="s">
        <v>35</v>
      </c>
      <c r="J82" t="s">
        <v>36</v>
      </c>
      <c r="K82" s="244"/>
    </row>
    <row r="83" ht="16.8" spans="1:11">
      <c r="A83" s="239" t="s">
        <v>374</v>
      </c>
      <c r="B83" t="s">
        <v>375</v>
      </c>
      <c r="C83" s="240">
        <v>848</v>
      </c>
      <c r="D83" t="s">
        <v>39</v>
      </c>
      <c r="E83" s="242" t="s">
        <v>31</v>
      </c>
      <c r="F83" t="s">
        <v>32</v>
      </c>
      <c r="G83" s="239" t="s">
        <v>376</v>
      </c>
      <c r="H83" t="s">
        <v>377</v>
      </c>
      <c r="I83" s="239" t="s">
        <v>35</v>
      </c>
      <c r="J83" t="s">
        <v>36</v>
      </c>
      <c r="K83" s="244"/>
    </row>
    <row r="84" ht="16.8" spans="1:11">
      <c r="A84" s="239" t="s">
        <v>378</v>
      </c>
      <c r="B84" t="s">
        <v>379</v>
      </c>
      <c r="C84" s="240">
        <v>180</v>
      </c>
      <c r="D84" t="s">
        <v>39</v>
      </c>
      <c r="E84" s="242" t="s">
        <v>31</v>
      </c>
      <c r="F84" t="s">
        <v>32</v>
      </c>
      <c r="G84" s="239" t="s">
        <v>380</v>
      </c>
      <c r="H84" t="s">
        <v>381</v>
      </c>
      <c r="I84" s="239" t="s">
        <v>35</v>
      </c>
      <c r="J84" t="s">
        <v>36</v>
      </c>
      <c r="K84" s="244"/>
    </row>
    <row r="85" ht="16.8" spans="1:11">
      <c r="A85" s="239" t="s">
        <v>382</v>
      </c>
      <c r="B85" t="s">
        <v>383</v>
      </c>
      <c r="C85" s="240">
        <v>2968</v>
      </c>
      <c r="D85" t="s">
        <v>30</v>
      </c>
      <c r="E85" s="242" t="s">
        <v>31</v>
      </c>
      <c r="F85" t="s">
        <v>32</v>
      </c>
      <c r="G85" s="239" t="s">
        <v>384</v>
      </c>
      <c r="H85" t="s">
        <v>385</v>
      </c>
      <c r="I85" s="239" t="s">
        <v>35</v>
      </c>
      <c r="J85" t="s">
        <v>36</v>
      </c>
      <c r="K85" s="244"/>
    </row>
    <row r="86" ht="16.8" spans="1:11">
      <c r="A86" s="239" t="s">
        <v>386</v>
      </c>
      <c r="B86" t="s">
        <v>387</v>
      </c>
      <c r="C86" s="240">
        <v>55.3</v>
      </c>
      <c r="D86" t="s">
        <v>39</v>
      </c>
      <c r="E86" s="242" t="s">
        <v>31</v>
      </c>
      <c r="F86" t="s">
        <v>32</v>
      </c>
      <c r="G86" s="239" t="s">
        <v>388</v>
      </c>
      <c r="H86" t="s">
        <v>389</v>
      </c>
      <c r="I86" s="239" t="s">
        <v>35</v>
      </c>
      <c r="J86" t="s">
        <v>36</v>
      </c>
      <c r="K86" s="244"/>
    </row>
    <row r="87" ht="16.8" spans="1:11">
      <c r="A87" s="239" t="s">
        <v>390</v>
      </c>
      <c r="B87" t="s">
        <v>391</v>
      </c>
      <c r="C87" s="240">
        <v>15</v>
      </c>
      <c r="D87" t="s">
        <v>100</v>
      </c>
      <c r="E87" s="242" t="s">
        <v>31</v>
      </c>
      <c r="F87" t="s">
        <v>32</v>
      </c>
      <c r="G87" s="239" t="s">
        <v>392</v>
      </c>
      <c r="H87" t="s">
        <v>393</v>
      </c>
      <c r="I87" s="239" t="s">
        <v>35</v>
      </c>
      <c r="J87" t="s">
        <v>36</v>
      </c>
      <c r="K87" s="244"/>
    </row>
    <row r="88" ht="16.8" spans="1:11">
      <c r="A88" s="239" t="s">
        <v>394</v>
      </c>
      <c r="B88" t="s">
        <v>395</v>
      </c>
      <c r="C88" s="240">
        <v>318</v>
      </c>
      <c r="D88" t="s">
        <v>39</v>
      </c>
      <c r="E88" s="242" t="s">
        <v>31</v>
      </c>
      <c r="F88" t="s">
        <v>32</v>
      </c>
      <c r="G88" s="239" t="s">
        <v>396</v>
      </c>
      <c r="H88" t="s">
        <v>397</v>
      </c>
      <c r="I88" s="239" t="s">
        <v>35</v>
      </c>
      <c r="J88" t="s">
        <v>36</v>
      </c>
      <c r="K88" s="244"/>
    </row>
    <row r="89" ht="16.8" spans="1:11">
      <c r="A89" s="239" t="s">
        <v>398</v>
      </c>
      <c r="B89" t="s">
        <v>399</v>
      </c>
      <c r="C89" s="240">
        <v>2968</v>
      </c>
      <c r="D89" t="s">
        <v>400</v>
      </c>
      <c r="E89" s="242" t="s">
        <v>31</v>
      </c>
      <c r="F89" t="s">
        <v>32</v>
      </c>
      <c r="G89" s="239" t="s">
        <v>401</v>
      </c>
      <c r="H89" t="s">
        <v>402</v>
      </c>
      <c r="I89" s="239" t="s">
        <v>35</v>
      </c>
      <c r="J89" t="s">
        <v>36</v>
      </c>
      <c r="K89" s="244"/>
    </row>
    <row r="90" ht="16.8" spans="1:11">
      <c r="A90" s="239" t="s">
        <v>403</v>
      </c>
      <c r="B90" t="s">
        <v>404</v>
      </c>
      <c r="C90" s="240">
        <v>1060</v>
      </c>
      <c r="D90" t="s">
        <v>158</v>
      </c>
      <c r="E90" s="242" t="s">
        <v>31</v>
      </c>
      <c r="F90" t="s">
        <v>32</v>
      </c>
      <c r="G90" s="239" t="s">
        <v>405</v>
      </c>
      <c r="H90" t="s">
        <v>406</v>
      </c>
      <c r="I90" s="239" t="s">
        <v>35</v>
      </c>
      <c r="J90" t="s">
        <v>36</v>
      </c>
      <c r="K90" s="244"/>
    </row>
    <row r="91" ht="16.8" spans="1:11">
      <c r="A91" s="239" t="s">
        <v>407</v>
      </c>
      <c r="B91" t="s">
        <v>408</v>
      </c>
      <c r="C91" s="240">
        <v>148.4</v>
      </c>
      <c r="D91" t="s">
        <v>54</v>
      </c>
      <c r="E91" s="242" t="s">
        <v>31</v>
      </c>
      <c r="F91" t="s">
        <v>32</v>
      </c>
      <c r="G91" s="239" t="s">
        <v>409</v>
      </c>
      <c r="H91" t="s">
        <v>410</v>
      </c>
      <c r="I91" s="239" t="s">
        <v>35</v>
      </c>
      <c r="J91" t="s">
        <v>36</v>
      </c>
      <c r="K91" s="244"/>
    </row>
    <row r="92" ht="16.8" spans="1:11">
      <c r="A92" s="239" t="s">
        <v>411</v>
      </c>
      <c r="B92" t="s">
        <v>412</v>
      </c>
      <c r="C92" s="240">
        <v>266.67</v>
      </c>
      <c r="D92" t="s">
        <v>39</v>
      </c>
      <c r="E92" s="242" t="s">
        <v>31</v>
      </c>
      <c r="F92" t="s">
        <v>32</v>
      </c>
      <c r="G92" s="239" t="s">
        <v>413</v>
      </c>
      <c r="H92" t="s">
        <v>414</v>
      </c>
      <c r="I92" s="239" t="s">
        <v>35</v>
      </c>
      <c r="J92" t="s">
        <v>36</v>
      </c>
      <c r="K92" s="244"/>
    </row>
    <row r="93" ht="16.8" spans="1:11">
      <c r="A93" s="239" t="s">
        <v>415</v>
      </c>
      <c r="B93" t="s">
        <v>416</v>
      </c>
      <c r="C93" s="240">
        <v>1590</v>
      </c>
      <c r="D93" t="s">
        <v>85</v>
      </c>
      <c r="E93" s="242" t="s">
        <v>31</v>
      </c>
      <c r="F93" t="s">
        <v>32</v>
      </c>
      <c r="G93" s="239" t="s">
        <v>417</v>
      </c>
      <c r="H93" t="s">
        <v>418</v>
      </c>
      <c r="I93" s="239" t="s">
        <v>35</v>
      </c>
      <c r="J93" t="s">
        <v>36</v>
      </c>
      <c r="K93" s="244"/>
    </row>
    <row r="94" ht="16.8" spans="1:11">
      <c r="A94" s="239" t="s">
        <v>419</v>
      </c>
      <c r="B94" t="s">
        <v>420</v>
      </c>
      <c r="C94" s="240">
        <v>62.87</v>
      </c>
      <c r="D94" t="s">
        <v>39</v>
      </c>
      <c r="E94" s="242" t="s">
        <v>31</v>
      </c>
      <c r="F94" t="s">
        <v>32</v>
      </c>
      <c r="G94" s="239" t="s">
        <v>421</v>
      </c>
      <c r="H94" t="s">
        <v>422</v>
      </c>
      <c r="I94" s="239" t="s">
        <v>35</v>
      </c>
      <c r="J94" t="s">
        <v>36</v>
      </c>
      <c r="K94" s="244"/>
    </row>
    <row r="95" ht="16.8" spans="1:11">
      <c r="A95" s="239" t="s">
        <v>423</v>
      </c>
      <c r="B95" t="s">
        <v>424</v>
      </c>
      <c r="C95" s="240">
        <v>116.67</v>
      </c>
      <c r="D95" t="s">
        <v>39</v>
      </c>
      <c r="E95" s="242" t="s">
        <v>31</v>
      </c>
      <c r="F95" t="s">
        <v>32</v>
      </c>
      <c r="G95" s="239" t="s">
        <v>425</v>
      </c>
      <c r="H95" t="s">
        <v>426</v>
      </c>
      <c r="I95" s="239" t="s">
        <v>35</v>
      </c>
      <c r="J95" t="s">
        <v>36</v>
      </c>
      <c r="K95" s="244"/>
    </row>
    <row r="96" ht="16.8" spans="1:11">
      <c r="A96" s="239" t="s">
        <v>427</v>
      </c>
      <c r="B96" t="s">
        <v>428</v>
      </c>
      <c r="C96" s="240">
        <v>21.2</v>
      </c>
      <c r="D96" t="s">
        <v>39</v>
      </c>
      <c r="E96" s="242" t="s">
        <v>31</v>
      </c>
      <c r="F96" t="s">
        <v>32</v>
      </c>
      <c r="G96" s="239" t="s">
        <v>429</v>
      </c>
      <c r="H96" t="s">
        <v>430</v>
      </c>
      <c r="I96" s="239" t="s">
        <v>35</v>
      </c>
      <c r="J96" t="s">
        <v>36</v>
      </c>
      <c r="K96" s="244"/>
    </row>
    <row r="97" ht="16.8" spans="1:11">
      <c r="A97" s="239" t="s">
        <v>431</v>
      </c>
      <c r="B97" t="s">
        <v>432</v>
      </c>
      <c r="C97" s="240">
        <v>69.82</v>
      </c>
      <c r="D97" t="s">
        <v>39</v>
      </c>
      <c r="E97" s="242" t="s">
        <v>31</v>
      </c>
      <c r="F97" t="s">
        <v>32</v>
      </c>
      <c r="G97" s="239" t="s">
        <v>433</v>
      </c>
      <c r="H97" t="s">
        <v>434</v>
      </c>
      <c r="I97" s="239" t="s">
        <v>35</v>
      </c>
      <c r="J97" t="s">
        <v>36</v>
      </c>
      <c r="K97" s="244"/>
    </row>
    <row r="98" ht="16.8" spans="1:11">
      <c r="A98" s="239" t="s">
        <v>435</v>
      </c>
      <c r="B98" t="s">
        <v>436</v>
      </c>
      <c r="C98" s="240">
        <v>763.2</v>
      </c>
      <c r="D98" t="s">
        <v>30</v>
      </c>
      <c r="E98" s="242" t="s">
        <v>31</v>
      </c>
      <c r="F98" t="s">
        <v>32</v>
      </c>
      <c r="G98" s="239" t="s">
        <v>437</v>
      </c>
      <c r="H98" t="s">
        <v>438</v>
      </c>
      <c r="I98" s="239" t="s">
        <v>35</v>
      </c>
      <c r="J98" t="s">
        <v>36</v>
      </c>
      <c r="K98" s="244"/>
    </row>
    <row r="99" ht="16.8" spans="1:11">
      <c r="A99" s="239" t="s">
        <v>439</v>
      </c>
      <c r="B99" t="s">
        <v>440</v>
      </c>
      <c r="C99" s="240">
        <v>400</v>
      </c>
      <c r="D99" t="s">
        <v>30</v>
      </c>
      <c r="E99" s="242" t="s">
        <v>31</v>
      </c>
      <c r="F99" t="s">
        <v>32</v>
      </c>
      <c r="G99" s="239" t="s">
        <v>441</v>
      </c>
      <c r="H99" t="s">
        <v>442</v>
      </c>
      <c r="I99" s="239" t="s">
        <v>35</v>
      </c>
      <c r="J99" t="s">
        <v>36</v>
      </c>
      <c r="K99" s="244"/>
    </row>
    <row r="100" ht="16.8" spans="1:11">
      <c r="A100" s="239" t="s">
        <v>443</v>
      </c>
      <c r="B100" t="s">
        <v>444</v>
      </c>
      <c r="C100" s="240">
        <v>50.88</v>
      </c>
      <c r="D100" t="s">
        <v>39</v>
      </c>
      <c r="E100" s="242" t="s">
        <v>31</v>
      </c>
      <c r="F100" t="s">
        <v>32</v>
      </c>
      <c r="G100" s="239" t="s">
        <v>445</v>
      </c>
      <c r="H100" t="s">
        <v>446</v>
      </c>
      <c r="I100" s="239" t="s">
        <v>35</v>
      </c>
      <c r="J100" t="s">
        <v>36</v>
      </c>
      <c r="K100" s="244"/>
    </row>
    <row r="101" ht="16.8" spans="1:11">
      <c r="A101" s="239" t="s">
        <v>447</v>
      </c>
      <c r="B101" t="s">
        <v>448</v>
      </c>
      <c r="C101" s="240">
        <v>27.56</v>
      </c>
      <c r="D101" t="s">
        <v>30</v>
      </c>
      <c r="E101" s="242" t="s">
        <v>31</v>
      </c>
      <c r="F101" t="s">
        <v>32</v>
      </c>
      <c r="G101" s="239" t="s">
        <v>449</v>
      </c>
      <c r="H101" t="s">
        <v>450</v>
      </c>
      <c r="I101" s="239" t="s">
        <v>35</v>
      </c>
      <c r="J101" t="s">
        <v>36</v>
      </c>
      <c r="K101" s="244"/>
    </row>
    <row r="102" ht="16.8" spans="1:11">
      <c r="A102" s="239" t="s">
        <v>451</v>
      </c>
      <c r="B102" t="s">
        <v>452</v>
      </c>
      <c r="C102" s="240">
        <v>636</v>
      </c>
      <c r="D102" t="s">
        <v>30</v>
      </c>
      <c r="E102" s="242" t="s">
        <v>31</v>
      </c>
      <c r="F102" t="s">
        <v>32</v>
      </c>
      <c r="G102" s="239" t="s">
        <v>453</v>
      </c>
      <c r="H102" t="s">
        <v>454</v>
      </c>
      <c r="I102" s="239" t="s">
        <v>35</v>
      </c>
      <c r="J102" t="s">
        <v>36</v>
      </c>
      <c r="K102" s="244"/>
    </row>
    <row r="103" ht="16.8" spans="1:11">
      <c r="A103" s="239" t="s">
        <v>455</v>
      </c>
      <c r="B103" t="s">
        <v>456</v>
      </c>
      <c r="C103" s="240">
        <v>1.93</v>
      </c>
      <c r="D103" t="s">
        <v>196</v>
      </c>
      <c r="E103" s="242" t="s">
        <v>31</v>
      </c>
      <c r="F103" t="s">
        <v>32</v>
      </c>
      <c r="G103" s="239" t="s">
        <v>457</v>
      </c>
      <c r="H103" t="s">
        <v>458</v>
      </c>
      <c r="I103" s="239" t="s">
        <v>35</v>
      </c>
      <c r="J103" t="s">
        <v>36</v>
      </c>
      <c r="K103" s="244"/>
    </row>
    <row r="104" ht="16.8" spans="1:11">
      <c r="A104" s="239" t="s">
        <v>459</v>
      </c>
      <c r="B104" t="s">
        <v>460</v>
      </c>
      <c r="C104" s="240">
        <v>106</v>
      </c>
      <c r="D104" t="s">
        <v>39</v>
      </c>
      <c r="E104" s="242" t="s">
        <v>31</v>
      </c>
      <c r="F104" t="s">
        <v>32</v>
      </c>
      <c r="G104" s="239" t="s">
        <v>461</v>
      </c>
      <c r="H104" t="s">
        <v>462</v>
      </c>
      <c r="I104" s="239" t="s">
        <v>35</v>
      </c>
      <c r="J104" t="s">
        <v>36</v>
      </c>
      <c r="K104" s="244"/>
    </row>
    <row r="105" ht="16.8" spans="1:11">
      <c r="A105" s="239" t="s">
        <v>463</v>
      </c>
      <c r="B105" t="s">
        <v>464</v>
      </c>
      <c r="C105" s="240">
        <v>416.67</v>
      </c>
      <c r="D105" t="s">
        <v>30</v>
      </c>
      <c r="E105" s="242" t="s">
        <v>31</v>
      </c>
      <c r="F105" t="s">
        <v>32</v>
      </c>
      <c r="G105" s="239" t="s">
        <v>465</v>
      </c>
      <c r="H105" t="s">
        <v>466</v>
      </c>
      <c r="I105" s="239" t="s">
        <v>35</v>
      </c>
      <c r="J105" t="s">
        <v>36</v>
      </c>
      <c r="K105" s="244"/>
    </row>
    <row r="106" ht="16.8" spans="1:11">
      <c r="A106" s="239" t="s">
        <v>467</v>
      </c>
      <c r="B106" t="s">
        <v>468</v>
      </c>
      <c r="C106" s="240">
        <v>190.8</v>
      </c>
      <c r="D106" t="s">
        <v>141</v>
      </c>
      <c r="E106" s="242" t="s">
        <v>31</v>
      </c>
      <c r="F106" t="s">
        <v>32</v>
      </c>
      <c r="G106" s="239" t="s">
        <v>469</v>
      </c>
      <c r="H106" t="s">
        <v>470</v>
      </c>
      <c r="I106" s="239" t="s">
        <v>35</v>
      </c>
      <c r="J106" t="s">
        <v>36</v>
      </c>
      <c r="K106" s="244"/>
    </row>
    <row r="107" ht="16.8" spans="1:11">
      <c r="A107" s="239" t="s">
        <v>471</v>
      </c>
      <c r="B107" t="s">
        <v>472</v>
      </c>
      <c r="C107" s="240">
        <v>212</v>
      </c>
      <c r="D107" t="s">
        <v>30</v>
      </c>
      <c r="E107" s="242" t="s">
        <v>31</v>
      </c>
      <c r="F107" t="s">
        <v>32</v>
      </c>
      <c r="G107" s="239" t="s">
        <v>473</v>
      </c>
      <c r="H107" t="s">
        <v>474</v>
      </c>
      <c r="I107" s="239" t="s">
        <v>35</v>
      </c>
      <c r="J107" t="s">
        <v>36</v>
      </c>
      <c r="K107" s="244"/>
    </row>
    <row r="108" ht="16.8" spans="1:11">
      <c r="A108" s="239" t="s">
        <v>475</v>
      </c>
      <c r="B108" t="s">
        <v>476</v>
      </c>
      <c r="C108" s="240">
        <v>62.54</v>
      </c>
      <c r="D108" t="s">
        <v>39</v>
      </c>
      <c r="E108" s="242" t="s">
        <v>31</v>
      </c>
      <c r="F108" t="s">
        <v>32</v>
      </c>
      <c r="G108" s="239" t="s">
        <v>477</v>
      </c>
      <c r="H108" t="s">
        <v>478</v>
      </c>
      <c r="I108" s="239" t="s">
        <v>35</v>
      </c>
      <c r="J108" t="s">
        <v>36</v>
      </c>
      <c r="K108" s="244"/>
    </row>
    <row r="109" ht="16.8" spans="1:11">
      <c r="A109" s="239" t="s">
        <v>479</v>
      </c>
      <c r="B109" t="s">
        <v>480</v>
      </c>
      <c r="C109" s="240">
        <v>2544</v>
      </c>
      <c r="D109" t="s">
        <v>30</v>
      </c>
      <c r="E109" s="242" t="s">
        <v>31</v>
      </c>
      <c r="F109" t="s">
        <v>32</v>
      </c>
      <c r="G109" s="239" t="s">
        <v>481</v>
      </c>
      <c r="H109" t="s">
        <v>482</v>
      </c>
      <c r="I109" s="239" t="s">
        <v>35</v>
      </c>
      <c r="J109" t="s">
        <v>36</v>
      </c>
      <c r="K109" s="244"/>
    </row>
    <row r="110" ht="16.8" spans="1:11">
      <c r="A110" s="239" t="s">
        <v>483</v>
      </c>
      <c r="B110" t="s">
        <v>484</v>
      </c>
      <c r="C110" s="240">
        <v>848</v>
      </c>
      <c r="D110" t="s">
        <v>44</v>
      </c>
      <c r="E110" s="242" t="s">
        <v>31</v>
      </c>
      <c r="F110" t="s">
        <v>32</v>
      </c>
      <c r="G110" s="239" t="s">
        <v>485</v>
      </c>
      <c r="H110" t="s">
        <v>486</v>
      </c>
      <c r="I110" s="239" t="s">
        <v>35</v>
      </c>
      <c r="J110" t="s">
        <v>36</v>
      </c>
      <c r="K110" s="244"/>
    </row>
    <row r="111" ht="16.8" spans="1:11">
      <c r="A111" s="239" t="s">
        <v>487</v>
      </c>
      <c r="B111" t="s">
        <v>488</v>
      </c>
      <c r="C111" s="240">
        <v>63.6</v>
      </c>
      <c r="D111" t="s">
        <v>90</v>
      </c>
      <c r="E111" s="242" t="s">
        <v>31</v>
      </c>
      <c r="F111" t="s">
        <v>32</v>
      </c>
      <c r="G111" s="239" t="s">
        <v>489</v>
      </c>
      <c r="H111" t="s">
        <v>490</v>
      </c>
      <c r="I111" s="239" t="s">
        <v>35</v>
      </c>
      <c r="J111" t="s">
        <v>36</v>
      </c>
      <c r="K111" s="244"/>
    </row>
    <row r="112" ht="16.8" spans="1:11">
      <c r="A112" s="239" t="s">
        <v>491</v>
      </c>
      <c r="B112" t="s">
        <v>492</v>
      </c>
      <c r="C112" s="240">
        <v>530</v>
      </c>
      <c r="D112" t="s">
        <v>493</v>
      </c>
      <c r="E112" s="242" t="s">
        <v>31</v>
      </c>
      <c r="F112" t="s">
        <v>32</v>
      </c>
      <c r="G112" s="239" t="s">
        <v>494</v>
      </c>
      <c r="H112" t="s">
        <v>495</v>
      </c>
      <c r="I112" s="239" t="s">
        <v>35</v>
      </c>
      <c r="J112" t="s">
        <v>36</v>
      </c>
      <c r="K112" s="244"/>
    </row>
    <row r="113" ht="16.8" spans="1:11">
      <c r="A113" s="239" t="s">
        <v>496</v>
      </c>
      <c r="B113" t="s">
        <v>497</v>
      </c>
      <c r="C113" s="240">
        <v>2120</v>
      </c>
      <c r="D113" t="s">
        <v>30</v>
      </c>
      <c r="E113" s="242" t="s">
        <v>31</v>
      </c>
      <c r="F113" t="s">
        <v>32</v>
      </c>
      <c r="G113" s="239" t="s">
        <v>498</v>
      </c>
      <c r="H113" t="s">
        <v>499</v>
      </c>
      <c r="I113" s="239" t="s">
        <v>35</v>
      </c>
      <c r="J113" t="s">
        <v>36</v>
      </c>
      <c r="K113" s="244"/>
    </row>
    <row r="114" ht="16.8" spans="1:11">
      <c r="A114" s="239" t="s">
        <v>500</v>
      </c>
      <c r="B114" t="s">
        <v>501</v>
      </c>
      <c r="C114" s="240">
        <v>424</v>
      </c>
      <c r="D114" t="s">
        <v>30</v>
      </c>
      <c r="E114" s="242" t="s">
        <v>31</v>
      </c>
      <c r="F114" t="s">
        <v>32</v>
      </c>
      <c r="G114" s="239" t="s">
        <v>502</v>
      </c>
      <c r="H114" t="s">
        <v>503</v>
      </c>
      <c r="I114" s="239" t="s">
        <v>35</v>
      </c>
      <c r="J114" t="s">
        <v>36</v>
      </c>
      <c r="K114" s="244"/>
    </row>
    <row r="115" ht="16.8" spans="1:11">
      <c r="A115" s="239" t="s">
        <v>504</v>
      </c>
      <c r="B115" t="s">
        <v>505</v>
      </c>
      <c r="C115" s="240">
        <v>530</v>
      </c>
      <c r="D115" t="s">
        <v>95</v>
      </c>
      <c r="E115" s="242" t="s">
        <v>31</v>
      </c>
      <c r="F115" t="s">
        <v>32</v>
      </c>
      <c r="G115" s="239" t="s">
        <v>506</v>
      </c>
      <c r="H115" t="s">
        <v>507</v>
      </c>
      <c r="I115" s="239" t="s">
        <v>35</v>
      </c>
      <c r="J115" t="s">
        <v>36</v>
      </c>
      <c r="K115" s="244"/>
    </row>
    <row r="116" ht="16.8" spans="1:11">
      <c r="A116" s="239" t="s">
        <v>508</v>
      </c>
      <c r="B116" t="s">
        <v>509</v>
      </c>
      <c r="C116" s="240">
        <v>2.12</v>
      </c>
      <c r="D116" t="s">
        <v>196</v>
      </c>
      <c r="E116" s="242" t="s">
        <v>31</v>
      </c>
      <c r="F116" t="s">
        <v>32</v>
      </c>
      <c r="G116" s="239" t="s">
        <v>510</v>
      </c>
      <c r="H116" t="s">
        <v>511</v>
      </c>
      <c r="I116" s="239" t="s">
        <v>35</v>
      </c>
      <c r="J116" t="s">
        <v>36</v>
      </c>
      <c r="K116" s="244"/>
    </row>
    <row r="117" ht="16.8" spans="1:11">
      <c r="A117" s="239" t="s">
        <v>512</v>
      </c>
      <c r="B117" t="s">
        <v>513</v>
      </c>
      <c r="C117" s="240">
        <v>2066.67</v>
      </c>
      <c r="D117" t="s">
        <v>76</v>
      </c>
      <c r="E117" s="242" t="s">
        <v>31</v>
      </c>
      <c r="F117" t="s">
        <v>32</v>
      </c>
      <c r="G117" s="239" t="s">
        <v>514</v>
      </c>
      <c r="H117" t="s">
        <v>515</v>
      </c>
      <c r="I117" s="239" t="s">
        <v>35</v>
      </c>
      <c r="J117" t="s">
        <v>36</v>
      </c>
      <c r="K117" s="244"/>
    </row>
    <row r="118" ht="16.8" spans="1:11">
      <c r="A118" s="239" t="s">
        <v>516</v>
      </c>
      <c r="B118" t="s">
        <v>517</v>
      </c>
      <c r="C118" s="240">
        <v>40.63</v>
      </c>
      <c r="D118" t="s">
        <v>39</v>
      </c>
      <c r="E118" s="242" t="s">
        <v>31</v>
      </c>
      <c r="F118" t="s">
        <v>32</v>
      </c>
      <c r="G118" s="239" t="s">
        <v>518</v>
      </c>
      <c r="H118" t="s">
        <v>519</v>
      </c>
      <c r="I118" s="239" t="s">
        <v>35</v>
      </c>
      <c r="J118" t="s">
        <v>36</v>
      </c>
      <c r="K118" s="244"/>
    </row>
    <row r="119" ht="16.8" spans="1:11">
      <c r="A119" s="239" t="s">
        <v>520</v>
      </c>
      <c r="B119" t="s">
        <v>521</v>
      </c>
      <c r="C119" s="240">
        <v>530</v>
      </c>
      <c r="D119" t="s">
        <v>359</v>
      </c>
      <c r="E119" s="242" t="s">
        <v>31</v>
      </c>
      <c r="F119" t="s">
        <v>32</v>
      </c>
      <c r="G119" s="239" t="s">
        <v>522</v>
      </c>
      <c r="H119" t="s">
        <v>523</v>
      </c>
      <c r="I119" s="239" t="s">
        <v>35</v>
      </c>
      <c r="J119" t="s">
        <v>36</v>
      </c>
      <c r="K119" s="244"/>
    </row>
    <row r="120" ht="16.8" spans="1:11">
      <c r="A120" s="239" t="s">
        <v>524</v>
      </c>
      <c r="B120" t="s">
        <v>525</v>
      </c>
      <c r="C120" s="240">
        <v>2438</v>
      </c>
      <c r="D120" t="s">
        <v>85</v>
      </c>
      <c r="E120" s="242" t="s">
        <v>31</v>
      </c>
      <c r="F120" t="s">
        <v>32</v>
      </c>
      <c r="G120" s="239" t="s">
        <v>526</v>
      </c>
      <c r="H120" t="s">
        <v>527</v>
      </c>
      <c r="I120" s="239" t="s">
        <v>35</v>
      </c>
      <c r="J120" t="s">
        <v>36</v>
      </c>
      <c r="K120" s="244"/>
    </row>
    <row r="121" ht="16.8" spans="1:11">
      <c r="A121" s="239" t="s">
        <v>528</v>
      </c>
      <c r="B121" t="s">
        <v>529</v>
      </c>
      <c r="C121" s="240">
        <v>4333.33</v>
      </c>
      <c r="D121" t="s">
        <v>30</v>
      </c>
      <c r="E121" s="242" t="s">
        <v>31</v>
      </c>
      <c r="F121" t="s">
        <v>32</v>
      </c>
      <c r="G121" s="239" t="s">
        <v>530</v>
      </c>
      <c r="H121" t="s">
        <v>531</v>
      </c>
      <c r="I121" s="239" t="s">
        <v>35</v>
      </c>
      <c r="J121" t="s">
        <v>36</v>
      </c>
      <c r="K121" s="244"/>
    </row>
    <row r="122" ht="16.8" spans="1:11">
      <c r="A122" s="239" t="s">
        <v>532</v>
      </c>
      <c r="B122" t="s">
        <v>533</v>
      </c>
      <c r="C122" s="240">
        <v>50</v>
      </c>
      <c r="D122" t="s">
        <v>54</v>
      </c>
      <c r="E122" s="242" t="s">
        <v>31</v>
      </c>
      <c r="F122" t="s">
        <v>32</v>
      </c>
      <c r="G122" s="239" t="s">
        <v>534</v>
      </c>
      <c r="H122" t="s">
        <v>535</v>
      </c>
      <c r="I122" s="239" t="s">
        <v>35</v>
      </c>
      <c r="J122" t="s">
        <v>36</v>
      </c>
      <c r="K122" s="244"/>
    </row>
    <row r="123" ht="16.8" spans="1:11">
      <c r="A123" s="239" t="s">
        <v>536</v>
      </c>
      <c r="B123" t="s">
        <v>537</v>
      </c>
      <c r="C123" s="240">
        <v>3180</v>
      </c>
      <c r="D123" t="s">
        <v>30</v>
      </c>
      <c r="E123" s="242" t="s">
        <v>31</v>
      </c>
      <c r="F123" t="s">
        <v>32</v>
      </c>
      <c r="G123" s="239" t="s">
        <v>538</v>
      </c>
      <c r="H123" t="s">
        <v>539</v>
      </c>
      <c r="I123" s="239" t="s">
        <v>35</v>
      </c>
      <c r="J123" t="s">
        <v>36</v>
      </c>
      <c r="K123" s="244"/>
    </row>
    <row r="124" ht="16.8" spans="1:11">
      <c r="A124" s="239" t="s">
        <v>540</v>
      </c>
      <c r="B124" t="s">
        <v>541</v>
      </c>
      <c r="C124" s="240">
        <v>0.06</v>
      </c>
      <c r="D124" t="s">
        <v>49</v>
      </c>
      <c r="E124" s="242" t="s">
        <v>31</v>
      </c>
      <c r="F124" t="s">
        <v>32</v>
      </c>
      <c r="G124" s="239" t="s">
        <v>542</v>
      </c>
      <c r="H124" t="s">
        <v>543</v>
      </c>
      <c r="I124" s="239" t="s">
        <v>35</v>
      </c>
      <c r="J124" t="s">
        <v>36</v>
      </c>
      <c r="K124" s="244"/>
    </row>
    <row r="125" ht="16.8" spans="1:11">
      <c r="A125" s="239" t="s">
        <v>544</v>
      </c>
      <c r="B125" t="s">
        <v>545</v>
      </c>
      <c r="C125" s="240">
        <v>253.33</v>
      </c>
      <c r="D125" t="s">
        <v>30</v>
      </c>
      <c r="E125" s="242" t="s">
        <v>31</v>
      </c>
      <c r="F125" t="s">
        <v>32</v>
      </c>
      <c r="G125" s="239" t="s">
        <v>546</v>
      </c>
      <c r="H125" t="s">
        <v>547</v>
      </c>
      <c r="I125" s="239" t="s">
        <v>35</v>
      </c>
      <c r="J125" t="s">
        <v>36</v>
      </c>
      <c r="K125" s="244"/>
    </row>
    <row r="126" ht="16.8" spans="1:11">
      <c r="A126" s="239" t="s">
        <v>548</v>
      </c>
      <c r="B126" t="s">
        <v>549</v>
      </c>
      <c r="C126" s="240">
        <v>174.14</v>
      </c>
      <c r="D126" t="s">
        <v>39</v>
      </c>
      <c r="E126" s="242" t="s">
        <v>31</v>
      </c>
      <c r="F126" t="s">
        <v>32</v>
      </c>
      <c r="G126" s="239" t="s">
        <v>550</v>
      </c>
      <c r="H126" t="s">
        <v>551</v>
      </c>
      <c r="I126" s="239" t="s">
        <v>35</v>
      </c>
      <c r="J126" t="s">
        <v>36</v>
      </c>
      <c r="K126" s="244"/>
    </row>
    <row r="127" ht="16.8" spans="1:11">
      <c r="A127" s="239" t="s">
        <v>552</v>
      </c>
      <c r="B127" t="s">
        <v>553</v>
      </c>
      <c r="C127" s="240">
        <v>63.6</v>
      </c>
      <c r="D127" t="s">
        <v>554</v>
      </c>
      <c r="E127" s="242" t="s">
        <v>31</v>
      </c>
      <c r="F127" t="s">
        <v>32</v>
      </c>
      <c r="G127" s="239" t="s">
        <v>555</v>
      </c>
      <c r="H127" t="s">
        <v>556</v>
      </c>
      <c r="I127" s="239" t="s">
        <v>35</v>
      </c>
      <c r="J127" t="s">
        <v>36</v>
      </c>
      <c r="K127" s="244"/>
    </row>
    <row r="128" ht="16.8" spans="1:11">
      <c r="A128" s="239" t="s">
        <v>557</v>
      </c>
      <c r="B128" t="s">
        <v>558</v>
      </c>
      <c r="C128" s="240">
        <v>74.2</v>
      </c>
      <c r="D128" t="s">
        <v>559</v>
      </c>
      <c r="E128" s="242" t="s">
        <v>31</v>
      </c>
      <c r="F128" t="s">
        <v>32</v>
      </c>
      <c r="G128" s="239" t="s">
        <v>560</v>
      </c>
      <c r="H128" t="s">
        <v>561</v>
      </c>
      <c r="I128" s="239" t="s">
        <v>35</v>
      </c>
      <c r="J128" t="s">
        <v>36</v>
      </c>
      <c r="K128" s="244"/>
    </row>
    <row r="129" ht="16.8" spans="1:11">
      <c r="A129" s="239" t="s">
        <v>562</v>
      </c>
      <c r="B129" t="s">
        <v>563</v>
      </c>
      <c r="C129" s="240">
        <v>344.5</v>
      </c>
      <c r="D129" t="s">
        <v>90</v>
      </c>
      <c r="E129" s="242" t="s">
        <v>31</v>
      </c>
      <c r="F129" t="s">
        <v>32</v>
      </c>
      <c r="G129" s="239" t="s">
        <v>564</v>
      </c>
      <c r="H129" t="s">
        <v>565</v>
      </c>
      <c r="I129" s="239" t="s">
        <v>35</v>
      </c>
      <c r="J129" t="s">
        <v>36</v>
      </c>
      <c r="K129" s="244"/>
    </row>
    <row r="130" ht="16.8" spans="1:11">
      <c r="A130" s="239" t="s">
        <v>566</v>
      </c>
      <c r="B130" t="s">
        <v>567</v>
      </c>
      <c r="C130" s="240">
        <v>63.6</v>
      </c>
      <c r="D130" t="s">
        <v>90</v>
      </c>
      <c r="E130" s="242" t="s">
        <v>31</v>
      </c>
      <c r="F130" t="s">
        <v>32</v>
      </c>
      <c r="G130" s="239" t="s">
        <v>568</v>
      </c>
      <c r="H130" t="s">
        <v>569</v>
      </c>
      <c r="I130" s="239" t="s">
        <v>35</v>
      </c>
      <c r="J130" t="s">
        <v>36</v>
      </c>
      <c r="K130" s="244"/>
    </row>
    <row r="131" ht="16.8" spans="1:11">
      <c r="A131" s="239" t="s">
        <v>570</v>
      </c>
      <c r="B131" t="s">
        <v>571</v>
      </c>
      <c r="C131" s="240">
        <v>10</v>
      </c>
      <c r="D131" t="s">
        <v>100</v>
      </c>
      <c r="E131" s="242" t="s">
        <v>31</v>
      </c>
      <c r="F131" t="s">
        <v>32</v>
      </c>
      <c r="G131" s="239" t="s">
        <v>572</v>
      </c>
      <c r="H131" t="s">
        <v>573</v>
      </c>
      <c r="I131" s="239" t="s">
        <v>35</v>
      </c>
      <c r="J131" t="s">
        <v>36</v>
      </c>
      <c r="K131" s="244"/>
    </row>
    <row r="132" ht="16.8" spans="1:11">
      <c r="A132" s="239" t="s">
        <v>574</v>
      </c>
      <c r="B132" t="s">
        <v>575</v>
      </c>
      <c r="C132" s="240">
        <v>55</v>
      </c>
      <c r="D132" t="s">
        <v>39</v>
      </c>
      <c r="E132" s="242" t="s">
        <v>31</v>
      </c>
      <c r="F132" t="s">
        <v>32</v>
      </c>
      <c r="G132" s="239" t="s">
        <v>576</v>
      </c>
      <c r="H132" t="s">
        <v>577</v>
      </c>
      <c r="I132" s="239" t="s">
        <v>35</v>
      </c>
      <c r="J132" t="s">
        <v>36</v>
      </c>
      <c r="K132" s="244"/>
    </row>
    <row r="133" ht="16.8" spans="1:11">
      <c r="A133" s="239" t="s">
        <v>578</v>
      </c>
      <c r="B133" t="s">
        <v>579</v>
      </c>
      <c r="C133" s="240">
        <v>1272</v>
      </c>
      <c r="D133" t="s">
        <v>493</v>
      </c>
      <c r="E133" s="242" t="s">
        <v>31</v>
      </c>
      <c r="F133" t="s">
        <v>32</v>
      </c>
      <c r="G133" s="239" t="s">
        <v>580</v>
      </c>
      <c r="H133" t="s">
        <v>581</v>
      </c>
      <c r="I133" s="239" t="s">
        <v>35</v>
      </c>
      <c r="J133" t="s">
        <v>36</v>
      </c>
      <c r="K133" s="244"/>
    </row>
    <row r="134" ht="16.8" spans="1:11">
      <c r="A134" s="239" t="s">
        <v>582</v>
      </c>
      <c r="B134" t="s">
        <v>583</v>
      </c>
      <c r="C134" s="240">
        <v>371</v>
      </c>
      <c r="D134" t="s">
        <v>30</v>
      </c>
      <c r="E134" s="242" t="s">
        <v>31</v>
      </c>
      <c r="F134" t="s">
        <v>32</v>
      </c>
      <c r="G134" s="239" t="s">
        <v>584</v>
      </c>
      <c r="H134" t="s">
        <v>585</v>
      </c>
      <c r="I134" s="239" t="s">
        <v>35</v>
      </c>
      <c r="J134" t="s">
        <v>36</v>
      </c>
      <c r="K134" s="244"/>
    </row>
    <row r="135" ht="16.8" spans="1:11">
      <c r="A135" s="239" t="s">
        <v>586</v>
      </c>
      <c r="B135" t="s">
        <v>587</v>
      </c>
      <c r="C135" s="240">
        <v>42.4</v>
      </c>
      <c r="D135" t="s">
        <v>39</v>
      </c>
      <c r="E135" s="242" t="s">
        <v>31</v>
      </c>
      <c r="F135" t="s">
        <v>32</v>
      </c>
      <c r="G135" s="239" t="s">
        <v>588</v>
      </c>
      <c r="H135" t="s">
        <v>589</v>
      </c>
      <c r="I135" s="239" t="s">
        <v>35</v>
      </c>
      <c r="J135" t="s">
        <v>36</v>
      </c>
      <c r="K135" s="244"/>
    </row>
    <row r="136" ht="16.8" spans="1:11">
      <c r="A136" s="239" t="s">
        <v>590</v>
      </c>
      <c r="B136" t="s">
        <v>591</v>
      </c>
      <c r="C136" s="240">
        <v>74.2</v>
      </c>
      <c r="D136" t="s">
        <v>39</v>
      </c>
      <c r="E136" s="242" t="s">
        <v>31</v>
      </c>
      <c r="F136" t="s">
        <v>32</v>
      </c>
      <c r="G136" s="239" t="s">
        <v>592</v>
      </c>
      <c r="H136" t="s">
        <v>593</v>
      </c>
      <c r="I136" s="239" t="s">
        <v>35</v>
      </c>
      <c r="J136" t="s">
        <v>36</v>
      </c>
      <c r="K136" s="244"/>
    </row>
    <row r="137" ht="16.8" spans="1:11">
      <c r="A137" s="239" t="s">
        <v>594</v>
      </c>
      <c r="B137" t="s">
        <v>595</v>
      </c>
      <c r="C137" s="240">
        <v>3500</v>
      </c>
      <c r="D137" t="s">
        <v>596</v>
      </c>
      <c r="E137" s="242" t="s">
        <v>31</v>
      </c>
      <c r="F137" t="s">
        <v>32</v>
      </c>
      <c r="G137" s="239" t="s">
        <v>597</v>
      </c>
      <c r="H137" t="s">
        <v>598</v>
      </c>
      <c r="I137" s="239" t="s">
        <v>35</v>
      </c>
      <c r="J137" t="s">
        <v>36</v>
      </c>
      <c r="K137" s="244"/>
    </row>
    <row r="138" ht="16.8" spans="1:11">
      <c r="A138" s="239" t="s">
        <v>599</v>
      </c>
      <c r="B138" t="s">
        <v>600</v>
      </c>
      <c r="C138" s="240">
        <v>652.96</v>
      </c>
      <c r="D138" t="s">
        <v>141</v>
      </c>
      <c r="E138" s="242" t="s">
        <v>31</v>
      </c>
      <c r="F138" t="s">
        <v>32</v>
      </c>
      <c r="G138" s="239" t="s">
        <v>601</v>
      </c>
      <c r="H138" t="s">
        <v>602</v>
      </c>
      <c r="I138" s="239" t="s">
        <v>35</v>
      </c>
      <c r="J138" t="s">
        <v>36</v>
      </c>
      <c r="K138" s="244"/>
    </row>
    <row r="139" ht="16.8" spans="1:11">
      <c r="A139" s="239" t="s">
        <v>603</v>
      </c>
      <c r="B139" t="s">
        <v>604</v>
      </c>
      <c r="C139" s="240">
        <v>614.8</v>
      </c>
      <c r="D139" t="s">
        <v>39</v>
      </c>
      <c r="E139" s="242" t="s">
        <v>31</v>
      </c>
      <c r="F139" t="s">
        <v>32</v>
      </c>
      <c r="G139" s="239" t="s">
        <v>605</v>
      </c>
      <c r="H139" t="s">
        <v>606</v>
      </c>
      <c r="I139" s="239" t="s">
        <v>35</v>
      </c>
      <c r="J139" t="s">
        <v>36</v>
      </c>
      <c r="K139" s="244"/>
    </row>
    <row r="140" ht="16.8" spans="1:11">
      <c r="A140" s="239" t="s">
        <v>607</v>
      </c>
      <c r="B140" t="s">
        <v>608</v>
      </c>
      <c r="C140" s="240">
        <v>293.33</v>
      </c>
      <c r="D140" t="s">
        <v>54</v>
      </c>
      <c r="E140" s="242" t="s">
        <v>31</v>
      </c>
      <c r="F140" t="s">
        <v>32</v>
      </c>
      <c r="G140" s="239" t="s">
        <v>609</v>
      </c>
      <c r="H140" t="s">
        <v>610</v>
      </c>
      <c r="I140" s="239" t="s">
        <v>35</v>
      </c>
      <c r="J140" t="s">
        <v>36</v>
      </c>
      <c r="K140" s="244"/>
    </row>
    <row r="141" ht="16.8" spans="1:11">
      <c r="A141" s="239" t="s">
        <v>611</v>
      </c>
      <c r="B141" t="s">
        <v>612</v>
      </c>
      <c r="C141" s="240">
        <v>700</v>
      </c>
      <c r="D141" t="s">
        <v>95</v>
      </c>
      <c r="E141" s="242" t="s">
        <v>31</v>
      </c>
      <c r="F141" t="s">
        <v>32</v>
      </c>
      <c r="G141" s="239" t="s">
        <v>613</v>
      </c>
      <c r="H141" t="s">
        <v>614</v>
      </c>
      <c r="I141" s="239" t="s">
        <v>35</v>
      </c>
      <c r="J141" t="s">
        <v>36</v>
      </c>
      <c r="K141" s="244"/>
    </row>
    <row r="142" ht="16.8" spans="1:11">
      <c r="A142" s="239" t="s">
        <v>615</v>
      </c>
      <c r="B142" t="s">
        <v>616</v>
      </c>
      <c r="C142" s="240">
        <v>316.67</v>
      </c>
      <c r="D142" t="s">
        <v>30</v>
      </c>
      <c r="E142" s="242" t="s">
        <v>31</v>
      </c>
      <c r="F142" t="s">
        <v>32</v>
      </c>
      <c r="G142" s="239" t="s">
        <v>617</v>
      </c>
      <c r="H142" t="s">
        <v>618</v>
      </c>
      <c r="I142" s="239" t="s">
        <v>35</v>
      </c>
      <c r="J142" t="s">
        <v>36</v>
      </c>
      <c r="K142" s="244"/>
    </row>
    <row r="143" ht="16.8" spans="1:11">
      <c r="A143" s="239" t="s">
        <v>619</v>
      </c>
      <c r="B143" t="s">
        <v>620</v>
      </c>
      <c r="C143" s="240">
        <v>120</v>
      </c>
      <c r="D143" t="s">
        <v>621</v>
      </c>
      <c r="E143" s="242" t="s">
        <v>31</v>
      </c>
      <c r="F143" t="s">
        <v>32</v>
      </c>
      <c r="G143" s="239" t="s">
        <v>622</v>
      </c>
      <c r="H143" t="s">
        <v>623</v>
      </c>
      <c r="I143" s="239" t="s">
        <v>35</v>
      </c>
      <c r="J143" t="s">
        <v>36</v>
      </c>
      <c r="K143" s="244"/>
    </row>
    <row r="144" ht="16.8" spans="1:11">
      <c r="A144" s="239" t="s">
        <v>624</v>
      </c>
      <c r="B144" t="s">
        <v>625</v>
      </c>
      <c r="C144" s="240">
        <v>650</v>
      </c>
      <c r="D144" t="s">
        <v>493</v>
      </c>
      <c r="E144" s="242" t="s">
        <v>31</v>
      </c>
      <c r="F144" t="s">
        <v>32</v>
      </c>
      <c r="G144" s="239" t="s">
        <v>626</v>
      </c>
      <c r="H144" t="s">
        <v>627</v>
      </c>
      <c r="I144" s="239" t="s">
        <v>35</v>
      </c>
      <c r="J144" t="s">
        <v>36</v>
      </c>
      <c r="K144" s="244"/>
    </row>
    <row r="145" ht="16.8" spans="1:11">
      <c r="A145" s="239" t="s">
        <v>628</v>
      </c>
      <c r="B145" t="s">
        <v>629</v>
      </c>
      <c r="C145" s="240">
        <v>1353.33</v>
      </c>
      <c r="D145" t="s">
        <v>76</v>
      </c>
      <c r="E145" s="242" t="s">
        <v>31</v>
      </c>
      <c r="F145" t="s">
        <v>32</v>
      </c>
      <c r="G145" s="239" t="s">
        <v>630</v>
      </c>
      <c r="H145" t="s">
        <v>631</v>
      </c>
      <c r="I145" s="239" t="s">
        <v>35</v>
      </c>
      <c r="J145" t="s">
        <v>36</v>
      </c>
      <c r="K145" s="244"/>
    </row>
    <row r="146" ht="16.8" spans="1:11">
      <c r="A146" s="239" t="s">
        <v>632</v>
      </c>
      <c r="B146" t="s">
        <v>633</v>
      </c>
      <c r="C146" s="240">
        <v>26.5</v>
      </c>
      <c r="D146" t="s">
        <v>141</v>
      </c>
      <c r="E146" s="242" t="s">
        <v>31</v>
      </c>
      <c r="F146" t="s">
        <v>32</v>
      </c>
      <c r="G146" s="239" t="s">
        <v>634</v>
      </c>
      <c r="H146" t="s">
        <v>635</v>
      </c>
      <c r="I146" s="239" t="s">
        <v>35</v>
      </c>
      <c r="J146" t="s">
        <v>36</v>
      </c>
      <c r="K146" s="244"/>
    </row>
    <row r="147" ht="16.8" spans="1:11">
      <c r="A147" s="239" t="s">
        <v>636</v>
      </c>
      <c r="B147" t="s">
        <v>637</v>
      </c>
      <c r="C147" s="240">
        <v>2120</v>
      </c>
      <c r="D147" t="s">
        <v>30</v>
      </c>
      <c r="E147" s="242" t="s">
        <v>31</v>
      </c>
      <c r="F147" t="s">
        <v>32</v>
      </c>
      <c r="G147" s="239" t="s">
        <v>638</v>
      </c>
      <c r="H147" t="s">
        <v>639</v>
      </c>
      <c r="I147" s="239" t="s">
        <v>35</v>
      </c>
      <c r="J147" t="s">
        <v>36</v>
      </c>
      <c r="K147" s="244"/>
    </row>
    <row r="148" ht="16.8" spans="1:11">
      <c r="A148" s="239" t="s">
        <v>640</v>
      </c>
      <c r="B148" t="s">
        <v>641</v>
      </c>
      <c r="C148" s="240">
        <v>1590</v>
      </c>
      <c r="D148" t="s">
        <v>95</v>
      </c>
      <c r="E148" s="242" t="s">
        <v>31</v>
      </c>
      <c r="F148" t="s">
        <v>32</v>
      </c>
      <c r="G148" s="239" t="s">
        <v>642</v>
      </c>
      <c r="H148" t="s">
        <v>643</v>
      </c>
      <c r="I148" s="239" t="s">
        <v>35</v>
      </c>
      <c r="J148" t="s">
        <v>36</v>
      </c>
      <c r="K148" s="244"/>
    </row>
    <row r="149" ht="16.8" spans="1:11">
      <c r="A149" s="239" t="s">
        <v>644</v>
      </c>
      <c r="B149" t="s">
        <v>645</v>
      </c>
      <c r="C149" s="240">
        <v>416.67</v>
      </c>
      <c r="D149" t="s">
        <v>400</v>
      </c>
      <c r="E149" s="242" t="s">
        <v>31</v>
      </c>
      <c r="F149" t="s">
        <v>32</v>
      </c>
      <c r="G149" s="239" t="s">
        <v>646</v>
      </c>
      <c r="H149" t="s">
        <v>647</v>
      </c>
      <c r="I149" s="239" t="s">
        <v>35</v>
      </c>
      <c r="J149" t="s">
        <v>36</v>
      </c>
      <c r="K149" s="244"/>
    </row>
    <row r="150" ht="16.8" spans="1:11">
      <c r="A150" s="239" t="s">
        <v>648</v>
      </c>
      <c r="B150" t="s">
        <v>649</v>
      </c>
      <c r="C150" s="240">
        <v>196.57</v>
      </c>
      <c r="D150" t="s">
        <v>39</v>
      </c>
      <c r="E150" s="242" t="s">
        <v>31</v>
      </c>
      <c r="F150" t="s">
        <v>32</v>
      </c>
      <c r="G150" s="239" t="s">
        <v>650</v>
      </c>
      <c r="H150" t="s">
        <v>651</v>
      </c>
      <c r="I150" s="239" t="s">
        <v>35</v>
      </c>
      <c r="J150" t="s">
        <v>36</v>
      </c>
      <c r="K150" s="244"/>
    </row>
    <row r="151" ht="16.8" spans="1:11">
      <c r="A151" s="239" t="s">
        <v>652</v>
      </c>
      <c r="B151" t="s">
        <v>653</v>
      </c>
      <c r="C151" s="240">
        <v>3180</v>
      </c>
      <c r="D151" t="s">
        <v>67</v>
      </c>
      <c r="E151" s="242" t="s">
        <v>31</v>
      </c>
      <c r="F151" t="s">
        <v>32</v>
      </c>
      <c r="G151" s="239" t="s">
        <v>654</v>
      </c>
      <c r="H151" t="s">
        <v>655</v>
      </c>
      <c r="I151" s="239" t="s">
        <v>35</v>
      </c>
      <c r="J151" t="s">
        <v>36</v>
      </c>
      <c r="K151" s="244"/>
    </row>
    <row r="152" ht="16.8" spans="1:11">
      <c r="A152" s="239" t="s">
        <v>656</v>
      </c>
      <c r="B152" t="s">
        <v>657</v>
      </c>
      <c r="C152" s="240">
        <v>1060</v>
      </c>
      <c r="D152" t="s">
        <v>30</v>
      </c>
      <c r="E152" s="242" t="s">
        <v>31</v>
      </c>
      <c r="F152" t="s">
        <v>32</v>
      </c>
      <c r="G152" s="239" t="s">
        <v>658</v>
      </c>
      <c r="H152" t="s">
        <v>659</v>
      </c>
      <c r="I152" s="239" t="s">
        <v>35</v>
      </c>
      <c r="J152" t="s">
        <v>36</v>
      </c>
      <c r="K152" s="244"/>
    </row>
    <row r="153" ht="16.8" spans="1:11">
      <c r="A153" s="239" t="s">
        <v>660</v>
      </c>
      <c r="B153" t="s">
        <v>661</v>
      </c>
      <c r="C153" s="240">
        <v>173.33</v>
      </c>
      <c r="D153" t="s">
        <v>39</v>
      </c>
      <c r="E153" s="242" t="s">
        <v>31</v>
      </c>
      <c r="F153" t="s">
        <v>32</v>
      </c>
      <c r="G153" s="239" t="s">
        <v>662</v>
      </c>
      <c r="H153" t="s">
        <v>663</v>
      </c>
      <c r="I153" s="239" t="s">
        <v>35</v>
      </c>
      <c r="J153" t="s">
        <v>36</v>
      </c>
      <c r="K153" s="244"/>
    </row>
    <row r="154" ht="16.8" spans="1:11">
      <c r="A154" s="239" t="s">
        <v>664</v>
      </c>
      <c r="B154" t="s">
        <v>665</v>
      </c>
      <c r="C154" s="240">
        <v>74.2</v>
      </c>
      <c r="D154" t="s">
        <v>39</v>
      </c>
      <c r="E154" s="242" t="s">
        <v>31</v>
      </c>
      <c r="F154" t="s">
        <v>32</v>
      </c>
      <c r="G154" s="239" t="s">
        <v>666</v>
      </c>
      <c r="H154" t="s">
        <v>667</v>
      </c>
      <c r="I154" s="239" t="s">
        <v>35</v>
      </c>
      <c r="J154" t="s">
        <v>36</v>
      </c>
      <c r="K154" s="244"/>
    </row>
    <row r="155" ht="16.8" spans="1:11">
      <c r="A155" s="239" t="s">
        <v>668</v>
      </c>
      <c r="B155" t="s">
        <v>669</v>
      </c>
      <c r="C155" s="240">
        <v>318</v>
      </c>
      <c r="D155" t="s">
        <v>39</v>
      </c>
      <c r="E155" s="242" t="s">
        <v>31</v>
      </c>
      <c r="F155" t="s">
        <v>32</v>
      </c>
      <c r="G155" s="239" t="s">
        <v>670</v>
      </c>
      <c r="H155" t="s">
        <v>671</v>
      </c>
      <c r="I155" s="239" t="s">
        <v>35</v>
      </c>
      <c r="J155" t="s">
        <v>36</v>
      </c>
      <c r="K155" s="244"/>
    </row>
    <row r="156" ht="16.8" spans="1:11">
      <c r="A156" s="239" t="s">
        <v>672</v>
      </c>
      <c r="B156" t="s">
        <v>673</v>
      </c>
      <c r="C156" s="240">
        <v>212</v>
      </c>
      <c r="D156" t="s">
        <v>39</v>
      </c>
      <c r="E156" s="242" t="s">
        <v>31</v>
      </c>
      <c r="F156" t="s">
        <v>32</v>
      </c>
      <c r="G156" s="239" t="s">
        <v>674</v>
      </c>
      <c r="H156" t="s">
        <v>675</v>
      </c>
      <c r="I156" s="239" t="s">
        <v>35</v>
      </c>
      <c r="J156" t="s">
        <v>36</v>
      </c>
      <c r="K156" s="244"/>
    </row>
    <row r="157" ht="16.8" spans="1:11">
      <c r="A157" s="239" t="s">
        <v>676</v>
      </c>
      <c r="B157" t="s">
        <v>677</v>
      </c>
      <c r="C157" s="240">
        <v>106</v>
      </c>
      <c r="D157" t="s">
        <v>39</v>
      </c>
      <c r="E157" s="242" t="s">
        <v>31</v>
      </c>
      <c r="F157" t="s">
        <v>32</v>
      </c>
      <c r="G157" s="239" t="s">
        <v>678</v>
      </c>
      <c r="H157" t="s">
        <v>679</v>
      </c>
      <c r="I157" s="239" t="s">
        <v>35</v>
      </c>
      <c r="J157" t="s">
        <v>36</v>
      </c>
      <c r="K157" s="244"/>
    </row>
    <row r="158" ht="16.8" spans="1:11">
      <c r="A158" s="239" t="s">
        <v>680</v>
      </c>
      <c r="B158" t="s">
        <v>681</v>
      </c>
      <c r="C158" s="240">
        <v>848</v>
      </c>
      <c r="D158" t="s">
        <v>493</v>
      </c>
      <c r="E158" s="242" t="s">
        <v>31</v>
      </c>
      <c r="F158" t="s">
        <v>32</v>
      </c>
      <c r="G158" s="239" t="s">
        <v>682</v>
      </c>
      <c r="H158" t="s">
        <v>683</v>
      </c>
      <c r="I158" s="239" t="s">
        <v>35</v>
      </c>
      <c r="J158" t="s">
        <v>36</v>
      </c>
      <c r="K158" s="244"/>
    </row>
    <row r="159" ht="16.8" spans="1:11">
      <c r="A159" s="239" t="s">
        <v>684</v>
      </c>
      <c r="B159" t="s">
        <v>685</v>
      </c>
      <c r="C159" s="240">
        <v>106</v>
      </c>
      <c r="D159" t="s">
        <v>90</v>
      </c>
      <c r="E159" s="242" t="s">
        <v>31</v>
      </c>
      <c r="F159" t="s">
        <v>32</v>
      </c>
      <c r="G159" s="239" t="s">
        <v>686</v>
      </c>
      <c r="H159" t="s">
        <v>687</v>
      </c>
      <c r="I159" s="239" t="s">
        <v>35</v>
      </c>
      <c r="J159" t="s">
        <v>36</v>
      </c>
      <c r="K159" s="244"/>
    </row>
    <row r="160" ht="16.8" spans="1:11">
      <c r="A160" s="239" t="s">
        <v>688</v>
      </c>
      <c r="B160" t="s">
        <v>689</v>
      </c>
      <c r="C160" s="240">
        <v>46.64</v>
      </c>
      <c r="D160" t="s">
        <v>30</v>
      </c>
      <c r="E160" s="242" t="s">
        <v>31</v>
      </c>
      <c r="F160" t="s">
        <v>32</v>
      </c>
      <c r="G160" s="239" t="s">
        <v>690</v>
      </c>
      <c r="H160" t="s">
        <v>691</v>
      </c>
      <c r="I160" s="239" t="s">
        <v>35</v>
      </c>
      <c r="J160" t="s">
        <v>36</v>
      </c>
      <c r="K160" s="244"/>
    </row>
    <row r="161" ht="16.8" spans="1:11">
      <c r="A161" s="239" t="s">
        <v>692</v>
      </c>
      <c r="B161" t="s">
        <v>693</v>
      </c>
      <c r="C161" s="240">
        <v>190.8</v>
      </c>
      <c r="D161" t="s">
        <v>44</v>
      </c>
      <c r="E161" s="242" t="s">
        <v>31</v>
      </c>
      <c r="F161" t="s">
        <v>32</v>
      </c>
      <c r="G161" s="239" t="s">
        <v>694</v>
      </c>
      <c r="H161" t="s">
        <v>695</v>
      </c>
      <c r="I161" s="239" t="s">
        <v>35</v>
      </c>
      <c r="J161" t="s">
        <v>36</v>
      </c>
      <c r="K161" s="244"/>
    </row>
    <row r="162" ht="16.8" spans="1:11">
      <c r="A162" s="239" t="s">
        <v>696</v>
      </c>
      <c r="B162" t="s">
        <v>697</v>
      </c>
      <c r="C162" s="240">
        <v>1187.2</v>
      </c>
      <c r="D162" t="s">
        <v>30</v>
      </c>
      <c r="E162" s="242" t="s">
        <v>31</v>
      </c>
      <c r="F162" t="s">
        <v>32</v>
      </c>
      <c r="G162" s="239" t="s">
        <v>698</v>
      </c>
      <c r="H162" t="s">
        <v>699</v>
      </c>
      <c r="I162" s="239" t="s">
        <v>35</v>
      </c>
      <c r="J162" t="s">
        <v>36</v>
      </c>
      <c r="K162" s="244"/>
    </row>
    <row r="163" ht="16.8" spans="1:11">
      <c r="A163" s="239" t="s">
        <v>700</v>
      </c>
      <c r="B163" t="s">
        <v>701</v>
      </c>
      <c r="C163" s="240">
        <v>0.95</v>
      </c>
      <c r="D163" t="s">
        <v>196</v>
      </c>
      <c r="E163" s="242" t="s">
        <v>31</v>
      </c>
      <c r="F163" t="s">
        <v>32</v>
      </c>
      <c r="G163" s="239" t="s">
        <v>702</v>
      </c>
      <c r="H163" t="s">
        <v>703</v>
      </c>
      <c r="I163" s="239" t="s">
        <v>35</v>
      </c>
      <c r="J163" t="s">
        <v>36</v>
      </c>
      <c r="K163" s="244"/>
    </row>
    <row r="164" ht="16.8" spans="1:11">
      <c r="A164" s="239" t="s">
        <v>704</v>
      </c>
      <c r="B164" t="s">
        <v>705</v>
      </c>
      <c r="C164" s="240">
        <v>106</v>
      </c>
      <c r="D164" t="s">
        <v>39</v>
      </c>
      <c r="E164" s="242" t="s">
        <v>31</v>
      </c>
      <c r="F164" t="s">
        <v>32</v>
      </c>
      <c r="G164" s="239" t="s">
        <v>706</v>
      </c>
      <c r="H164" t="s">
        <v>707</v>
      </c>
      <c r="I164" s="239" t="s">
        <v>35</v>
      </c>
      <c r="J164" t="s">
        <v>36</v>
      </c>
      <c r="K164" s="244"/>
    </row>
    <row r="165" ht="16.8" spans="1:11">
      <c r="A165" s="239" t="s">
        <v>708</v>
      </c>
      <c r="B165" t="s">
        <v>709</v>
      </c>
      <c r="C165" s="240">
        <v>190.8</v>
      </c>
      <c r="D165" t="s">
        <v>39</v>
      </c>
      <c r="E165" s="242" t="s">
        <v>31</v>
      </c>
      <c r="F165" t="s">
        <v>32</v>
      </c>
      <c r="G165" s="239" t="s">
        <v>710</v>
      </c>
      <c r="H165" t="s">
        <v>711</v>
      </c>
      <c r="I165" s="239" t="s">
        <v>35</v>
      </c>
      <c r="J165" t="s">
        <v>36</v>
      </c>
      <c r="K165" s="244"/>
    </row>
    <row r="166" ht="16.8" spans="1:11">
      <c r="A166" s="239" t="s">
        <v>712</v>
      </c>
      <c r="B166" t="s">
        <v>713</v>
      </c>
      <c r="C166" s="240">
        <v>31.8</v>
      </c>
      <c r="D166" t="s">
        <v>141</v>
      </c>
      <c r="E166" s="242" t="s">
        <v>31</v>
      </c>
      <c r="F166" t="s">
        <v>32</v>
      </c>
      <c r="G166" s="239" t="s">
        <v>714</v>
      </c>
      <c r="H166" t="s">
        <v>715</v>
      </c>
      <c r="I166" s="239" t="s">
        <v>35</v>
      </c>
      <c r="J166" t="s">
        <v>36</v>
      </c>
      <c r="K166" s="244"/>
    </row>
    <row r="167" ht="16.8" spans="1:11">
      <c r="A167" s="239" t="s">
        <v>716</v>
      </c>
      <c r="B167" t="s">
        <v>717</v>
      </c>
      <c r="C167" s="240">
        <v>636</v>
      </c>
      <c r="D167" t="s">
        <v>39</v>
      </c>
      <c r="E167" s="242" t="s">
        <v>31</v>
      </c>
      <c r="F167" t="s">
        <v>32</v>
      </c>
      <c r="G167" s="239" t="s">
        <v>718</v>
      </c>
      <c r="H167" t="s">
        <v>719</v>
      </c>
      <c r="I167" s="239" t="s">
        <v>35</v>
      </c>
      <c r="J167" t="s">
        <v>36</v>
      </c>
      <c r="K167" s="244"/>
    </row>
    <row r="168" ht="16.8" spans="1:11">
      <c r="A168" s="239" t="s">
        <v>720</v>
      </c>
      <c r="B168" t="s">
        <v>721</v>
      </c>
      <c r="C168" s="240">
        <v>46.67</v>
      </c>
      <c r="D168" t="s">
        <v>39</v>
      </c>
      <c r="E168" s="242" t="s">
        <v>31</v>
      </c>
      <c r="F168" t="s">
        <v>32</v>
      </c>
      <c r="G168" s="239" t="s">
        <v>722</v>
      </c>
      <c r="H168" t="s">
        <v>723</v>
      </c>
      <c r="I168" s="239" t="s">
        <v>35</v>
      </c>
      <c r="J168" t="s">
        <v>36</v>
      </c>
      <c r="K168" s="244"/>
    </row>
    <row r="169" ht="16.8" spans="1:11">
      <c r="A169" s="239" t="s">
        <v>724</v>
      </c>
      <c r="B169" t="s">
        <v>725</v>
      </c>
      <c r="C169" s="240">
        <v>1500</v>
      </c>
      <c r="D169" t="s">
        <v>158</v>
      </c>
      <c r="E169" s="242" t="s">
        <v>31</v>
      </c>
      <c r="F169" t="s">
        <v>32</v>
      </c>
      <c r="G169" s="239" t="s">
        <v>726</v>
      </c>
      <c r="H169" t="s">
        <v>727</v>
      </c>
      <c r="I169" s="239" t="s">
        <v>35</v>
      </c>
      <c r="J169" t="s">
        <v>36</v>
      </c>
      <c r="K169" s="244"/>
    </row>
    <row r="170" ht="16.8" spans="1:11">
      <c r="A170" s="239" t="s">
        <v>728</v>
      </c>
      <c r="B170" t="s">
        <v>729</v>
      </c>
      <c r="C170" s="240">
        <v>79.5</v>
      </c>
      <c r="D170" t="s">
        <v>554</v>
      </c>
      <c r="E170" s="242" t="s">
        <v>31</v>
      </c>
      <c r="F170" t="s">
        <v>32</v>
      </c>
      <c r="G170" s="239" t="s">
        <v>730</v>
      </c>
      <c r="H170" t="s">
        <v>731</v>
      </c>
      <c r="I170" s="239" t="s">
        <v>35</v>
      </c>
      <c r="J170" t="s">
        <v>36</v>
      </c>
      <c r="K170" s="244"/>
    </row>
    <row r="171" ht="16.8" spans="1:11">
      <c r="A171" s="239" t="s">
        <v>732</v>
      </c>
      <c r="B171" t="s">
        <v>733</v>
      </c>
      <c r="C171" s="240">
        <v>31.8</v>
      </c>
      <c r="D171" t="s">
        <v>141</v>
      </c>
      <c r="E171" s="242" t="s">
        <v>31</v>
      </c>
      <c r="F171" t="s">
        <v>32</v>
      </c>
      <c r="G171" s="239" t="s">
        <v>734</v>
      </c>
      <c r="H171" t="s">
        <v>735</v>
      </c>
      <c r="I171" s="239" t="s">
        <v>35</v>
      </c>
      <c r="J171" t="s">
        <v>36</v>
      </c>
      <c r="K171" s="244"/>
    </row>
    <row r="172" ht="16.8" spans="1:11">
      <c r="A172" s="239" t="s">
        <v>736</v>
      </c>
      <c r="B172" t="s">
        <v>737</v>
      </c>
      <c r="C172" s="240">
        <v>233</v>
      </c>
      <c r="D172" t="s">
        <v>30</v>
      </c>
      <c r="E172" s="242" t="s">
        <v>31</v>
      </c>
      <c r="F172" t="s">
        <v>32</v>
      </c>
      <c r="G172" s="239" t="s">
        <v>738</v>
      </c>
      <c r="H172" t="s">
        <v>739</v>
      </c>
      <c r="I172" s="239" t="s">
        <v>35</v>
      </c>
      <c r="J172" t="s">
        <v>36</v>
      </c>
      <c r="K172" s="244"/>
    </row>
    <row r="173" ht="16.8" spans="1:11">
      <c r="A173" s="239" t="s">
        <v>740</v>
      </c>
      <c r="B173" t="s">
        <v>741</v>
      </c>
      <c r="C173" s="240">
        <v>159</v>
      </c>
      <c r="D173" t="s">
        <v>44</v>
      </c>
      <c r="E173" s="242" t="s">
        <v>31</v>
      </c>
      <c r="F173" t="s">
        <v>32</v>
      </c>
      <c r="G173" s="239" t="s">
        <v>742</v>
      </c>
      <c r="H173" t="s">
        <v>743</v>
      </c>
      <c r="I173" s="239" t="s">
        <v>35</v>
      </c>
      <c r="J173" t="s">
        <v>36</v>
      </c>
      <c r="K173" s="244"/>
    </row>
    <row r="174" ht="16.8" spans="1:11">
      <c r="A174" s="239" t="s">
        <v>744</v>
      </c>
      <c r="B174" t="s">
        <v>745</v>
      </c>
      <c r="C174" s="240">
        <v>21.2</v>
      </c>
      <c r="D174" t="s">
        <v>90</v>
      </c>
      <c r="E174" s="242" t="s">
        <v>31</v>
      </c>
      <c r="F174" t="s">
        <v>32</v>
      </c>
      <c r="G174" s="239" t="s">
        <v>746</v>
      </c>
      <c r="H174" t="s">
        <v>747</v>
      </c>
      <c r="I174" s="239" t="s">
        <v>35</v>
      </c>
      <c r="J174" t="s">
        <v>36</v>
      </c>
      <c r="K174" s="244"/>
    </row>
    <row r="175" ht="16.8" spans="1:11">
      <c r="A175" s="239" t="s">
        <v>748</v>
      </c>
      <c r="B175" t="s">
        <v>749</v>
      </c>
      <c r="C175" s="240">
        <v>106</v>
      </c>
      <c r="D175" t="s">
        <v>90</v>
      </c>
      <c r="E175" s="242" t="s">
        <v>31</v>
      </c>
      <c r="F175" t="s">
        <v>32</v>
      </c>
      <c r="G175" s="239" t="s">
        <v>750</v>
      </c>
      <c r="H175" t="s">
        <v>751</v>
      </c>
      <c r="I175" s="239" t="s">
        <v>35</v>
      </c>
      <c r="J175" t="s">
        <v>36</v>
      </c>
      <c r="K175" s="244"/>
    </row>
    <row r="176" ht="16.8" spans="1:11">
      <c r="A176" s="239" t="s">
        <v>752</v>
      </c>
      <c r="B176" t="s">
        <v>753</v>
      </c>
      <c r="C176" s="240">
        <v>28.23</v>
      </c>
      <c r="D176" t="s">
        <v>39</v>
      </c>
      <c r="E176" s="242" t="s">
        <v>31</v>
      </c>
      <c r="F176" t="s">
        <v>32</v>
      </c>
      <c r="G176" s="239" t="s">
        <v>754</v>
      </c>
      <c r="H176" t="s">
        <v>755</v>
      </c>
      <c r="I176" s="239" t="s">
        <v>35</v>
      </c>
      <c r="J176" t="s">
        <v>36</v>
      </c>
      <c r="K176" s="244"/>
    </row>
    <row r="177" ht="16.8" spans="1:11">
      <c r="A177" s="239" t="s">
        <v>756</v>
      </c>
      <c r="B177" t="s">
        <v>757</v>
      </c>
      <c r="C177" s="240">
        <v>105</v>
      </c>
      <c r="D177" t="s">
        <v>39</v>
      </c>
      <c r="E177" s="242" t="s">
        <v>31</v>
      </c>
      <c r="F177" t="s">
        <v>32</v>
      </c>
      <c r="G177" s="239" t="s">
        <v>758</v>
      </c>
      <c r="H177" t="s">
        <v>759</v>
      </c>
      <c r="I177" s="239" t="s">
        <v>35</v>
      </c>
      <c r="J177" t="s">
        <v>36</v>
      </c>
      <c r="K177" s="244"/>
    </row>
    <row r="178" ht="16.8" spans="1:11">
      <c r="A178" s="239" t="s">
        <v>760</v>
      </c>
      <c r="B178" t="s">
        <v>761</v>
      </c>
      <c r="C178" s="240">
        <v>2120</v>
      </c>
      <c r="D178" t="s">
        <v>30</v>
      </c>
      <c r="E178" s="242" t="s">
        <v>31</v>
      </c>
      <c r="F178" t="s">
        <v>32</v>
      </c>
      <c r="G178" s="239" t="s">
        <v>762</v>
      </c>
      <c r="H178" t="s">
        <v>763</v>
      </c>
      <c r="I178" s="239" t="s">
        <v>35</v>
      </c>
      <c r="J178" t="s">
        <v>36</v>
      </c>
      <c r="K178" s="244"/>
    </row>
    <row r="179" ht="16.8" spans="1:11">
      <c r="A179" s="239" t="s">
        <v>764</v>
      </c>
      <c r="B179" t="s">
        <v>765</v>
      </c>
      <c r="C179" s="240">
        <v>979.44</v>
      </c>
      <c r="D179" t="s">
        <v>141</v>
      </c>
      <c r="E179" s="242" t="s">
        <v>31</v>
      </c>
      <c r="F179" t="s">
        <v>32</v>
      </c>
      <c r="G179" s="239" t="s">
        <v>766</v>
      </c>
      <c r="H179" t="s">
        <v>767</v>
      </c>
      <c r="I179" s="239" t="s">
        <v>35</v>
      </c>
      <c r="J179" t="s">
        <v>36</v>
      </c>
      <c r="K179" s="244"/>
    </row>
    <row r="180" ht="16.8" spans="1:11">
      <c r="A180" s="239" t="s">
        <v>768</v>
      </c>
      <c r="B180" t="s">
        <v>769</v>
      </c>
      <c r="C180" s="240">
        <v>2200</v>
      </c>
      <c r="D180" t="s">
        <v>30</v>
      </c>
      <c r="E180" s="242" t="s">
        <v>31</v>
      </c>
      <c r="F180" t="s">
        <v>32</v>
      </c>
      <c r="G180" s="239" t="s">
        <v>770</v>
      </c>
      <c r="H180" t="s">
        <v>771</v>
      </c>
      <c r="I180" s="239" t="s">
        <v>35</v>
      </c>
      <c r="J180" t="s">
        <v>36</v>
      </c>
      <c r="K180" s="244"/>
    </row>
    <row r="181" ht="16.8" spans="1:11">
      <c r="A181" s="239" t="s">
        <v>772</v>
      </c>
      <c r="B181" t="s">
        <v>773</v>
      </c>
      <c r="C181" s="240">
        <v>614.8</v>
      </c>
      <c r="D181" t="s">
        <v>30</v>
      </c>
      <c r="E181" s="242" t="s">
        <v>31</v>
      </c>
      <c r="F181" t="s">
        <v>32</v>
      </c>
      <c r="G181" s="239" t="s">
        <v>774</v>
      </c>
      <c r="H181" t="s">
        <v>775</v>
      </c>
      <c r="I181" s="239" t="s">
        <v>35</v>
      </c>
      <c r="J181" t="s">
        <v>36</v>
      </c>
      <c r="K181" s="244"/>
    </row>
    <row r="182" ht="16.8" spans="1:11">
      <c r="A182" s="239" t="s">
        <v>776</v>
      </c>
      <c r="B182" t="s">
        <v>777</v>
      </c>
      <c r="C182" s="240">
        <v>583</v>
      </c>
      <c r="D182" t="s">
        <v>30</v>
      </c>
      <c r="E182" s="242" t="s">
        <v>31</v>
      </c>
      <c r="F182" t="s">
        <v>32</v>
      </c>
      <c r="G182" s="239" t="s">
        <v>778</v>
      </c>
      <c r="H182" t="s">
        <v>779</v>
      </c>
      <c r="I182" s="239" t="s">
        <v>35</v>
      </c>
      <c r="J182" t="s">
        <v>36</v>
      </c>
      <c r="K182" s="244"/>
    </row>
    <row r="183" ht="16.8" spans="1:11">
      <c r="A183" s="239" t="s">
        <v>780</v>
      </c>
      <c r="B183" t="s">
        <v>781</v>
      </c>
      <c r="C183" s="240">
        <v>434.6</v>
      </c>
      <c r="D183" t="s">
        <v>30</v>
      </c>
      <c r="E183" s="242" t="s">
        <v>31</v>
      </c>
      <c r="F183" t="s">
        <v>32</v>
      </c>
      <c r="G183" s="239" t="s">
        <v>782</v>
      </c>
      <c r="H183" t="s">
        <v>783</v>
      </c>
      <c r="I183" s="239" t="s">
        <v>35</v>
      </c>
      <c r="J183" t="s">
        <v>36</v>
      </c>
      <c r="K183" s="244"/>
    </row>
    <row r="184" ht="16.8" spans="1:11">
      <c r="A184" s="239" t="s">
        <v>784</v>
      </c>
      <c r="B184" t="s">
        <v>785</v>
      </c>
      <c r="C184" s="240">
        <v>530</v>
      </c>
      <c r="D184" t="s">
        <v>85</v>
      </c>
      <c r="E184" s="242" t="s">
        <v>31</v>
      </c>
      <c r="F184" t="s">
        <v>32</v>
      </c>
      <c r="G184" s="239" t="s">
        <v>786</v>
      </c>
      <c r="H184" t="s">
        <v>787</v>
      </c>
      <c r="I184" s="239" t="s">
        <v>35</v>
      </c>
      <c r="J184" t="s">
        <v>36</v>
      </c>
      <c r="K184" s="244"/>
    </row>
    <row r="185" ht="16.8" spans="1:11">
      <c r="A185" s="239" t="s">
        <v>788</v>
      </c>
      <c r="B185" t="s">
        <v>789</v>
      </c>
      <c r="C185" s="240">
        <v>424</v>
      </c>
      <c r="D185" t="s">
        <v>30</v>
      </c>
      <c r="E185" s="242" t="s">
        <v>31</v>
      </c>
      <c r="F185" t="s">
        <v>32</v>
      </c>
      <c r="G185" s="239" t="s">
        <v>790</v>
      </c>
      <c r="H185" t="s">
        <v>791</v>
      </c>
      <c r="I185" s="239" t="s">
        <v>35</v>
      </c>
      <c r="J185" t="s">
        <v>36</v>
      </c>
      <c r="K185" s="244"/>
    </row>
    <row r="186" ht="16.8" spans="1:11">
      <c r="A186" s="239" t="s">
        <v>792</v>
      </c>
      <c r="B186" t="s">
        <v>793</v>
      </c>
      <c r="C186" s="240">
        <v>53</v>
      </c>
      <c r="D186" t="s">
        <v>90</v>
      </c>
      <c r="E186" s="242" t="s">
        <v>31</v>
      </c>
      <c r="F186" t="s">
        <v>32</v>
      </c>
      <c r="G186" s="239" t="s">
        <v>794</v>
      </c>
      <c r="H186" t="s">
        <v>795</v>
      </c>
      <c r="I186" s="239" t="s">
        <v>35</v>
      </c>
      <c r="J186" t="s">
        <v>36</v>
      </c>
      <c r="K186" s="244"/>
    </row>
    <row r="187" ht="16.8" spans="1:11">
      <c r="A187" s="239" t="s">
        <v>796</v>
      </c>
      <c r="B187" t="s">
        <v>797</v>
      </c>
      <c r="C187" s="240">
        <v>116.6</v>
      </c>
      <c r="D187" t="s">
        <v>44</v>
      </c>
      <c r="E187" s="242" t="s">
        <v>31</v>
      </c>
      <c r="F187" t="s">
        <v>32</v>
      </c>
      <c r="G187" s="239" t="s">
        <v>798</v>
      </c>
      <c r="H187" t="s">
        <v>799</v>
      </c>
      <c r="I187" s="239" t="s">
        <v>35</v>
      </c>
      <c r="J187" t="s">
        <v>36</v>
      </c>
      <c r="K187" s="244"/>
    </row>
    <row r="188" ht="16.8" spans="1:11">
      <c r="A188" s="239" t="s">
        <v>800</v>
      </c>
      <c r="B188" t="s">
        <v>801</v>
      </c>
      <c r="C188" s="240">
        <v>42.4</v>
      </c>
      <c r="D188" t="s">
        <v>30</v>
      </c>
      <c r="E188" s="242" t="s">
        <v>31</v>
      </c>
      <c r="F188" t="s">
        <v>32</v>
      </c>
      <c r="G188" s="239" t="s">
        <v>802</v>
      </c>
      <c r="H188" t="s">
        <v>803</v>
      </c>
      <c r="I188" s="239" t="s">
        <v>35</v>
      </c>
      <c r="J188" t="s">
        <v>36</v>
      </c>
      <c r="K188" s="244"/>
    </row>
    <row r="189" ht="16.8" spans="1:11">
      <c r="A189" s="239" t="s">
        <v>804</v>
      </c>
      <c r="B189" t="s">
        <v>805</v>
      </c>
      <c r="C189" s="240">
        <v>424</v>
      </c>
      <c r="D189" t="s">
        <v>359</v>
      </c>
      <c r="E189" s="242" t="s">
        <v>31</v>
      </c>
      <c r="F189" t="s">
        <v>32</v>
      </c>
      <c r="G189" s="239" t="s">
        <v>806</v>
      </c>
      <c r="H189" t="s">
        <v>807</v>
      </c>
      <c r="I189" s="239" t="s">
        <v>35</v>
      </c>
      <c r="J189" t="s">
        <v>36</v>
      </c>
      <c r="K189" s="244"/>
    </row>
    <row r="190" ht="16.8" spans="1:11">
      <c r="A190" s="239" t="s">
        <v>808</v>
      </c>
      <c r="B190" t="s">
        <v>809</v>
      </c>
      <c r="C190" s="240">
        <v>366.67</v>
      </c>
      <c r="D190" t="s">
        <v>30</v>
      </c>
      <c r="E190" s="242" t="s">
        <v>31</v>
      </c>
      <c r="F190" t="s">
        <v>32</v>
      </c>
      <c r="G190" s="239" t="s">
        <v>810</v>
      </c>
      <c r="H190" t="s">
        <v>811</v>
      </c>
      <c r="I190" s="239" t="s">
        <v>35</v>
      </c>
      <c r="J190" t="s">
        <v>36</v>
      </c>
      <c r="K190" s="244"/>
    </row>
    <row r="191" ht="16.8" spans="1:11">
      <c r="A191" s="239" t="s">
        <v>812</v>
      </c>
      <c r="B191" t="s">
        <v>813</v>
      </c>
      <c r="C191" s="240">
        <v>45</v>
      </c>
      <c r="D191" t="s">
        <v>39</v>
      </c>
      <c r="E191" s="242" t="s">
        <v>31</v>
      </c>
      <c r="F191" t="s">
        <v>32</v>
      </c>
      <c r="G191" s="239" t="s">
        <v>814</v>
      </c>
      <c r="H191" t="s">
        <v>815</v>
      </c>
      <c r="I191" s="239" t="s">
        <v>35</v>
      </c>
      <c r="J191" t="s">
        <v>36</v>
      </c>
      <c r="K191" s="244"/>
    </row>
    <row r="192" ht="16.8" spans="1:11">
      <c r="A192" s="239" t="s">
        <v>816</v>
      </c>
      <c r="B192" t="s">
        <v>817</v>
      </c>
      <c r="C192" s="240">
        <v>816.2</v>
      </c>
      <c r="D192" t="s">
        <v>141</v>
      </c>
      <c r="E192" s="242" t="s">
        <v>31</v>
      </c>
      <c r="F192" t="s">
        <v>32</v>
      </c>
      <c r="G192" s="239" t="s">
        <v>818</v>
      </c>
      <c r="H192" t="s">
        <v>819</v>
      </c>
      <c r="I192" s="239" t="s">
        <v>35</v>
      </c>
      <c r="J192" t="s">
        <v>36</v>
      </c>
      <c r="K192" s="244"/>
    </row>
    <row r="193" ht="16.8" spans="1:11">
      <c r="A193" s="239" t="s">
        <v>820</v>
      </c>
      <c r="B193" t="s">
        <v>821</v>
      </c>
      <c r="C193" s="240">
        <v>402.8</v>
      </c>
      <c r="D193" t="s">
        <v>39</v>
      </c>
      <c r="E193" s="242" t="s">
        <v>31</v>
      </c>
      <c r="F193" t="s">
        <v>32</v>
      </c>
      <c r="G193" s="239" t="s">
        <v>822</v>
      </c>
      <c r="H193" t="s">
        <v>823</v>
      </c>
      <c r="I193" s="239" t="s">
        <v>35</v>
      </c>
      <c r="J193" t="s">
        <v>36</v>
      </c>
      <c r="K193" s="244"/>
    </row>
    <row r="194" ht="16.8" spans="1:11">
      <c r="A194" s="239" t="s">
        <v>824</v>
      </c>
      <c r="B194" t="s">
        <v>825</v>
      </c>
      <c r="C194" s="240">
        <v>12.72</v>
      </c>
      <c r="D194" t="s">
        <v>141</v>
      </c>
      <c r="E194" s="242" t="s">
        <v>31</v>
      </c>
      <c r="F194" t="s">
        <v>32</v>
      </c>
      <c r="G194" s="239" t="s">
        <v>826</v>
      </c>
      <c r="H194" t="s">
        <v>827</v>
      </c>
      <c r="I194" s="239" t="s">
        <v>35</v>
      </c>
      <c r="J194" t="s">
        <v>36</v>
      </c>
      <c r="K194" s="244"/>
    </row>
    <row r="195" ht="16.8" spans="1:11">
      <c r="A195" s="239" t="s">
        <v>828</v>
      </c>
      <c r="B195" t="s">
        <v>829</v>
      </c>
      <c r="C195" s="240">
        <v>63.6</v>
      </c>
      <c r="D195" t="s">
        <v>39</v>
      </c>
      <c r="E195" s="242" t="s">
        <v>31</v>
      </c>
      <c r="F195" t="s">
        <v>32</v>
      </c>
      <c r="G195" s="239" t="s">
        <v>830</v>
      </c>
      <c r="H195" t="s">
        <v>831</v>
      </c>
      <c r="I195" s="239" t="s">
        <v>35</v>
      </c>
      <c r="J195" t="s">
        <v>36</v>
      </c>
      <c r="K195" s="244"/>
    </row>
    <row r="196" ht="16.8" spans="1:11">
      <c r="A196" s="239" t="s">
        <v>832</v>
      </c>
      <c r="B196" t="s">
        <v>833</v>
      </c>
      <c r="C196" s="240">
        <v>90.1</v>
      </c>
      <c r="D196" t="s">
        <v>39</v>
      </c>
      <c r="E196" s="242" t="s">
        <v>31</v>
      </c>
      <c r="F196" t="s">
        <v>32</v>
      </c>
      <c r="G196" s="239" t="s">
        <v>834</v>
      </c>
      <c r="H196" t="s">
        <v>835</v>
      </c>
      <c r="I196" s="239" t="s">
        <v>35</v>
      </c>
      <c r="J196" t="s">
        <v>36</v>
      </c>
      <c r="K196" s="244"/>
    </row>
    <row r="197" ht="16.8" spans="1:11">
      <c r="A197" s="239" t="s">
        <v>836</v>
      </c>
      <c r="B197" t="s">
        <v>837</v>
      </c>
      <c r="C197" s="240">
        <v>848</v>
      </c>
      <c r="D197" t="s">
        <v>44</v>
      </c>
      <c r="E197" s="242" t="s">
        <v>31</v>
      </c>
      <c r="F197" t="s">
        <v>32</v>
      </c>
      <c r="G197" s="239" t="s">
        <v>838</v>
      </c>
      <c r="H197" t="s">
        <v>839</v>
      </c>
      <c r="I197" s="239" t="s">
        <v>35</v>
      </c>
      <c r="J197" t="s">
        <v>36</v>
      </c>
      <c r="K197" s="244"/>
    </row>
    <row r="198" ht="16.8" spans="1:11">
      <c r="A198" s="239" t="s">
        <v>840</v>
      </c>
      <c r="B198" t="s">
        <v>841</v>
      </c>
      <c r="C198" s="240">
        <v>2400</v>
      </c>
      <c r="D198" t="s">
        <v>67</v>
      </c>
      <c r="E198" s="242" t="s">
        <v>31</v>
      </c>
      <c r="F198" t="s">
        <v>32</v>
      </c>
      <c r="G198" s="239" t="s">
        <v>842</v>
      </c>
      <c r="H198" t="s">
        <v>843</v>
      </c>
      <c r="I198" s="239" t="s">
        <v>35</v>
      </c>
      <c r="J198" t="s">
        <v>36</v>
      </c>
      <c r="K198" s="244"/>
    </row>
    <row r="199" ht="16.8" spans="1:11">
      <c r="A199" s="239" t="s">
        <v>844</v>
      </c>
      <c r="B199" t="s">
        <v>845</v>
      </c>
      <c r="C199" s="240">
        <v>1866.67</v>
      </c>
      <c r="D199" t="s">
        <v>158</v>
      </c>
      <c r="E199" s="242" t="s">
        <v>31</v>
      </c>
      <c r="F199" t="s">
        <v>32</v>
      </c>
      <c r="G199" s="239" t="s">
        <v>846</v>
      </c>
      <c r="H199" t="s">
        <v>847</v>
      </c>
      <c r="I199" s="239" t="s">
        <v>35</v>
      </c>
      <c r="J199" t="s">
        <v>36</v>
      </c>
      <c r="K199" s="244"/>
    </row>
    <row r="200" ht="16.8" spans="1:11">
      <c r="A200" s="239" t="s">
        <v>848</v>
      </c>
      <c r="B200" t="s">
        <v>849</v>
      </c>
      <c r="C200" s="240">
        <v>530</v>
      </c>
      <c r="D200" t="s">
        <v>85</v>
      </c>
      <c r="E200" s="242" t="s">
        <v>31</v>
      </c>
      <c r="F200" t="s">
        <v>32</v>
      </c>
      <c r="G200" s="239" t="s">
        <v>850</v>
      </c>
      <c r="H200" t="s">
        <v>851</v>
      </c>
      <c r="I200" s="239" t="s">
        <v>35</v>
      </c>
      <c r="J200" t="s">
        <v>36</v>
      </c>
      <c r="K200" s="244"/>
    </row>
    <row r="201" ht="16.8" spans="1:11">
      <c r="A201" s="239" t="s">
        <v>852</v>
      </c>
      <c r="B201" t="s">
        <v>853</v>
      </c>
      <c r="C201" s="240">
        <v>53</v>
      </c>
      <c r="D201" t="s">
        <v>30</v>
      </c>
      <c r="E201" s="242" t="s">
        <v>31</v>
      </c>
      <c r="F201" t="s">
        <v>32</v>
      </c>
      <c r="G201" s="239" t="s">
        <v>854</v>
      </c>
      <c r="H201" t="s">
        <v>855</v>
      </c>
      <c r="I201" s="239" t="s">
        <v>35</v>
      </c>
      <c r="J201" t="s">
        <v>36</v>
      </c>
      <c r="K201" s="244"/>
    </row>
    <row r="202" ht="16.8" spans="1:11">
      <c r="A202" s="239" t="s">
        <v>856</v>
      </c>
      <c r="B202" t="s">
        <v>857</v>
      </c>
      <c r="C202" s="240">
        <v>1.5</v>
      </c>
      <c r="D202" t="s">
        <v>196</v>
      </c>
      <c r="E202" s="242" t="s">
        <v>31</v>
      </c>
      <c r="F202" t="s">
        <v>32</v>
      </c>
      <c r="G202" s="239" t="s">
        <v>858</v>
      </c>
      <c r="H202" t="s">
        <v>859</v>
      </c>
      <c r="I202" s="239" t="s">
        <v>35</v>
      </c>
      <c r="J202" t="s">
        <v>36</v>
      </c>
      <c r="K202" s="244"/>
    </row>
    <row r="203" ht="16.8" spans="1:11">
      <c r="A203" s="239" t="s">
        <v>860</v>
      </c>
      <c r="B203" t="s">
        <v>861</v>
      </c>
      <c r="C203" s="240">
        <v>1060</v>
      </c>
      <c r="D203" t="s">
        <v>39</v>
      </c>
      <c r="E203" s="242" t="s">
        <v>31</v>
      </c>
      <c r="F203" t="s">
        <v>32</v>
      </c>
      <c r="G203" s="239" t="s">
        <v>862</v>
      </c>
      <c r="H203" t="s">
        <v>863</v>
      </c>
      <c r="I203" s="239" t="s">
        <v>35</v>
      </c>
      <c r="J203" t="s">
        <v>36</v>
      </c>
      <c r="K203" s="244"/>
    </row>
    <row r="204" ht="16.8" spans="1:11">
      <c r="A204" s="239" t="s">
        <v>864</v>
      </c>
      <c r="B204" t="s">
        <v>865</v>
      </c>
      <c r="C204" s="240">
        <v>2.43</v>
      </c>
      <c r="D204" t="s">
        <v>196</v>
      </c>
      <c r="E204" s="242" t="s">
        <v>31</v>
      </c>
      <c r="F204" t="s">
        <v>32</v>
      </c>
      <c r="G204" s="239" t="s">
        <v>866</v>
      </c>
      <c r="H204" t="s">
        <v>867</v>
      </c>
      <c r="I204" s="239" t="s">
        <v>35</v>
      </c>
      <c r="J204" t="s">
        <v>36</v>
      </c>
      <c r="K204" s="244"/>
    </row>
    <row r="205" ht="16.8" spans="1:11">
      <c r="A205" s="239" t="s">
        <v>868</v>
      </c>
      <c r="B205" t="s">
        <v>869</v>
      </c>
      <c r="C205" s="240">
        <v>16.11</v>
      </c>
      <c r="D205" t="s">
        <v>39</v>
      </c>
      <c r="E205" s="242" t="s">
        <v>31</v>
      </c>
      <c r="F205" t="s">
        <v>32</v>
      </c>
      <c r="G205" s="239" t="s">
        <v>870</v>
      </c>
      <c r="H205" t="s">
        <v>871</v>
      </c>
      <c r="I205" s="239" t="s">
        <v>35</v>
      </c>
      <c r="J205" t="s">
        <v>36</v>
      </c>
      <c r="K205" s="244"/>
    </row>
    <row r="206" ht="16.8" spans="1:11">
      <c r="A206" s="239" t="s">
        <v>872</v>
      </c>
      <c r="B206" t="s">
        <v>873</v>
      </c>
      <c r="C206" s="240">
        <v>212</v>
      </c>
      <c r="D206" t="s">
        <v>30</v>
      </c>
      <c r="E206" s="242" t="s">
        <v>31</v>
      </c>
      <c r="F206" t="s">
        <v>32</v>
      </c>
      <c r="G206" s="239" t="s">
        <v>874</v>
      </c>
      <c r="H206" t="s">
        <v>875</v>
      </c>
      <c r="I206" s="239" t="s">
        <v>35</v>
      </c>
      <c r="J206" t="s">
        <v>36</v>
      </c>
      <c r="K206" s="244"/>
    </row>
    <row r="207" ht="16.8" spans="1:11">
      <c r="A207" s="239" t="s">
        <v>876</v>
      </c>
      <c r="B207" t="s">
        <v>877</v>
      </c>
      <c r="C207" s="240">
        <v>0.06</v>
      </c>
      <c r="D207" t="s">
        <v>49</v>
      </c>
      <c r="E207" s="242" t="s">
        <v>31</v>
      </c>
      <c r="F207" t="s">
        <v>32</v>
      </c>
      <c r="G207" s="239" t="s">
        <v>878</v>
      </c>
      <c r="H207" t="s">
        <v>879</v>
      </c>
      <c r="I207" s="239" t="s">
        <v>35</v>
      </c>
      <c r="J207" t="s">
        <v>36</v>
      </c>
      <c r="K207" s="244"/>
    </row>
    <row r="208" ht="16.8" spans="1:11">
      <c r="A208" s="239" t="s">
        <v>880</v>
      </c>
      <c r="B208" t="s">
        <v>881</v>
      </c>
      <c r="C208" s="240">
        <v>53</v>
      </c>
      <c r="D208" t="s">
        <v>54</v>
      </c>
      <c r="E208" s="242" t="s">
        <v>31</v>
      </c>
      <c r="F208" t="s">
        <v>32</v>
      </c>
      <c r="G208" s="239" t="s">
        <v>882</v>
      </c>
      <c r="H208" t="s">
        <v>883</v>
      </c>
      <c r="I208" s="239" t="s">
        <v>35</v>
      </c>
      <c r="J208" t="s">
        <v>36</v>
      </c>
      <c r="K208" s="244"/>
    </row>
    <row r="209" ht="16.8" spans="1:11">
      <c r="A209" s="239" t="s">
        <v>884</v>
      </c>
      <c r="B209" t="s">
        <v>885</v>
      </c>
      <c r="C209" s="240">
        <v>81.62</v>
      </c>
      <c r="D209" t="s">
        <v>621</v>
      </c>
      <c r="E209" s="242" t="s">
        <v>31</v>
      </c>
      <c r="F209" t="s">
        <v>32</v>
      </c>
      <c r="G209" s="239" t="s">
        <v>886</v>
      </c>
      <c r="H209" t="s">
        <v>887</v>
      </c>
      <c r="I209" s="239" t="s">
        <v>35</v>
      </c>
      <c r="J209" t="s">
        <v>36</v>
      </c>
      <c r="K209" s="244"/>
    </row>
    <row r="210" ht="16.8" spans="1:11">
      <c r="A210" s="239" t="s">
        <v>888</v>
      </c>
      <c r="B210" t="s">
        <v>889</v>
      </c>
      <c r="C210" s="240">
        <v>243.33</v>
      </c>
      <c r="D210" t="s">
        <v>196</v>
      </c>
      <c r="E210" s="242" t="s">
        <v>31</v>
      </c>
      <c r="F210" t="s">
        <v>32</v>
      </c>
      <c r="G210" s="239" t="s">
        <v>890</v>
      </c>
      <c r="H210" t="s">
        <v>891</v>
      </c>
      <c r="I210" s="239" t="s">
        <v>35</v>
      </c>
      <c r="J210" t="s">
        <v>36</v>
      </c>
      <c r="K210" s="244"/>
    </row>
    <row r="211" ht="16.8" spans="1:11">
      <c r="A211" s="239" t="s">
        <v>892</v>
      </c>
      <c r="B211" t="s">
        <v>893</v>
      </c>
      <c r="C211" s="240">
        <v>79.5</v>
      </c>
      <c r="D211" t="s">
        <v>39</v>
      </c>
      <c r="E211" s="242" t="s">
        <v>31</v>
      </c>
      <c r="F211" t="s">
        <v>32</v>
      </c>
      <c r="G211" s="239" t="s">
        <v>894</v>
      </c>
      <c r="H211" t="s">
        <v>895</v>
      </c>
      <c r="I211" s="239" t="s">
        <v>35</v>
      </c>
      <c r="J211" t="s">
        <v>36</v>
      </c>
      <c r="K211" s="244"/>
    </row>
    <row r="212" ht="16.8" spans="1:11">
      <c r="A212" s="239" t="s">
        <v>896</v>
      </c>
      <c r="B212" t="s">
        <v>897</v>
      </c>
      <c r="C212" s="240">
        <v>318</v>
      </c>
      <c r="D212" t="s">
        <v>30</v>
      </c>
      <c r="E212" s="242" t="s">
        <v>31</v>
      </c>
      <c r="F212" t="s">
        <v>32</v>
      </c>
      <c r="G212" s="239" t="s">
        <v>898</v>
      </c>
      <c r="H212" t="s">
        <v>899</v>
      </c>
      <c r="I212" s="239" t="s">
        <v>35</v>
      </c>
      <c r="J212" t="s">
        <v>36</v>
      </c>
      <c r="K212" s="244"/>
    </row>
    <row r="213" ht="16.8" spans="1:11">
      <c r="A213" s="239" t="s">
        <v>900</v>
      </c>
      <c r="B213" t="s">
        <v>901</v>
      </c>
      <c r="C213" s="240">
        <v>2000</v>
      </c>
      <c r="D213" t="s">
        <v>163</v>
      </c>
      <c r="E213" s="242" t="s">
        <v>31</v>
      </c>
      <c r="F213" t="s">
        <v>32</v>
      </c>
      <c r="G213" s="239" t="s">
        <v>902</v>
      </c>
      <c r="H213" t="s">
        <v>903</v>
      </c>
      <c r="I213" s="239" t="s">
        <v>35</v>
      </c>
      <c r="J213" t="s">
        <v>36</v>
      </c>
      <c r="K213" s="244"/>
    </row>
    <row r="214" ht="16.8" spans="1:11">
      <c r="A214" s="239" t="s">
        <v>904</v>
      </c>
      <c r="B214" t="s">
        <v>905</v>
      </c>
      <c r="C214" s="240">
        <v>1060</v>
      </c>
      <c r="D214" t="s">
        <v>39</v>
      </c>
      <c r="E214" s="242" t="s">
        <v>31</v>
      </c>
      <c r="F214" t="s">
        <v>32</v>
      </c>
      <c r="G214" s="239" t="s">
        <v>906</v>
      </c>
      <c r="H214" t="s">
        <v>907</v>
      </c>
      <c r="I214" s="239" t="s">
        <v>35</v>
      </c>
      <c r="J214" t="s">
        <v>36</v>
      </c>
      <c r="K214" s="244"/>
    </row>
    <row r="215" ht="16.8" spans="1:11">
      <c r="A215" s="239" t="s">
        <v>908</v>
      </c>
      <c r="B215" t="s">
        <v>909</v>
      </c>
      <c r="C215" s="240">
        <v>0.06</v>
      </c>
      <c r="D215" t="s">
        <v>49</v>
      </c>
      <c r="E215" s="242" t="s">
        <v>31</v>
      </c>
      <c r="F215" t="s">
        <v>32</v>
      </c>
      <c r="G215" s="239" t="s">
        <v>910</v>
      </c>
      <c r="H215" t="s">
        <v>911</v>
      </c>
      <c r="I215" s="239" t="s">
        <v>35</v>
      </c>
      <c r="J215" t="s">
        <v>36</v>
      </c>
      <c r="K215" s="244"/>
    </row>
    <row r="216" ht="16.8" spans="1:11">
      <c r="A216" s="239" t="s">
        <v>912</v>
      </c>
      <c r="B216" t="s">
        <v>913</v>
      </c>
      <c r="C216" s="240">
        <v>161.08</v>
      </c>
      <c r="D216" t="s">
        <v>39</v>
      </c>
      <c r="E216" s="242" t="s">
        <v>31</v>
      </c>
      <c r="F216" t="s">
        <v>32</v>
      </c>
      <c r="G216" s="239" t="s">
        <v>914</v>
      </c>
      <c r="H216" t="s">
        <v>915</v>
      </c>
      <c r="I216" s="239" t="s">
        <v>35</v>
      </c>
      <c r="J216" t="s">
        <v>36</v>
      </c>
      <c r="K216" s="244"/>
    </row>
    <row r="217" ht="16.8" spans="1:11">
      <c r="A217" s="239" t="s">
        <v>916</v>
      </c>
      <c r="B217" t="s">
        <v>917</v>
      </c>
      <c r="C217" s="240">
        <v>209.07</v>
      </c>
      <c r="D217" t="s">
        <v>54</v>
      </c>
      <c r="E217" s="242" t="s">
        <v>31</v>
      </c>
      <c r="F217" t="s">
        <v>32</v>
      </c>
      <c r="G217" s="239" t="s">
        <v>918</v>
      </c>
      <c r="H217" t="s">
        <v>919</v>
      </c>
      <c r="I217" s="239" t="s">
        <v>35</v>
      </c>
      <c r="J217" t="s">
        <v>36</v>
      </c>
      <c r="K217" s="244"/>
    </row>
    <row r="218" ht="16.8" spans="1:11">
      <c r="A218" s="239" t="s">
        <v>920</v>
      </c>
      <c r="B218" t="s">
        <v>921</v>
      </c>
      <c r="C218" s="240">
        <v>2066.67</v>
      </c>
      <c r="D218" t="s">
        <v>30</v>
      </c>
      <c r="E218" s="242" t="s">
        <v>31</v>
      </c>
      <c r="F218" t="s">
        <v>32</v>
      </c>
      <c r="G218" s="239" t="s">
        <v>922</v>
      </c>
      <c r="H218" t="s">
        <v>923</v>
      </c>
      <c r="I218" s="239" t="s">
        <v>35</v>
      </c>
      <c r="J218" t="s">
        <v>36</v>
      </c>
      <c r="K218" s="244"/>
    </row>
    <row r="219" ht="16.8" spans="1:11">
      <c r="A219" s="239" t="s">
        <v>924</v>
      </c>
      <c r="B219" t="s">
        <v>925</v>
      </c>
      <c r="C219" s="240">
        <v>1166</v>
      </c>
      <c r="D219" t="s">
        <v>30</v>
      </c>
      <c r="E219" s="242" t="s">
        <v>31</v>
      </c>
      <c r="F219" t="s">
        <v>32</v>
      </c>
      <c r="G219" s="239" t="s">
        <v>926</v>
      </c>
      <c r="H219" t="s">
        <v>927</v>
      </c>
      <c r="I219" s="239" t="s">
        <v>35</v>
      </c>
      <c r="J219" t="s">
        <v>36</v>
      </c>
      <c r="K219" s="244"/>
    </row>
    <row r="220" ht="16.8" spans="1:11">
      <c r="A220" s="239" t="s">
        <v>928</v>
      </c>
      <c r="B220" t="s">
        <v>929</v>
      </c>
      <c r="C220" s="240">
        <v>400</v>
      </c>
      <c r="D220" t="s">
        <v>39</v>
      </c>
      <c r="E220" s="242" t="s">
        <v>31</v>
      </c>
      <c r="F220" t="s">
        <v>32</v>
      </c>
      <c r="G220" s="239" t="s">
        <v>930</v>
      </c>
      <c r="H220" t="s">
        <v>931</v>
      </c>
      <c r="I220" s="239" t="s">
        <v>35</v>
      </c>
      <c r="J220" t="s">
        <v>36</v>
      </c>
      <c r="K220" s="244"/>
    </row>
    <row r="221" ht="16.8" spans="1:11">
      <c r="A221" s="239" t="s">
        <v>932</v>
      </c>
      <c r="B221" t="s">
        <v>933</v>
      </c>
      <c r="C221" s="240">
        <v>95.4</v>
      </c>
      <c r="D221" t="s">
        <v>39</v>
      </c>
      <c r="E221" s="242" t="s">
        <v>31</v>
      </c>
      <c r="F221" t="s">
        <v>32</v>
      </c>
      <c r="G221" s="239" t="s">
        <v>934</v>
      </c>
      <c r="H221" t="s">
        <v>935</v>
      </c>
      <c r="I221" s="239" t="s">
        <v>35</v>
      </c>
      <c r="J221" t="s">
        <v>36</v>
      </c>
      <c r="K221" s="244"/>
    </row>
    <row r="222" ht="16.8" spans="1:11">
      <c r="A222" s="239" t="s">
        <v>936</v>
      </c>
      <c r="B222" t="s">
        <v>937</v>
      </c>
      <c r="C222" s="240">
        <v>636</v>
      </c>
      <c r="D222" t="s">
        <v>141</v>
      </c>
      <c r="E222" s="242" t="s">
        <v>31</v>
      </c>
      <c r="F222" t="s">
        <v>32</v>
      </c>
      <c r="G222" s="239" t="s">
        <v>938</v>
      </c>
      <c r="H222" t="s">
        <v>939</v>
      </c>
      <c r="I222" s="239" t="s">
        <v>35</v>
      </c>
      <c r="J222" t="s">
        <v>36</v>
      </c>
      <c r="K222" s="244"/>
    </row>
    <row r="223" ht="16.8" spans="1:11">
      <c r="A223" s="239" t="s">
        <v>940</v>
      </c>
      <c r="B223" t="s">
        <v>941</v>
      </c>
      <c r="C223" s="240">
        <v>371</v>
      </c>
      <c r="D223" t="s">
        <v>39</v>
      </c>
      <c r="E223" s="242" t="s">
        <v>31</v>
      </c>
      <c r="F223" t="s">
        <v>32</v>
      </c>
      <c r="G223" s="239" t="s">
        <v>942</v>
      </c>
      <c r="H223" t="s">
        <v>943</v>
      </c>
      <c r="I223" s="239" t="s">
        <v>35</v>
      </c>
      <c r="J223" t="s">
        <v>36</v>
      </c>
      <c r="K223" s="244"/>
    </row>
    <row r="224" ht="16.8" spans="1:11">
      <c r="A224" s="239" t="s">
        <v>944</v>
      </c>
      <c r="B224" t="s">
        <v>945</v>
      </c>
      <c r="C224" s="240">
        <v>131.67</v>
      </c>
      <c r="D224" t="s">
        <v>39</v>
      </c>
      <c r="E224" s="242" t="s">
        <v>31</v>
      </c>
      <c r="F224" t="s">
        <v>32</v>
      </c>
      <c r="G224" s="239" t="s">
        <v>946</v>
      </c>
      <c r="H224" t="s">
        <v>947</v>
      </c>
      <c r="I224" s="239" t="s">
        <v>35</v>
      </c>
      <c r="J224" t="s">
        <v>36</v>
      </c>
      <c r="K224" s="244"/>
    </row>
    <row r="225" ht="16.8" spans="1:11">
      <c r="A225" s="239" t="s">
        <v>948</v>
      </c>
      <c r="B225" t="s">
        <v>949</v>
      </c>
      <c r="C225" s="240">
        <v>127.2</v>
      </c>
      <c r="D225" t="s">
        <v>237</v>
      </c>
      <c r="E225" s="242" t="s">
        <v>31</v>
      </c>
      <c r="F225" t="s">
        <v>32</v>
      </c>
      <c r="G225" s="239" t="s">
        <v>950</v>
      </c>
      <c r="H225" t="s">
        <v>951</v>
      </c>
      <c r="I225" s="239" t="s">
        <v>35</v>
      </c>
      <c r="J225" t="s">
        <v>36</v>
      </c>
      <c r="K225" s="244"/>
    </row>
    <row r="226" ht="16.8" spans="1:11">
      <c r="A226" s="239" t="s">
        <v>952</v>
      </c>
      <c r="B226" t="s">
        <v>953</v>
      </c>
      <c r="C226" s="240">
        <v>689</v>
      </c>
      <c r="D226" t="s">
        <v>30</v>
      </c>
      <c r="E226" s="242" t="s">
        <v>31</v>
      </c>
      <c r="F226" t="s">
        <v>32</v>
      </c>
      <c r="G226" s="239" t="s">
        <v>954</v>
      </c>
      <c r="H226" t="s">
        <v>955</v>
      </c>
      <c r="I226" s="239" t="s">
        <v>35</v>
      </c>
      <c r="J226" t="s">
        <v>36</v>
      </c>
      <c r="K226" s="244"/>
    </row>
    <row r="227" ht="16.8" spans="1:11">
      <c r="A227" s="239" t="s">
        <v>956</v>
      </c>
      <c r="B227" t="s">
        <v>957</v>
      </c>
      <c r="C227" s="240">
        <v>180.2</v>
      </c>
      <c r="D227" t="s">
        <v>958</v>
      </c>
      <c r="E227" s="242" t="s">
        <v>31</v>
      </c>
      <c r="F227" t="s">
        <v>32</v>
      </c>
      <c r="G227" s="239" t="s">
        <v>959</v>
      </c>
      <c r="H227" t="s">
        <v>960</v>
      </c>
      <c r="I227" s="239" t="s">
        <v>35</v>
      </c>
      <c r="J227" t="s">
        <v>36</v>
      </c>
      <c r="K227" s="244"/>
    </row>
    <row r="228" ht="16.8" spans="1:11">
      <c r="A228" s="239" t="s">
        <v>961</v>
      </c>
      <c r="B228" t="s">
        <v>962</v>
      </c>
      <c r="C228" s="240">
        <v>445.2</v>
      </c>
      <c r="D228" t="s">
        <v>90</v>
      </c>
      <c r="E228" s="242" t="s">
        <v>31</v>
      </c>
      <c r="F228" t="s">
        <v>32</v>
      </c>
      <c r="G228" s="239" t="s">
        <v>963</v>
      </c>
      <c r="H228" t="s">
        <v>964</v>
      </c>
      <c r="I228" s="239" t="s">
        <v>35</v>
      </c>
      <c r="J228" t="s">
        <v>36</v>
      </c>
      <c r="K228" s="244"/>
    </row>
    <row r="229" ht="16.8" spans="1:11">
      <c r="A229" s="239" t="s">
        <v>965</v>
      </c>
      <c r="B229" t="s">
        <v>966</v>
      </c>
      <c r="C229" s="240">
        <v>1666.67</v>
      </c>
      <c r="D229" t="s">
        <v>30</v>
      </c>
      <c r="E229" s="242" t="s">
        <v>31</v>
      </c>
      <c r="F229" t="s">
        <v>32</v>
      </c>
      <c r="G229" s="239" t="s">
        <v>967</v>
      </c>
      <c r="H229" t="s">
        <v>968</v>
      </c>
      <c r="I229" s="239" t="s">
        <v>35</v>
      </c>
      <c r="J229" t="s">
        <v>36</v>
      </c>
      <c r="K229" s="244"/>
    </row>
    <row r="230" ht="16.8" spans="1:11">
      <c r="A230" s="239" t="s">
        <v>969</v>
      </c>
      <c r="B230" t="s">
        <v>970</v>
      </c>
      <c r="C230" s="240">
        <v>1590</v>
      </c>
      <c r="D230" t="s">
        <v>85</v>
      </c>
      <c r="E230" s="242" t="s">
        <v>31</v>
      </c>
      <c r="F230" t="s">
        <v>32</v>
      </c>
      <c r="G230" s="239" t="s">
        <v>971</v>
      </c>
      <c r="H230" t="s">
        <v>972</v>
      </c>
      <c r="I230" s="239" t="s">
        <v>35</v>
      </c>
      <c r="J230" t="s">
        <v>36</v>
      </c>
      <c r="K230" s="244"/>
    </row>
    <row r="231" ht="16.8" spans="1:11">
      <c r="A231" s="239" t="s">
        <v>973</v>
      </c>
      <c r="B231" t="s">
        <v>974</v>
      </c>
      <c r="C231" s="240">
        <v>127.2</v>
      </c>
      <c r="D231" t="s">
        <v>39</v>
      </c>
      <c r="E231" s="242" t="s">
        <v>31</v>
      </c>
      <c r="F231" t="s">
        <v>32</v>
      </c>
      <c r="G231" s="239" t="s">
        <v>975</v>
      </c>
      <c r="H231" t="s">
        <v>976</v>
      </c>
      <c r="I231" s="239" t="s">
        <v>35</v>
      </c>
      <c r="J231" t="s">
        <v>36</v>
      </c>
      <c r="K231" s="244"/>
    </row>
    <row r="232" ht="16.8" spans="1:11">
      <c r="A232" s="239" t="s">
        <v>977</v>
      </c>
      <c r="B232" t="s">
        <v>978</v>
      </c>
      <c r="C232" s="240">
        <v>63.6</v>
      </c>
      <c r="D232" t="s">
        <v>39</v>
      </c>
      <c r="E232" s="242" t="s">
        <v>31</v>
      </c>
      <c r="F232" t="s">
        <v>32</v>
      </c>
      <c r="G232" s="239" t="s">
        <v>979</v>
      </c>
      <c r="H232" t="s">
        <v>980</v>
      </c>
      <c r="I232" s="239" t="s">
        <v>35</v>
      </c>
      <c r="J232" t="s">
        <v>36</v>
      </c>
      <c r="K232" s="244"/>
    </row>
    <row r="233" ht="16.8" spans="1:11">
      <c r="A233" s="239" t="s">
        <v>981</v>
      </c>
      <c r="B233" t="s">
        <v>982</v>
      </c>
      <c r="C233" s="240">
        <v>196.1</v>
      </c>
      <c r="D233" t="s">
        <v>141</v>
      </c>
      <c r="E233" s="242" t="s">
        <v>31</v>
      </c>
      <c r="F233" t="s">
        <v>32</v>
      </c>
      <c r="G233" s="239" t="s">
        <v>983</v>
      </c>
      <c r="H233" t="s">
        <v>984</v>
      </c>
      <c r="I233" s="239" t="s">
        <v>35</v>
      </c>
      <c r="J233" t="s">
        <v>36</v>
      </c>
      <c r="K233" s="244"/>
    </row>
    <row r="234" ht="16.8" spans="1:11">
      <c r="A234" s="239" t="s">
        <v>985</v>
      </c>
      <c r="B234" t="s">
        <v>986</v>
      </c>
      <c r="C234" s="240">
        <v>144.61</v>
      </c>
      <c r="D234" t="s">
        <v>39</v>
      </c>
      <c r="E234" s="242" t="s">
        <v>31</v>
      </c>
      <c r="F234" t="s">
        <v>32</v>
      </c>
      <c r="G234" s="239" t="s">
        <v>987</v>
      </c>
      <c r="H234" t="s">
        <v>988</v>
      </c>
      <c r="I234" s="239" t="s">
        <v>35</v>
      </c>
      <c r="J234" t="s">
        <v>36</v>
      </c>
      <c r="K234" s="244"/>
    </row>
    <row r="235" ht="16.8" spans="1:11">
      <c r="A235" s="239" t="s">
        <v>989</v>
      </c>
      <c r="B235" t="s">
        <v>990</v>
      </c>
      <c r="C235" s="240">
        <v>10600</v>
      </c>
      <c r="D235" t="s">
        <v>30</v>
      </c>
      <c r="E235" s="242" t="s">
        <v>31</v>
      </c>
      <c r="F235" t="s">
        <v>32</v>
      </c>
      <c r="G235" s="239" t="s">
        <v>991</v>
      </c>
      <c r="H235" t="s">
        <v>992</v>
      </c>
      <c r="I235" s="239" t="s">
        <v>35</v>
      </c>
      <c r="J235" t="s">
        <v>36</v>
      </c>
      <c r="K235" s="244"/>
    </row>
    <row r="236" ht="16.8" spans="1:11">
      <c r="A236" s="239" t="s">
        <v>993</v>
      </c>
      <c r="B236" t="s">
        <v>994</v>
      </c>
      <c r="C236" s="240">
        <v>84.8</v>
      </c>
      <c r="D236" t="s">
        <v>39</v>
      </c>
      <c r="E236" s="242" t="s">
        <v>31</v>
      </c>
      <c r="F236" t="s">
        <v>32</v>
      </c>
      <c r="G236" s="239" t="s">
        <v>995</v>
      </c>
      <c r="H236" t="s">
        <v>996</v>
      </c>
      <c r="I236" s="239" t="s">
        <v>35</v>
      </c>
      <c r="J236" t="s">
        <v>36</v>
      </c>
      <c r="K236" s="244"/>
    </row>
    <row r="237" ht="16.8" spans="1:11">
      <c r="A237" s="239" t="s">
        <v>997</v>
      </c>
      <c r="B237" t="s">
        <v>998</v>
      </c>
      <c r="C237" s="240">
        <v>3498.33</v>
      </c>
      <c r="D237" t="s">
        <v>85</v>
      </c>
      <c r="E237" s="242" t="s">
        <v>31</v>
      </c>
      <c r="F237" t="s">
        <v>32</v>
      </c>
      <c r="G237" s="239" t="s">
        <v>999</v>
      </c>
      <c r="H237" t="s">
        <v>1000</v>
      </c>
      <c r="I237" s="239" t="s">
        <v>35</v>
      </c>
      <c r="J237" t="s">
        <v>36</v>
      </c>
      <c r="K237" s="244"/>
    </row>
    <row r="238" ht="16.8" spans="1:11">
      <c r="A238" s="239" t="s">
        <v>1001</v>
      </c>
      <c r="B238" t="s">
        <v>1002</v>
      </c>
      <c r="C238" s="240">
        <v>237.44</v>
      </c>
      <c r="D238" t="s">
        <v>90</v>
      </c>
      <c r="E238" s="242" t="s">
        <v>31</v>
      </c>
      <c r="F238" t="s">
        <v>32</v>
      </c>
      <c r="G238" s="239" t="s">
        <v>1003</v>
      </c>
      <c r="H238" t="s">
        <v>1004</v>
      </c>
      <c r="I238" s="239" t="s">
        <v>35</v>
      </c>
      <c r="J238" t="s">
        <v>36</v>
      </c>
      <c r="K238" s="244"/>
    </row>
    <row r="239" ht="16.8" spans="1:11">
      <c r="A239" s="239" t="s">
        <v>1005</v>
      </c>
      <c r="B239" t="s">
        <v>1006</v>
      </c>
      <c r="C239" s="240">
        <v>466.4</v>
      </c>
      <c r="D239" t="s">
        <v>39</v>
      </c>
      <c r="E239" s="242" t="s">
        <v>31</v>
      </c>
      <c r="F239" t="s">
        <v>32</v>
      </c>
      <c r="G239" s="239" t="s">
        <v>1007</v>
      </c>
      <c r="H239" t="s">
        <v>1008</v>
      </c>
      <c r="I239" s="239" t="s">
        <v>35</v>
      </c>
      <c r="J239" t="s">
        <v>36</v>
      </c>
      <c r="K239" s="244"/>
    </row>
    <row r="240" ht="16.8" spans="1:11">
      <c r="A240" s="239" t="s">
        <v>1009</v>
      </c>
      <c r="B240" t="s">
        <v>1010</v>
      </c>
      <c r="C240" s="240">
        <v>133.33</v>
      </c>
      <c r="D240" t="s">
        <v>621</v>
      </c>
      <c r="E240" s="242" t="s">
        <v>31</v>
      </c>
      <c r="F240" t="s">
        <v>32</v>
      </c>
      <c r="G240" s="239" t="s">
        <v>1011</v>
      </c>
      <c r="H240" t="s">
        <v>1012</v>
      </c>
      <c r="I240" s="239" t="s">
        <v>35</v>
      </c>
      <c r="J240" t="s">
        <v>36</v>
      </c>
      <c r="K240" s="244"/>
    </row>
    <row r="241" ht="16.8" spans="1:11">
      <c r="A241" s="239" t="s">
        <v>1013</v>
      </c>
      <c r="B241" t="s">
        <v>1014</v>
      </c>
      <c r="C241" s="240">
        <v>560</v>
      </c>
      <c r="D241" t="s">
        <v>30</v>
      </c>
      <c r="E241" s="242" t="s">
        <v>31</v>
      </c>
      <c r="F241" t="s">
        <v>32</v>
      </c>
      <c r="G241" s="239" t="s">
        <v>1015</v>
      </c>
      <c r="H241" t="s">
        <v>1016</v>
      </c>
      <c r="I241" s="239" t="s">
        <v>35</v>
      </c>
      <c r="J241" t="s">
        <v>36</v>
      </c>
      <c r="K241" s="244"/>
    </row>
    <row r="242" ht="16.8" spans="1:11">
      <c r="A242" s="239" t="s">
        <v>1017</v>
      </c>
      <c r="B242" t="s">
        <v>1018</v>
      </c>
      <c r="C242" s="240">
        <v>93.33</v>
      </c>
      <c r="D242" t="s">
        <v>39</v>
      </c>
      <c r="E242" s="242" t="s">
        <v>31</v>
      </c>
      <c r="F242" t="s">
        <v>32</v>
      </c>
      <c r="G242" s="239" t="s">
        <v>1019</v>
      </c>
      <c r="H242" t="s">
        <v>1020</v>
      </c>
      <c r="I242" s="239" t="s">
        <v>35</v>
      </c>
      <c r="J242" t="s">
        <v>36</v>
      </c>
      <c r="K242" s="244"/>
    </row>
    <row r="243" ht="16.8" spans="1:11">
      <c r="A243" s="239" t="s">
        <v>1021</v>
      </c>
      <c r="B243" t="s">
        <v>1022</v>
      </c>
      <c r="C243" s="240">
        <v>60</v>
      </c>
      <c r="D243" t="s">
        <v>39</v>
      </c>
      <c r="E243" s="242" t="s">
        <v>31</v>
      </c>
      <c r="F243" t="s">
        <v>32</v>
      </c>
      <c r="G243" s="239" t="s">
        <v>1023</v>
      </c>
      <c r="H243" t="s">
        <v>1024</v>
      </c>
      <c r="I243" s="239" t="s">
        <v>35</v>
      </c>
      <c r="J243" t="s">
        <v>36</v>
      </c>
      <c r="K243" s="244"/>
    </row>
    <row r="244" ht="16.8" spans="1:11">
      <c r="A244" s="239" t="s">
        <v>1025</v>
      </c>
      <c r="B244" t="s">
        <v>1026</v>
      </c>
      <c r="C244" s="240">
        <v>26.5</v>
      </c>
      <c r="D244" t="s">
        <v>90</v>
      </c>
      <c r="E244" s="242" t="s">
        <v>31</v>
      </c>
      <c r="F244" t="s">
        <v>32</v>
      </c>
      <c r="G244" s="239" t="s">
        <v>1027</v>
      </c>
      <c r="H244" t="s">
        <v>1028</v>
      </c>
      <c r="I244" s="239" t="s">
        <v>35</v>
      </c>
      <c r="J244" t="s">
        <v>36</v>
      </c>
      <c r="K244" s="244"/>
    </row>
    <row r="245" ht="16.8" spans="1:11">
      <c r="A245" s="239" t="s">
        <v>1029</v>
      </c>
      <c r="B245" t="s">
        <v>1030</v>
      </c>
      <c r="C245" s="240">
        <v>153.7</v>
      </c>
      <c r="D245" t="s">
        <v>95</v>
      </c>
      <c r="E245" s="242" t="s">
        <v>31</v>
      </c>
      <c r="F245" t="s">
        <v>32</v>
      </c>
      <c r="G245" s="239" t="s">
        <v>1031</v>
      </c>
      <c r="H245" t="s">
        <v>1032</v>
      </c>
      <c r="I245" s="239" t="s">
        <v>35</v>
      </c>
      <c r="J245" t="s">
        <v>36</v>
      </c>
      <c r="K245" s="244"/>
    </row>
    <row r="246" ht="16.8" spans="1:11">
      <c r="A246" s="239" t="s">
        <v>1033</v>
      </c>
      <c r="B246" t="s">
        <v>1034</v>
      </c>
      <c r="C246" s="240">
        <v>8.48</v>
      </c>
      <c r="D246" t="s">
        <v>100</v>
      </c>
      <c r="E246" s="242" t="s">
        <v>31</v>
      </c>
      <c r="F246" t="s">
        <v>32</v>
      </c>
      <c r="G246" s="239" t="s">
        <v>1035</v>
      </c>
      <c r="H246" t="s">
        <v>1036</v>
      </c>
      <c r="I246" s="239" t="s">
        <v>35</v>
      </c>
      <c r="J246" t="s">
        <v>36</v>
      </c>
      <c r="K246" s="244"/>
    </row>
    <row r="247" ht="16.8" spans="1:11">
      <c r="A247" s="239" t="s">
        <v>1037</v>
      </c>
      <c r="B247" t="s">
        <v>1038</v>
      </c>
      <c r="C247" s="240">
        <v>254.4</v>
      </c>
      <c r="D247" t="s">
        <v>39</v>
      </c>
      <c r="E247" s="242" t="s">
        <v>31</v>
      </c>
      <c r="F247" t="s">
        <v>32</v>
      </c>
      <c r="G247" s="239" t="s">
        <v>1039</v>
      </c>
      <c r="H247" t="s">
        <v>1040</v>
      </c>
      <c r="I247" s="239" t="s">
        <v>35</v>
      </c>
      <c r="J247" t="s">
        <v>36</v>
      </c>
      <c r="K247" s="244"/>
    </row>
    <row r="248" ht="16.8" spans="1:11">
      <c r="A248" s="239" t="s">
        <v>1041</v>
      </c>
      <c r="B248" t="s">
        <v>1042</v>
      </c>
      <c r="C248" s="240">
        <v>157.97</v>
      </c>
      <c r="D248" t="s">
        <v>39</v>
      </c>
      <c r="E248" s="242" t="s">
        <v>31</v>
      </c>
      <c r="F248" t="s">
        <v>32</v>
      </c>
      <c r="G248" s="239" t="s">
        <v>1043</v>
      </c>
      <c r="H248" t="s">
        <v>1044</v>
      </c>
      <c r="I248" s="239" t="s">
        <v>35</v>
      </c>
      <c r="J248" t="s">
        <v>36</v>
      </c>
      <c r="K248" s="244"/>
    </row>
    <row r="249" ht="16.8" spans="1:11">
      <c r="A249" s="239" t="s">
        <v>1045</v>
      </c>
      <c r="B249" t="s">
        <v>1046</v>
      </c>
      <c r="C249" s="240">
        <v>551</v>
      </c>
      <c r="D249" t="s">
        <v>141</v>
      </c>
      <c r="E249" s="242" t="s">
        <v>31</v>
      </c>
      <c r="F249" t="s">
        <v>32</v>
      </c>
      <c r="G249" s="239" t="s">
        <v>1047</v>
      </c>
      <c r="H249" t="s">
        <v>1048</v>
      </c>
      <c r="I249" s="239" t="s">
        <v>35</v>
      </c>
      <c r="J249" t="s">
        <v>36</v>
      </c>
      <c r="K249" s="244"/>
    </row>
    <row r="250" ht="16.8" spans="1:11">
      <c r="A250" s="239" t="s">
        <v>1049</v>
      </c>
      <c r="B250" t="s">
        <v>1050</v>
      </c>
      <c r="C250" s="240">
        <v>32.86</v>
      </c>
      <c r="D250" t="s">
        <v>90</v>
      </c>
      <c r="E250" s="242" t="s">
        <v>31</v>
      </c>
      <c r="F250" t="s">
        <v>32</v>
      </c>
      <c r="G250" s="239" t="s">
        <v>1051</v>
      </c>
      <c r="H250" t="s">
        <v>1052</v>
      </c>
      <c r="I250" s="239" t="s">
        <v>35</v>
      </c>
      <c r="J250" t="s">
        <v>36</v>
      </c>
      <c r="K250" s="244"/>
    </row>
    <row r="251" ht="16.8" spans="1:11">
      <c r="A251" s="239" t="s">
        <v>1053</v>
      </c>
      <c r="B251" t="s">
        <v>1054</v>
      </c>
      <c r="C251" s="240">
        <v>186.67</v>
      </c>
      <c r="D251" t="s">
        <v>39</v>
      </c>
      <c r="E251" s="242" t="s">
        <v>31</v>
      </c>
      <c r="F251" t="s">
        <v>32</v>
      </c>
      <c r="G251" s="239" t="s">
        <v>1055</v>
      </c>
      <c r="H251" t="s">
        <v>1056</v>
      </c>
      <c r="I251" s="239" t="s">
        <v>35</v>
      </c>
      <c r="J251" t="s">
        <v>36</v>
      </c>
      <c r="K251" s="244"/>
    </row>
    <row r="252" ht="16.8" spans="1:11">
      <c r="A252" s="239" t="s">
        <v>1057</v>
      </c>
      <c r="B252" t="s">
        <v>1058</v>
      </c>
      <c r="C252" s="240">
        <v>1616.67</v>
      </c>
      <c r="D252" t="s">
        <v>141</v>
      </c>
      <c r="E252" s="242" t="s">
        <v>31</v>
      </c>
      <c r="F252" t="s">
        <v>32</v>
      </c>
      <c r="G252" s="239" t="s">
        <v>1059</v>
      </c>
      <c r="H252" t="s">
        <v>1060</v>
      </c>
      <c r="I252" s="239" t="s">
        <v>35</v>
      </c>
      <c r="J252" t="s">
        <v>36</v>
      </c>
      <c r="K252" s="244"/>
    </row>
    <row r="253" ht="16.8" spans="1:11">
      <c r="A253" s="239" t="s">
        <v>1061</v>
      </c>
      <c r="B253" t="s">
        <v>1062</v>
      </c>
      <c r="C253" s="240">
        <v>989.33</v>
      </c>
      <c r="D253" t="s">
        <v>85</v>
      </c>
      <c r="E253" s="242" t="s">
        <v>31</v>
      </c>
      <c r="F253" t="s">
        <v>32</v>
      </c>
      <c r="G253" s="239" t="s">
        <v>1063</v>
      </c>
      <c r="H253" t="s">
        <v>1064</v>
      </c>
      <c r="I253" s="239" t="s">
        <v>35</v>
      </c>
      <c r="J253" t="s">
        <v>36</v>
      </c>
      <c r="K253" s="244"/>
    </row>
    <row r="254" ht="16.8" spans="1:11">
      <c r="A254" s="239" t="s">
        <v>1065</v>
      </c>
      <c r="B254" t="s">
        <v>1066</v>
      </c>
      <c r="C254" s="240">
        <v>636</v>
      </c>
      <c r="D254" t="s">
        <v>30</v>
      </c>
      <c r="E254" s="242" t="s">
        <v>31</v>
      </c>
      <c r="F254" t="s">
        <v>32</v>
      </c>
      <c r="G254" s="239" t="s">
        <v>1067</v>
      </c>
      <c r="H254" t="s">
        <v>1068</v>
      </c>
      <c r="I254" s="239" t="s">
        <v>35</v>
      </c>
      <c r="J254" t="s">
        <v>36</v>
      </c>
      <c r="K254" s="244"/>
    </row>
    <row r="255" ht="16.8" spans="1:11">
      <c r="A255" s="239" t="s">
        <v>1069</v>
      </c>
      <c r="B255" t="s">
        <v>1070</v>
      </c>
      <c r="C255" s="240">
        <v>212</v>
      </c>
      <c r="D255" t="s">
        <v>39</v>
      </c>
      <c r="E255" s="242" t="s">
        <v>31</v>
      </c>
      <c r="F255" t="s">
        <v>32</v>
      </c>
      <c r="G255" s="239" t="s">
        <v>1071</v>
      </c>
      <c r="H255" t="s">
        <v>1072</v>
      </c>
      <c r="I255" s="239" t="s">
        <v>35</v>
      </c>
      <c r="J255" t="s">
        <v>36</v>
      </c>
      <c r="K255" s="244"/>
    </row>
    <row r="256" ht="16.8" spans="1:11">
      <c r="A256" s="239" t="s">
        <v>1073</v>
      </c>
      <c r="B256" t="s">
        <v>1074</v>
      </c>
      <c r="C256" s="240">
        <v>63.33</v>
      </c>
      <c r="D256" t="s">
        <v>39</v>
      </c>
      <c r="E256" s="242" t="s">
        <v>31</v>
      </c>
      <c r="F256" t="s">
        <v>32</v>
      </c>
      <c r="G256" s="239" t="s">
        <v>1075</v>
      </c>
      <c r="H256" t="s">
        <v>1076</v>
      </c>
      <c r="I256" s="239" t="s">
        <v>35</v>
      </c>
      <c r="J256" t="s">
        <v>36</v>
      </c>
      <c r="K256" s="244"/>
    </row>
    <row r="257" ht="16.8" spans="1:11">
      <c r="A257" s="239" t="s">
        <v>1077</v>
      </c>
      <c r="B257" t="s">
        <v>1078</v>
      </c>
      <c r="C257" s="240">
        <v>1200</v>
      </c>
      <c r="D257" t="s">
        <v>30</v>
      </c>
      <c r="E257" s="242" t="s">
        <v>31</v>
      </c>
      <c r="F257" t="s">
        <v>32</v>
      </c>
      <c r="G257" s="239" t="s">
        <v>1079</v>
      </c>
      <c r="H257" t="s">
        <v>1080</v>
      </c>
      <c r="I257" s="239" t="s">
        <v>35</v>
      </c>
      <c r="J257" t="s">
        <v>36</v>
      </c>
      <c r="K257" s="244"/>
    </row>
    <row r="258" ht="16.8" spans="1:11">
      <c r="A258" s="239" t="s">
        <v>1081</v>
      </c>
      <c r="B258" t="s">
        <v>1082</v>
      </c>
      <c r="C258" s="240">
        <v>371</v>
      </c>
      <c r="D258" t="s">
        <v>30</v>
      </c>
      <c r="E258" s="242" t="s">
        <v>31</v>
      </c>
      <c r="F258" t="s">
        <v>32</v>
      </c>
      <c r="G258" s="239" t="s">
        <v>1083</v>
      </c>
      <c r="H258" t="s">
        <v>1084</v>
      </c>
      <c r="I258" s="239" t="s">
        <v>35</v>
      </c>
      <c r="J258" t="s">
        <v>36</v>
      </c>
      <c r="K258" s="244"/>
    </row>
    <row r="259" ht="16.8" spans="1:11">
      <c r="A259" s="239" t="s">
        <v>1085</v>
      </c>
      <c r="B259" t="s">
        <v>1086</v>
      </c>
      <c r="C259" s="240">
        <v>2.54</v>
      </c>
      <c r="D259" t="s">
        <v>90</v>
      </c>
      <c r="E259" s="242" t="s">
        <v>31</v>
      </c>
      <c r="F259" t="s">
        <v>32</v>
      </c>
      <c r="G259" s="239" t="s">
        <v>1087</v>
      </c>
      <c r="H259" t="s">
        <v>1088</v>
      </c>
      <c r="I259" s="239" t="s">
        <v>35</v>
      </c>
      <c r="J259" t="s">
        <v>36</v>
      </c>
      <c r="K259" s="244"/>
    </row>
    <row r="260" ht="16.8" spans="1:11">
      <c r="A260" s="239" t="s">
        <v>1089</v>
      </c>
      <c r="B260" t="s">
        <v>1090</v>
      </c>
      <c r="C260" s="240">
        <v>1853.67</v>
      </c>
      <c r="D260" t="s">
        <v>30</v>
      </c>
      <c r="E260" s="242" t="s">
        <v>31</v>
      </c>
      <c r="F260" t="s">
        <v>32</v>
      </c>
      <c r="G260" s="239" t="s">
        <v>1091</v>
      </c>
      <c r="H260" t="s">
        <v>1092</v>
      </c>
      <c r="I260" s="239" t="s">
        <v>35</v>
      </c>
      <c r="J260" t="s">
        <v>36</v>
      </c>
      <c r="K260" s="244"/>
    </row>
    <row r="261" ht="16.8" spans="1:11">
      <c r="A261" s="239" t="s">
        <v>1093</v>
      </c>
      <c r="B261" t="s">
        <v>1094</v>
      </c>
      <c r="C261" s="240">
        <v>106</v>
      </c>
      <c r="D261" t="s">
        <v>54</v>
      </c>
      <c r="E261" s="242" t="s">
        <v>31</v>
      </c>
      <c r="F261" t="s">
        <v>32</v>
      </c>
      <c r="G261" s="239" t="s">
        <v>1095</v>
      </c>
      <c r="H261" t="s">
        <v>1096</v>
      </c>
      <c r="I261" s="239" t="s">
        <v>35</v>
      </c>
      <c r="J261" t="s">
        <v>36</v>
      </c>
      <c r="K261" s="244"/>
    </row>
    <row r="262" ht="16.8" spans="1:11">
      <c r="A262" s="239" t="s">
        <v>1097</v>
      </c>
      <c r="B262" t="s">
        <v>1098</v>
      </c>
      <c r="C262" s="240">
        <v>159</v>
      </c>
      <c r="D262" t="s">
        <v>90</v>
      </c>
      <c r="E262" s="242" t="s">
        <v>31</v>
      </c>
      <c r="F262" t="s">
        <v>32</v>
      </c>
      <c r="G262" s="239" t="s">
        <v>1099</v>
      </c>
      <c r="H262" t="s">
        <v>1100</v>
      </c>
      <c r="I262" s="239" t="s">
        <v>35</v>
      </c>
      <c r="J262" t="s">
        <v>36</v>
      </c>
      <c r="K262" s="244"/>
    </row>
    <row r="263" ht="16.8" spans="1:11">
      <c r="A263" s="239" t="s">
        <v>1101</v>
      </c>
      <c r="B263" t="s">
        <v>1102</v>
      </c>
      <c r="C263" s="240">
        <v>848</v>
      </c>
      <c r="D263" t="s">
        <v>141</v>
      </c>
      <c r="E263" s="242" t="s">
        <v>31</v>
      </c>
      <c r="F263" t="s">
        <v>32</v>
      </c>
      <c r="G263" s="239" t="s">
        <v>1103</v>
      </c>
      <c r="H263" t="s">
        <v>1104</v>
      </c>
      <c r="I263" s="239" t="s">
        <v>35</v>
      </c>
      <c r="J263" t="s">
        <v>36</v>
      </c>
      <c r="K263" s="244"/>
    </row>
    <row r="264" ht="16.8" spans="1:11">
      <c r="A264" s="239" t="s">
        <v>1105</v>
      </c>
      <c r="B264" t="s">
        <v>1106</v>
      </c>
      <c r="C264" s="240">
        <v>212</v>
      </c>
      <c r="D264" t="s">
        <v>39</v>
      </c>
      <c r="E264" s="242" t="s">
        <v>31</v>
      </c>
      <c r="F264" t="s">
        <v>32</v>
      </c>
      <c r="G264" s="239" t="s">
        <v>1107</v>
      </c>
      <c r="H264" t="s">
        <v>1108</v>
      </c>
      <c r="I264" s="239" t="s">
        <v>35</v>
      </c>
      <c r="J264" t="s">
        <v>36</v>
      </c>
      <c r="K264" s="244"/>
    </row>
    <row r="265" ht="16.8" spans="1:11">
      <c r="A265" s="239" t="s">
        <v>1109</v>
      </c>
      <c r="B265" t="s">
        <v>1110</v>
      </c>
      <c r="C265" s="240">
        <v>18.02</v>
      </c>
      <c r="D265" t="s">
        <v>100</v>
      </c>
      <c r="E265" s="242" t="s">
        <v>31</v>
      </c>
      <c r="F265" t="s">
        <v>32</v>
      </c>
      <c r="G265" s="239" t="s">
        <v>1111</v>
      </c>
      <c r="H265" t="s">
        <v>1112</v>
      </c>
      <c r="I265" s="239" t="s">
        <v>35</v>
      </c>
      <c r="J265" t="s">
        <v>36</v>
      </c>
      <c r="K265" s="244"/>
    </row>
    <row r="266" ht="16.8" spans="1:11">
      <c r="A266" s="239" t="s">
        <v>1113</v>
      </c>
      <c r="B266" t="s">
        <v>1114</v>
      </c>
      <c r="C266" s="240">
        <v>210.95</v>
      </c>
      <c r="D266" t="s">
        <v>54</v>
      </c>
      <c r="E266" s="242" t="s">
        <v>31</v>
      </c>
      <c r="F266" t="s">
        <v>32</v>
      </c>
      <c r="G266" s="239" t="s">
        <v>1115</v>
      </c>
      <c r="H266" t="s">
        <v>1116</v>
      </c>
      <c r="I266" s="239" t="s">
        <v>35</v>
      </c>
      <c r="J266" t="s">
        <v>36</v>
      </c>
      <c r="K266" s="244"/>
    </row>
    <row r="267" ht="16.8" spans="1:11">
      <c r="A267" s="239" t="s">
        <v>1117</v>
      </c>
      <c r="B267" t="s">
        <v>1118</v>
      </c>
      <c r="C267" s="240">
        <v>583.33</v>
      </c>
      <c r="D267" t="s">
        <v>30</v>
      </c>
      <c r="E267" s="242" t="s">
        <v>31</v>
      </c>
      <c r="F267" t="s">
        <v>32</v>
      </c>
      <c r="G267" s="239" t="s">
        <v>1119</v>
      </c>
      <c r="H267" t="s">
        <v>1120</v>
      </c>
      <c r="I267" s="239" t="s">
        <v>35</v>
      </c>
      <c r="J267" t="s">
        <v>36</v>
      </c>
      <c r="K267" s="244"/>
    </row>
    <row r="268" ht="16.8" spans="1:11">
      <c r="A268" s="239" t="s">
        <v>1121</v>
      </c>
      <c r="B268" t="s">
        <v>1122</v>
      </c>
      <c r="C268" s="240">
        <v>68.9</v>
      </c>
      <c r="D268" t="s">
        <v>90</v>
      </c>
      <c r="E268" s="242" t="s">
        <v>31</v>
      </c>
      <c r="F268" t="s">
        <v>32</v>
      </c>
      <c r="G268" s="239" t="s">
        <v>1123</v>
      </c>
      <c r="H268" t="s">
        <v>1124</v>
      </c>
      <c r="I268" s="239" t="s">
        <v>35</v>
      </c>
      <c r="J268" t="s">
        <v>36</v>
      </c>
      <c r="K268" s="244"/>
    </row>
    <row r="269" ht="16.8" spans="1:11">
      <c r="A269" s="239" t="s">
        <v>1125</v>
      </c>
      <c r="B269" t="s">
        <v>1126</v>
      </c>
      <c r="C269" s="240">
        <v>328.6</v>
      </c>
      <c r="D269" t="s">
        <v>30</v>
      </c>
      <c r="E269" s="242" t="s">
        <v>31</v>
      </c>
      <c r="F269" t="s">
        <v>32</v>
      </c>
      <c r="G269" s="239" t="s">
        <v>1127</v>
      </c>
      <c r="H269" t="s">
        <v>1128</v>
      </c>
      <c r="I269" s="239" t="s">
        <v>35</v>
      </c>
      <c r="J269" t="s">
        <v>36</v>
      </c>
      <c r="K269" s="244"/>
    </row>
    <row r="270" ht="16.8" spans="1:11">
      <c r="A270" s="239" t="s">
        <v>1129</v>
      </c>
      <c r="B270" t="s">
        <v>1130</v>
      </c>
      <c r="C270" s="240">
        <v>246.98</v>
      </c>
      <c r="D270" t="s">
        <v>30</v>
      </c>
      <c r="E270" s="242" t="s">
        <v>31</v>
      </c>
      <c r="F270" t="s">
        <v>32</v>
      </c>
      <c r="G270" s="239" t="s">
        <v>1131</v>
      </c>
      <c r="H270" t="s">
        <v>1132</v>
      </c>
      <c r="I270" s="239" t="s">
        <v>35</v>
      </c>
      <c r="J270" t="s">
        <v>36</v>
      </c>
      <c r="K270" s="244"/>
    </row>
    <row r="271" ht="16.8" spans="1:11">
      <c r="A271" s="239" t="s">
        <v>1133</v>
      </c>
      <c r="B271" t="s">
        <v>1134</v>
      </c>
      <c r="C271" s="240">
        <v>18.02</v>
      </c>
      <c r="D271" t="s">
        <v>90</v>
      </c>
      <c r="E271" s="242" t="s">
        <v>31</v>
      </c>
      <c r="F271" t="s">
        <v>32</v>
      </c>
      <c r="G271" s="239" t="s">
        <v>1135</v>
      </c>
      <c r="H271" t="s">
        <v>1136</v>
      </c>
      <c r="I271" s="239" t="s">
        <v>35</v>
      </c>
      <c r="J271" t="s">
        <v>36</v>
      </c>
      <c r="K271" s="244"/>
    </row>
    <row r="272" ht="16.8" spans="1:11">
      <c r="A272" s="239" t="s">
        <v>1137</v>
      </c>
      <c r="B272" t="s">
        <v>1138</v>
      </c>
      <c r="C272" s="240">
        <v>21.2</v>
      </c>
      <c r="D272" t="s">
        <v>559</v>
      </c>
      <c r="E272" s="242" t="s">
        <v>31</v>
      </c>
      <c r="F272" t="s">
        <v>32</v>
      </c>
      <c r="G272" s="239" t="s">
        <v>1139</v>
      </c>
      <c r="H272" t="s">
        <v>1140</v>
      </c>
      <c r="I272" s="239" t="s">
        <v>35</v>
      </c>
      <c r="J272" t="s">
        <v>36</v>
      </c>
      <c r="K272" s="244"/>
    </row>
    <row r="273" ht="16.8" spans="1:11">
      <c r="A273" s="239" t="s">
        <v>1141</v>
      </c>
      <c r="B273" t="s">
        <v>1142</v>
      </c>
      <c r="C273" s="240">
        <v>445</v>
      </c>
      <c r="D273" t="s">
        <v>39</v>
      </c>
      <c r="E273" s="242" t="s">
        <v>31</v>
      </c>
      <c r="F273" t="s">
        <v>32</v>
      </c>
      <c r="G273" s="239" t="s">
        <v>1143</v>
      </c>
      <c r="H273" t="s">
        <v>1144</v>
      </c>
      <c r="I273" s="239" t="s">
        <v>35</v>
      </c>
      <c r="J273" t="s">
        <v>36</v>
      </c>
      <c r="K273" s="244"/>
    </row>
    <row r="274" ht="16.8" spans="1:11">
      <c r="A274" s="239" t="s">
        <v>1145</v>
      </c>
      <c r="B274" t="s">
        <v>1146</v>
      </c>
      <c r="C274" s="240">
        <v>424</v>
      </c>
      <c r="D274" t="s">
        <v>163</v>
      </c>
      <c r="E274" s="242" t="s">
        <v>31</v>
      </c>
      <c r="F274" t="s">
        <v>32</v>
      </c>
      <c r="G274" s="239" t="s">
        <v>1147</v>
      </c>
      <c r="H274" t="s">
        <v>1148</v>
      </c>
      <c r="I274" s="239" t="s">
        <v>35</v>
      </c>
      <c r="J274" t="s">
        <v>36</v>
      </c>
      <c r="K274" s="244"/>
    </row>
    <row r="275" ht="16.8" spans="1:11">
      <c r="A275" s="239" t="s">
        <v>1149</v>
      </c>
      <c r="B275" t="s">
        <v>1150</v>
      </c>
      <c r="C275" s="240">
        <v>90.1</v>
      </c>
      <c r="D275" t="s">
        <v>39</v>
      </c>
      <c r="E275" s="242" t="s">
        <v>31</v>
      </c>
      <c r="F275" t="s">
        <v>32</v>
      </c>
      <c r="G275" s="239" t="s">
        <v>1151</v>
      </c>
      <c r="H275" t="s">
        <v>1152</v>
      </c>
      <c r="I275" s="239" t="s">
        <v>35</v>
      </c>
      <c r="J275" t="s">
        <v>36</v>
      </c>
      <c r="K275" s="244"/>
    </row>
    <row r="276" ht="16.8" spans="1:11">
      <c r="A276" s="239" t="s">
        <v>1153</v>
      </c>
      <c r="B276" t="s">
        <v>1154</v>
      </c>
      <c r="C276" s="240">
        <v>1700</v>
      </c>
      <c r="D276" t="s">
        <v>30</v>
      </c>
      <c r="E276" s="242" t="s">
        <v>31</v>
      </c>
      <c r="F276" t="s">
        <v>32</v>
      </c>
      <c r="G276" s="239" t="s">
        <v>1155</v>
      </c>
      <c r="H276" t="s">
        <v>1156</v>
      </c>
      <c r="I276" s="239" t="s">
        <v>35</v>
      </c>
      <c r="J276" t="s">
        <v>36</v>
      </c>
      <c r="K276" s="244"/>
    </row>
    <row r="277" ht="16.8" spans="1:11">
      <c r="A277" s="239" t="s">
        <v>1157</v>
      </c>
      <c r="B277" t="s">
        <v>1158</v>
      </c>
      <c r="C277" s="240">
        <v>90.1</v>
      </c>
      <c r="D277" t="s">
        <v>141</v>
      </c>
      <c r="E277" s="242" t="s">
        <v>31</v>
      </c>
      <c r="F277" t="s">
        <v>32</v>
      </c>
      <c r="G277" s="239" t="s">
        <v>1159</v>
      </c>
      <c r="H277" t="s">
        <v>1160</v>
      </c>
      <c r="I277" s="239" t="s">
        <v>35</v>
      </c>
      <c r="J277" t="s">
        <v>36</v>
      </c>
      <c r="K277" s="244"/>
    </row>
    <row r="278" ht="16.8" spans="1:11">
      <c r="A278" s="239" t="s">
        <v>1161</v>
      </c>
      <c r="B278" t="s">
        <v>1162</v>
      </c>
      <c r="C278" s="240">
        <v>424</v>
      </c>
      <c r="D278" t="s">
        <v>95</v>
      </c>
      <c r="E278" s="242" t="s">
        <v>31</v>
      </c>
      <c r="F278" t="s">
        <v>32</v>
      </c>
      <c r="G278" s="239" t="s">
        <v>1163</v>
      </c>
      <c r="H278" t="s">
        <v>1164</v>
      </c>
      <c r="I278" s="239" t="s">
        <v>35</v>
      </c>
      <c r="J278" t="s">
        <v>36</v>
      </c>
      <c r="K278" s="244"/>
    </row>
    <row r="279" ht="16.8" spans="1:11">
      <c r="A279" s="239" t="s">
        <v>1165</v>
      </c>
      <c r="B279" t="s">
        <v>1166</v>
      </c>
      <c r="C279" s="240">
        <v>1.3</v>
      </c>
      <c r="D279" t="s">
        <v>196</v>
      </c>
      <c r="E279" s="242" t="s">
        <v>31</v>
      </c>
      <c r="F279" t="s">
        <v>32</v>
      </c>
      <c r="G279" s="239" t="s">
        <v>1167</v>
      </c>
      <c r="H279" t="s">
        <v>1168</v>
      </c>
      <c r="I279" s="239" t="s">
        <v>35</v>
      </c>
      <c r="J279" t="s">
        <v>36</v>
      </c>
      <c r="K279" s="244"/>
    </row>
    <row r="280" ht="16.8" spans="1:11">
      <c r="A280" s="239" t="s">
        <v>1169</v>
      </c>
      <c r="B280" t="s">
        <v>1170</v>
      </c>
      <c r="C280" s="240">
        <v>2200</v>
      </c>
      <c r="D280" t="s">
        <v>85</v>
      </c>
      <c r="E280" s="242" t="s">
        <v>31</v>
      </c>
      <c r="F280" t="s">
        <v>32</v>
      </c>
      <c r="G280" s="239" t="s">
        <v>1171</v>
      </c>
      <c r="H280" t="s">
        <v>1172</v>
      </c>
      <c r="I280" s="239" t="s">
        <v>35</v>
      </c>
      <c r="J280" t="s">
        <v>36</v>
      </c>
      <c r="K280" s="244"/>
    </row>
    <row r="281" ht="16.8" spans="1:11">
      <c r="A281" s="239" t="s">
        <v>1173</v>
      </c>
      <c r="B281" t="s">
        <v>1174</v>
      </c>
      <c r="C281" s="240">
        <v>159</v>
      </c>
      <c r="D281" t="s">
        <v>90</v>
      </c>
      <c r="E281" s="242" t="s">
        <v>31</v>
      </c>
      <c r="F281" t="s">
        <v>32</v>
      </c>
      <c r="G281" s="239" t="s">
        <v>1175</v>
      </c>
      <c r="H281" t="s">
        <v>1176</v>
      </c>
      <c r="I281" s="239" t="s">
        <v>35</v>
      </c>
      <c r="J281" t="s">
        <v>36</v>
      </c>
      <c r="K281" s="244"/>
    </row>
    <row r="282" ht="16.8" spans="1:11">
      <c r="A282" s="239" t="s">
        <v>1177</v>
      </c>
      <c r="B282" t="s">
        <v>1178</v>
      </c>
      <c r="C282" s="240">
        <v>825.74</v>
      </c>
      <c r="D282" t="s">
        <v>30</v>
      </c>
      <c r="E282" s="242" t="s">
        <v>31</v>
      </c>
      <c r="F282" t="s">
        <v>32</v>
      </c>
      <c r="G282" s="239" t="s">
        <v>1179</v>
      </c>
      <c r="H282" t="s">
        <v>1180</v>
      </c>
      <c r="I282" s="239" t="s">
        <v>35</v>
      </c>
      <c r="J282" t="s">
        <v>36</v>
      </c>
      <c r="K282" s="244"/>
    </row>
    <row r="283" ht="16.8" spans="1:11">
      <c r="A283" s="239" t="s">
        <v>1181</v>
      </c>
      <c r="B283" t="s">
        <v>1182</v>
      </c>
      <c r="C283" s="240">
        <v>1060</v>
      </c>
      <c r="D283" t="s">
        <v>30</v>
      </c>
      <c r="E283" s="242" t="s">
        <v>31</v>
      </c>
      <c r="F283" t="s">
        <v>32</v>
      </c>
      <c r="G283" s="239" t="s">
        <v>1183</v>
      </c>
      <c r="H283" t="s">
        <v>1184</v>
      </c>
      <c r="I283" s="239" t="s">
        <v>35</v>
      </c>
      <c r="J283" t="s">
        <v>36</v>
      </c>
      <c r="K283" s="244"/>
    </row>
    <row r="284" ht="16.8" spans="1:11">
      <c r="A284" s="239" t="s">
        <v>1185</v>
      </c>
      <c r="B284" t="s">
        <v>1186</v>
      </c>
      <c r="C284" s="240">
        <v>233.2</v>
      </c>
      <c r="D284" t="s">
        <v>30</v>
      </c>
      <c r="E284" s="242" t="s">
        <v>31</v>
      </c>
      <c r="F284" t="s">
        <v>32</v>
      </c>
      <c r="G284" s="239" t="s">
        <v>1187</v>
      </c>
      <c r="H284" t="s">
        <v>1188</v>
      </c>
      <c r="I284" s="239" t="s">
        <v>35</v>
      </c>
      <c r="J284" t="s">
        <v>36</v>
      </c>
      <c r="K284" s="244"/>
    </row>
    <row r="285" ht="16.8" spans="1:11">
      <c r="A285" s="239" t="s">
        <v>1189</v>
      </c>
      <c r="B285" t="s">
        <v>1190</v>
      </c>
      <c r="C285" s="240">
        <v>31.8</v>
      </c>
      <c r="D285" t="s">
        <v>90</v>
      </c>
      <c r="E285" s="242" t="s">
        <v>31</v>
      </c>
      <c r="F285" t="s">
        <v>32</v>
      </c>
      <c r="G285" s="239" t="s">
        <v>1191</v>
      </c>
      <c r="H285" t="s">
        <v>1192</v>
      </c>
      <c r="I285" s="239" t="s">
        <v>35</v>
      </c>
      <c r="J285" t="s">
        <v>36</v>
      </c>
      <c r="K285" s="244"/>
    </row>
    <row r="286" ht="16.8" spans="1:11">
      <c r="A286" s="239" t="s">
        <v>1193</v>
      </c>
      <c r="B286" t="s">
        <v>1194</v>
      </c>
      <c r="C286" s="240">
        <v>37</v>
      </c>
      <c r="D286" t="s">
        <v>54</v>
      </c>
      <c r="E286" s="242" t="s">
        <v>31</v>
      </c>
      <c r="F286" t="s">
        <v>32</v>
      </c>
      <c r="G286" s="239" t="s">
        <v>1195</v>
      </c>
      <c r="H286" t="s">
        <v>1196</v>
      </c>
      <c r="I286" s="239" t="s">
        <v>35</v>
      </c>
      <c r="J286" t="s">
        <v>36</v>
      </c>
      <c r="K286" s="244"/>
    </row>
    <row r="287" ht="16.8" spans="1:11">
      <c r="A287" s="239" t="s">
        <v>1197</v>
      </c>
      <c r="B287" t="s">
        <v>1198</v>
      </c>
      <c r="C287" s="240">
        <v>1.73</v>
      </c>
      <c r="D287" t="s">
        <v>196</v>
      </c>
      <c r="E287" s="242" t="s">
        <v>31</v>
      </c>
      <c r="F287" t="s">
        <v>32</v>
      </c>
      <c r="G287" s="239" t="s">
        <v>1199</v>
      </c>
      <c r="H287" t="s">
        <v>1200</v>
      </c>
      <c r="I287" s="239" t="s">
        <v>35</v>
      </c>
      <c r="J287" t="s">
        <v>36</v>
      </c>
      <c r="K287" s="244"/>
    </row>
    <row r="288" ht="16.8" spans="1:11">
      <c r="A288" s="239" t="s">
        <v>1201</v>
      </c>
      <c r="B288" t="s">
        <v>1202</v>
      </c>
      <c r="C288" s="240">
        <v>816.2</v>
      </c>
      <c r="D288" t="s">
        <v>141</v>
      </c>
      <c r="E288" s="242" t="s">
        <v>31</v>
      </c>
      <c r="F288" t="s">
        <v>32</v>
      </c>
      <c r="G288" s="239" t="s">
        <v>1203</v>
      </c>
      <c r="H288" t="s">
        <v>1204</v>
      </c>
      <c r="I288" s="239" t="s">
        <v>35</v>
      </c>
      <c r="J288" t="s">
        <v>36</v>
      </c>
      <c r="K288" s="244"/>
    </row>
    <row r="289" ht="16.8" spans="1:11">
      <c r="A289" s="239" t="s">
        <v>1205</v>
      </c>
      <c r="B289" t="s">
        <v>1206</v>
      </c>
      <c r="C289" s="240">
        <v>148.4</v>
      </c>
      <c r="D289" t="s">
        <v>141</v>
      </c>
      <c r="E289" s="242" t="s">
        <v>31</v>
      </c>
      <c r="F289" t="s">
        <v>32</v>
      </c>
      <c r="G289" s="239" t="s">
        <v>1207</v>
      </c>
      <c r="H289" t="s">
        <v>1208</v>
      </c>
      <c r="I289" s="239" t="s">
        <v>35</v>
      </c>
      <c r="J289" t="s">
        <v>36</v>
      </c>
      <c r="K289" s="244"/>
    </row>
    <row r="290" ht="16.8" spans="1:11">
      <c r="A290" s="239" t="s">
        <v>1209</v>
      </c>
      <c r="B290" t="s">
        <v>1210</v>
      </c>
      <c r="C290" s="240">
        <v>159</v>
      </c>
      <c r="D290" t="s">
        <v>54</v>
      </c>
      <c r="E290" s="242" t="s">
        <v>31</v>
      </c>
      <c r="F290" t="s">
        <v>32</v>
      </c>
      <c r="G290" s="239" t="s">
        <v>1211</v>
      </c>
      <c r="H290" t="s">
        <v>1212</v>
      </c>
      <c r="I290" s="239" t="s">
        <v>35</v>
      </c>
      <c r="J290" t="s">
        <v>36</v>
      </c>
      <c r="K290" s="244"/>
    </row>
    <row r="291" ht="16.8" spans="1:11">
      <c r="A291" s="239" t="s">
        <v>1213</v>
      </c>
      <c r="B291" t="s">
        <v>1214</v>
      </c>
      <c r="C291" s="240">
        <v>604.2</v>
      </c>
      <c r="D291" t="s">
        <v>85</v>
      </c>
      <c r="E291" s="242" t="s">
        <v>31</v>
      </c>
      <c r="F291" t="s">
        <v>32</v>
      </c>
      <c r="G291" s="239" t="s">
        <v>1215</v>
      </c>
      <c r="H291" t="s">
        <v>1216</v>
      </c>
      <c r="I291" s="239" t="s">
        <v>35</v>
      </c>
      <c r="J291" t="s">
        <v>36</v>
      </c>
      <c r="K291" s="244"/>
    </row>
    <row r="292" ht="16.8" spans="1:11">
      <c r="A292" s="239" t="s">
        <v>1217</v>
      </c>
      <c r="B292" t="s">
        <v>1218</v>
      </c>
      <c r="C292" s="240">
        <v>9.54</v>
      </c>
      <c r="D292" t="s">
        <v>90</v>
      </c>
      <c r="E292" s="242" t="s">
        <v>31</v>
      </c>
      <c r="F292" t="s">
        <v>32</v>
      </c>
      <c r="G292" s="239" t="s">
        <v>1219</v>
      </c>
      <c r="H292" t="s">
        <v>1220</v>
      </c>
      <c r="I292" s="239" t="s">
        <v>35</v>
      </c>
      <c r="J292" t="s">
        <v>36</v>
      </c>
      <c r="K292" s="244"/>
    </row>
    <row r="293" ht="16.8" spans="1:11">
      <c r="A293" s="239" t="s">
        <v>1221</v>
      </c>
      <c r="B293" t="s">
        <v>1222</v>
      </c>
      <c r="C293" s="240">
        <v>3498</v>
      </c>
      <c r="D293" t="s">
        <v>85</v>
      </c>
      <c r="E293" s="242" t="s">
        <v>31</v>
      </c>
      <c r="F293" t="s">
        <v>32</v>
      </c>
      <c r="G293" s="239" t="s">
        <v>1223</v>
      </c>
      <c r="H293" t="s">
        <v>1224</v>
      </c>
      <c r="I293" s="239" t="s">
        <v>35</v>
      </c>
      <c r="J293" t="s">
        <v>36</v>
      </c>
      <c r="K293" s="244"/>
    </row>
    <row r="294" ht="16.8" spans="1:11">
      <c r="A294" s="239" t="s">
        <v>1225</v>
      </c>
      <c r="B294" t="s">
        <v>1226</v>
      </c>
      <c r="C294" s="240">
        <v>63.6</v>
      </c>
      <c r="D294" t="s">
        <v>30</v>
      </c>
      <c r="E294" s="242" t="s">
        <v>31</v>
      </c>
      <c r="F294" t="s">
        <v>32</v>
      </c>
      <c r="G294" s="239" t="s">
        <v>1227</v>
      </c>
      <c r="H294" t="s">
        <v>1228</v>
      </c>
      <c r="I294" s="239" t="s">
        <v>35</v>
      </c>
      <c r="J294" t="s">
        <v>36</v>
      </c>
      <c r="K294" s="244"/>
    </row>
    <row r="295" ht="16.8" spans="1:11">
      <c r="A295" s="239" t="s">
        <v>1229</v>
      </c>
      <c r="B295" t="s">
        <v>1230</v>
      </c>
      <c r="C295" s="240">
        <v>318</v>
      </c>
      <c r="D295" t="s">
        <v>163</v>
      </c>
      <c r="E295" s="242" t="s">
        <v>31</v>
      </c>
      <c r="F295" t="s">
        <v>32</v>
      </c>
      <c r="G295" s="239" t="s">
        <v>1231</v>
      </c>
      <c r="H295" t="s">
        <v>1232</v>
      </c>
      <c r="I295" s="239" t="s">
        <v>35</v>
      </c>
      <c r="J295" t="s">
        <v>36</v>
      </c>
      <c r="K295" s="244"/>
    </row>
    <row r="296" ht="16.8" spans="1:11">
      <c r="A296" s="239" t="s">
        <v>1233</v>
      </c>
      <c r="B296" t="s">
        <v>1234</v>
      </c>
      <c r="C296" s="240">
        <v>633.33</v>
      </c>
      <c r="D296" t="s">
        <v>30</v>
      </c>
      <c r="E296" s="242" t="s">
        <v>31</v>
      </c>
      <c r="F296" t="s">
        <v>32</v>
      </c>
      <c r="G296" s="239" t="s">
        <v>1235</v>
      </c>
      <c r="H296" t="s">
        <v>1236</v>
      </c>
      <c r="I296" s="239" t="s">
        <v>35</v>
      </c>
      <c r="J296" t="s">
        <v>36</v>
      </c>
      <c r="K296" s="244"/>
    </row>
    <row r="297" ht="16.8" spans="1:11">
      <c r="A297" s="239" t="s">
        <v>1237</v>
      </c>
      <c r="B297" t="s">
        <v>1238</v>
      </c>
      <c r="C297" s="240">
        <v>183.33</v>
      </c>
      <c r="D297" t="s">
        <v>30</v>
      </c>
      <c r="E297" s="242" t="s">
        <v>31</v>
      </c>
      <c r="F297" t="s">
        <v>32</v>
      </c>
      <c r="G297" s="239" t="s">
        <v>1239</v>
      </c>
      <c r="H297" t="s">
        <v>1240</v>
      </c>
      <c r="I297" s="239" t="s">
        <v>35</v>
      </c>
      <c r="J297" t="s">
        <v>36</v>
      </c>
      <c r="K297" s="244"/>
    </row>
    <row r="298" ht="16.8" spans="1:11">
      <c r="A298" s="239" t="s">
        <v>1241</v>
      </c>
      <c r="B298" t="s">
        <v>1242</v>
      </c>
      <c r="C298" s="240">
        <v>0.06</v>
      </c>
      <c r="D298" t="s">
        <v>49</v>
      </c>
      <c r="E298" s="242" t="s">
        <v>31</v>
      </c>
      <c r="F298" t="s">
        <v>32</v>
      </c>
      <c r="G298" s="239" t="s">
        <v>1243</v>
      </c>
      <c r="H298" t="s">
        <v>1244</v>
      </c>
      <c r="I298" s="239" t="s">
        <v>35</v>
      </c>
      <c r="J298" t="s">
        <v>36</v>
      </c>
      <c r="K298" s="244"/>
    </row>
    <row r="299" ht="16.8" spans="1:11">
      <c r="A299" s="239" t="s">
        <v>1245</v>
      </c>
      <c r="B299" t="s">
        <v>1246</v>
      </c>
      <c r="C299" s="240">
        <v>79.67</v>
      </c>
      <c r="D299" t="s">
        <v>39</v>
      </c>
      <c r="E299" s="242" t="s">
        <v>31</v>
      </c>
      <c r="F299" t="s">
        <v>32</v>
      </c>
      <c r="G299" s="239" t="s">
        <v>1247</v>
      </c>
      <c r="H299" t="s">
        <v>1248</v>
      </c>
      <c r="I299" s="239" t="s">
        <v>35</v>
      </c>
      <c r="J299" t="s">
        <v>36</v>
      </c>
      <c r="K299" s="244"/>
    </row>
    <row r="300" ht="16.8" spans="1:11">
      <c r="A300" s="239" t="s">
        <v>1249</v>
      </c>
      <c r="B300" t="s">
        <v>1250</v>
      </c>
      <c r="C300" s="240">
        <v>58.3</v>
      </c>
      <c r="D300" t="s">
        <v>237</v>
      </c>
      <c r="E300" s="242" t="s">
        <v>31</v>
      </c>
      <c r="F300" t="s">
        <v>32</v>
      </c>
      <c r="G300" s="239" t="s">
        <v>1251</v>
      </c>
      <c r="H300" t="s">
        <v>1252</v>
      </c>
      <c r="I300" s="239" t="s">
        <v>35</v>
      </c>
      <c r="J300" t="s">
        <v>36</v>
      </c>
      <c r="K300" s="244"/>
    </row>
    <row r="301" ht="16.8" spans="1:11">
      <c r="A301" s="239" t="s">
        <v>1253</v>
      </c>
      <c r="B301" t="s">
        <v>1254</v>
      </c>
      <c r="C301" s="240">
        <v>416.67</v>
      </c>
      <c r="D301" t="s">
        <v>39</v>
      </c>
      <c r="E301" s="242" t="s">
        <v>31</v>
      </c>
      <c r="F301" t="s">
        <v>32</v>
      </c>
      <c r="G301" s="239" t="s">
        <v>1255</v>
      </c>
      <c r="H301" t="s">
        <v>1256</v>
      </c>
      <c r="I301" s="239" t="s">
        <v>35</v>
      </c>
      <c r="J301" t="s">
        <v>36</v>
      </c>
      <c r="K301" s="244"/>
    </row>
    <row r="302" ht="16.8" spans="1:11">
      <c r="A302" s="239" t="s">
        <v>1257</v>
      </c>
      <c r="B302" t="s">
        <v>1258</v>
      </c>
      <c r="C302" s="240">
        <v>42.4</v>
      </c>
      <c r="D302" t="s">
        <v>90</v>
      </c>
      <c r="E302" s="242" t="s">
        <v>31</v>
      </c>
      <c r="F302" t="s">
        <v>32</v>
      </c>
      <c r="G302" s="239" t="s">
        <v>1259</v>
      </c>
      <c r="H302" t="s">
        <v>1260</v>
      </c>
      <c r="I302" s="239" t="s">
        <v>35</v>
      </c>
      <c r="J302" t="s">
        <v>36</v>
      </c>
      <c r="K302" s="244"/>
    </row>
    <row r="303" ht="16.8" spans="1:11">
      <c r="A303" s="239" t="s">
        <v>1261</v>
      </c>
      <c r="B303" t="s">
        <v>1262</v>
      </c>
      <c r="C303" s="240">
        <v>0.06</v>
      </c>
      <c r="D303" t="s">
        <v>49</v>
      </c>
      <c r="E303" s="242" t="s">
        <v>31</v>
      </c>
      <c r="F303" t="s">
        <v>32</v>
      </c>
      <c r="G303" s="239" t="s">
        <v>1263</v>
      </c>
      <c r="H303" t="s">
        <v>1264</v>
      </c>
      <c r="I303" s="239" t="s">
        <v>35</v>
      </c>
      <c r="J303" t="s">
        <v>36</v>
      </c>
      <c r="K303" s="244"/>
    </row>
    <row r="304" ht="16.8" spans="1:11">
      <c r="A304" s="239" t="s">
        <v>1265</v>
      </c>
      <c r="B304" t="s">
        <v>1266</v>
      </c>
      <c r="C304" s="240">
        <v>553.33</v>
      </c>
      <c r="D304" t="s">
        <v>39</v>
      </c>
      <c r="E304" s="242" t="s">
        <v>31</v>
      </c>
      <c r="F304" t="s">
        <v>32</v>
      </c>
      <c r="G304" s="239" t="s">
        <v>1267</v>
      </c>
      <c r="H304" t="s">
        <v>1268</v>
      </c>
      <c r="I304" s="239" t="s">
        <v>35</v>
      </c>
      <c r="J304" t="s">
        <v>36</v>
      </c>
      <c r="K304" s="244"/>
    </row>
    <row r="305" ht="16.8" spans="1:11">
      <c r="A305" s="239" t="s">
        <v>1269</v>
      </c>
      <c r="B305" t="s">
        <v>1270</v>
      </c>
      <c r="C305" s="240">
        <v>1060</v>
      </c>
      <c r="D305" t="s">
        <v>400</v>
      </c>
      <c r="E305" s="242" t="s">
        <v>31</v>
      </c>
      <c r="F305" t="s">
        <v>32</v>
      </c>
      <c r="G305" s="239" t="s">
        <v>1271</v>
      </c>
      <c r="H305" t="s">
        <v>1272</v>
      </c>
      <c r="I305" s="239" t="s">
        <v>35</v>
      </c>
      <c r="J305" t="s">
        <v>36</v>
      </c>
      <c r="K305" s="244"/>
    </row>
    <row r="306" ht="16.8" spans="1:11">
      <c r="A306" s="239" t="s">
        <v>1273</v>
      </c>
      <c r="B306" t="s">
        <v>1274</v>
      </c>
      <c r="C306" s="240">
        <v>848</v>
      </c>
      <c r="D306" t="s">
        <v>30</v>
      </c>
      <c r="E306" s="242" t="s">
        <v>31</v>
      </c>
      <c r="F306" t="s">
        <v>32</v>
      </c>
      <c r="G306" s="239" t="s">
        <v>1275</v>
      </c>
      <c r="H306" t="s">
        <v>1276</v>
      </c>
      <c r="I306" s="239" t="s">
        <v>35</v>
      </c>
      <c r="J306" t="s">
        <v>36</v>
      </c>
      <c r="K306" s="244"/>
    </row>
    <row r="307" ht="16.8" spans="1:11">
      <c r="A307" s="239" t="s">
        <v>1277</v>
      </c>
      <c r="B307" t="s">
        <v>1278</v>
      </c>
      <c r="C307" s="240">
        <v>247.45</v>
      </c>
      <c r="D307" t="s">
        <v>39</v>
      </c>
      <c r="E307" s="242" t="s">
        <v>31</v>
      </c>
      <c r="F307" t="s">
        <v>32</v>
      </c>
      <c r="G307" s="239" t="s">
        <v>1279</v>
      </c>
      <c r="H307" t="s">
        <v>1280</v>
      </c>
      <c r="I307" s="239" t="s">
        <v>35</v>
      </c>
      <c r="J307" t="s">
        <v>36</v>
      </c>
      <c r="K307" s="244"/>
    </row>
    <row r="308" ht="16.8" spans="1:11">
      <c r="A308" s="239" t="s">
        <v>1281</v>
      </c>
      <c r="B308" t="s">
        <v>1282</v>
      </c>
      <c r="C308" s="240">
        <v>95.4</v>
      </c>
      <c r="D308" t="s">
        <v>39</v>
      </c>
      <c r="E308" s="242" t="s">
        <v>31</v>
      </c>
      <c r="F308" t="s">
        <v>32</v>
      </c>
      <c r="G308" s="239" t="s">
        <v>1283</v>
      </c>
      <c r="H308" t="s">
        <v>1284</v>
      </c>
      <c r="I308" s="239" t="s">
        <v>35</v>
      </c>
      <c r="J308" t="s">
        <v>36</v>
      </c>
      <c r="K308" s="244"/>
    </row>
    <row r="309" ht="16.8" spans="1:11">
      <c r="A309" s="239" t="s">
        <v>1285</v>
      </c>
      <c r="B309" t="s">
        <v>1286</v>
      </c>
      <c r="C309" s="240">
        <v>318</v>
      </c>
      <c r="D309" t="s">
        <v>163</v>
      </c>
      <c r="E309" s="242" t="s">
        <v>31</v>
      </c>
      <c r="F309" t="s">
        <v>32</v>
      </c>
      <c r="G309" s="239" t="s">
        <v>1287</v>
      </c>
      <c r="H309" t="s">
        <v>1288</v>
      </c>
      <c r="I309" s="239" t="s">
        <v>35</v>
      </c>
      <c r="J309" t="s">
        <v>36</v>
      </c>
      <c r="K309" s="244"/>
    </row>
    <row r="310" ht="16.8" spans="1:11">
      <c r="A310" s="239" t="s">
        <v>1289</v>
      </c>
      <c r="B310" t="s">
        <v>1290</v>
      </c>
      <c r="C310" s="240">
        <v>296.8</v>
      </c>
      <c r="D310" t="s">
        <v>39</v>
      </c>
      <c r="E310" s="242" t="s">
        <v>31</v>
      </c>
      <c r="F310" t="s">
        <v>32</v>
      </c>
      <c r="G310" s="239" t="s">
        <v>1291</v>
      </c>
      <c r="H310" t="s">
        <v>1292</v>
      </c>
      <c r="I310" s="239" t="s">
        <v>35</v>
      </c>
      <c r="J310" t="s">
        <v>36</v>
      </c>
      <c r="K310" s="244"/>
    </row>
    <row r="311" ht="16.8" spans="1:11">
      <c r="A311" s="239" t="s">
        <v>1293</v>
      </c>
      <c r="B311" t="s">
        <v>1294</v>
      </c>
      <c r="C311" s="240">
        <v>742</v>
      </c>
      <c r="D311" t="s">
        <v>163</v>
      </c>
      <c r="E311" s="242" t="s">
        <v>31</v>
      </c>
      <c r="F311" t="s">
        <v>32</v>
      </c>
      <c r="G311" s="239" t="s">
        <v>1295</v>
      </c>
      <c r="H311" t="s">
        <v>1296</v>
      </c>
      <c r="I311" s="239" t="s">
        <v>35</v>
      </c>
      <c r="J311" t="s">
        <v>36</v>
      </c>
      <c r="K311" s="244"/>
    </row>
    <row r="312" ht="16.8" spans="1:11">
      <c r="A312" s="239" t="s">
        <v>1297</v>
      </c>
      <c r="B312" t="s">
        <v>1298</v>
      </c>
      <c r="C312" s="240">
        <v>671.33</v>
      </c>
      <c r="D312" t="s">
        <v>85</v>
      </c>
      <c r="E312" s="242" t="s">
        <v>31</v>
      </c>
      <c r="F312" t="s">
        <v>32</v>
      </c>
      <c r="G312" s="239" t="s">
        <v>1299</v>
      </c>
      <c r="H312" t="s">
        <v>1300</v>
      </c>
      <c r="I312" s="239" t="s">
        <v>35</v>
      </c>
      <c r="J312" t="s">
        <v>36</v>
      </c>
      <c r="K312" s="244"/>
    </row>
    <row r="313" ht="16.8" spans="1:11">
      <c r="A313" s="239" t="s">
        <v>1301</v>
      </c>
      <c r="B313" t="s">
        <v>1302</v>
      </c>
      <c r="C313" s="240">
        <v>1833.33</v>
      </c>
      <c r="D313" t="s">
        <v>30</v>
      </c>
      <c r="E313" s="242" t="s">
        <v>31</v>
      </c>
      <c r="F313" t="s">
        <v>32</v>
      </c>
      <c r="G313" s="239" t="s">
        <v>1303</v>
      </c>
      <c r="H313" t="s">
        <v>1304</v>
      </c>
      <c r="I313" s="239" t="s">
        <v>35</v>
      </c>
      <c r="J313" t="s">
        <v>36</v>
      </c>
      <c r="K313" s="244"/>
    </row>
    <row r="314" ht="16.8" spans="1:11">
      <c r="A314" s="239" t="s">
        <v>1305</v>
      </c>
      <c r="B314" t="s">
        <v>1306</v>
      </c>
      <c r="C314" s="240">
        <v>2374.4</v>
      </c>
      <c r="D314" t="s">
        <v>30</v>
      </c>
      <c r="E314" s="242" t="s">
        <v>31</v>
      </c>
      <c r="F314" t="s">
        <v>32</v>
      </c>
      <c r="G314" s="239" t="s">
        <v>1307</v>
      </c>
      <c r="H314" t="s">
        <v>1308</v>
      </c>
      <c r="I314" s="239" t="s">
        <v>35</v>
      </c>
      <c r="J314" t="s">
        <v>36</v>
      </c>
      <c r="K314" s="244"/>
    </row>
    <row r="315" ht="16.8" spans="1:11">
      <c r="A315" s="239" t="s">
        <v>1309</v>
      </c>
      <c r="B315" t="s">
        <v>1310</v>
      </c>
      <c r="C315" s="240">
        <v>848</v>
      </c>
      <c r="D315" t="s">
        <v>44</v>
      </c>
      <c r="E315" s="242" t="s">
        <v>31</v>
      </c>
      <c r="F315" t="s">
        <v>32</v>
      </c>
      <c r="G315" s="239" t="s">
        <v>1311</v>
      </c>
      <c r="H315" t="s">
        <v>1312</v>
      </c>
      <c r="I315" s="239" t="s">
        <v>35</v>
      </c>
      <c r="J315" t="s">
        <v>36</v>
      </c>
      <c r="K315" s="244"/>
    </row>
    <row r="316" ht="16.8" spans="1:11">
      <c r="A316" s="239" t="s">
        <v>1313</v>
      </c>
      <c r="B316" t="s">
        <v>1314</v>
      </c>
      <c r="C316" s="240">
        <v>14</v>
      </c>
      <c r="D316" t="s">
        <v>100</v>
      </c>
      <c r="E316" s="242" t="s">
        <v>31</v>
      </c>
      <c r="F316" t="s">
        <v>32</v>
      </c>
      <c r="G316" s="239" t="s">
        <v>1315</v>
      </c>
      <c r="H316" t="s">
        <v>1316</v>
      </c>
      <c r="I316" s="239" t="s">
        <v>35</v>
      </c>
      <c r="J316" t="s">
        <v>36</v>
      </c>
      <c r="K316" s="244"/>
    </row>
    <row r="317" ht="16.8" spans="1:11">
      <c r="A317" s="239" t="s">
        <v>1317</v>
      </c>
      <c r="B317" t="s">
        <v>1318</v>
      </c>
      <c r="C317" s="240">
        <v>636</v>
      </c>
      <c r="D317" t="s">
        <v>30</v>
      </c>
      <c r="E317" s="242" t="s">
        <v>31</v>
      </c>
      <c r="F317" t="s">
        <v>32</v>
      </c>
      <c r="G317" s="239" t="s">
        <v>1319</v>
      </c>
      <c r="H317" t="s">
        <v>1320</v>
      </c>
      <c r="I317" s="239" t="s">
        <v>35</v>
      </c>
      <c r="J317" t="s">
        <v>36</v>
      </c>
      <c r="K317" s="244"/>
    </row>
    <row r="318" ht="16.8" spans="1:11">
      <c r="A318" s="239" t="s">
        <v>1321</v>
      </c>
      <c r="B318" t="s">
        <v>1322</v>
      </c>
      <c r="C318" s="240">
        <v>212</v>
      </c>
      <c r="D318" t="s">
        <v>359</v>
      </c>
      <c r="E318" s="242" t="s">
        <v>31</v>
      </c>
      <c r="F318" t="s">
        <v>32</v>
      </c>
      <c r="G318" s="239" t="s">
        <v>1323</v>
      </c>
      <c r="H318" t="s">
        <v>1324</v>
      </c>
      <c r="I318" s="239" t="s">
        <v>35</v>
      </c>
      <c r="J318" t="s">
        <v>36</v>
      </c>
      <c r="K318" s="244"/>
    </row>
    <row r="319" ht="16.8" spans="1:11">
      <c r="A319" s="239" t="s">
        <v>1325</v>
      </c>
      <c r="B319" t="s">
        <v>1326</v>
      </c>
      <c r="C319" s="240">
        <v>246.94</v>
      </c>
      <c r="D319" t="s">
        <v>54</v>
      </c>
      <c r="E319" s="242" t="s">
        <v>31</v>
      </c>
      <c r="F319" t="s">
        <v>32</v>
      </c>
      <c r="G319" s="239" t="s">
        <v>1327</v>
      </c>
      <c r="H319" t="s">
        <v>1328</v>
      </c>
      <c r="I319" s="239" t="s">
        <v>35</v>
      </c>
      <c r="J319" t="s">
        <v>36</v>
      </c>
      <c r="K319" s="244"/>
    </row>
    <row r="320" ht="16.8" spans="1:11">
      <c r="A320" s="239" t="s">
        <v>1329</v>
      </c>
      <c r="B320" t="s">
        <v>1330</v>
      </c>
      <c r="C320" s="240">
        <v>1833.33</v>
      </c>
      <c r="D320" t="s">
        <v>30</v>
      </c>
      <c r="E320" s="242" t="s">
        <v>31</v>
      </c>
      <c r="F320" t="s">
        <v>32</v>
      </c>
      <c r="G320" s="239" t="s">
        <v>1331</v>
      </c>
      <c r="H320" t="s">
        <v>1332</v>
      </c>
      <c r="I320" s="239" t="s">
        <v>35</v>
      </c>
      <c r="J320" t="s">
        <v>36</v>
      </c>
      <c r="K320" s="244"/>
    </row>
    <row r="321" ht="16.8" spans="1:11">
      <c r="A321" s="239" t="s">
        <v>1333</v>
      </c>
      <c r="B321" t="s">
        <v>1334</v>
      </c>
      <c r="C321" s="240">
        <v>302.1</v>
      </c>
      <c r="D321" t="s">
        <v>30</v>
      </c>
      <c r="E321" s="242" t="s">
        <v>31</v>
      </c>
      <c r="F321" t="s">
        <v>32</v>
      </c>
      <c r="G321" s="239" t="s">
        <v>1335</v>
      </c>
      <c r="H321" t="s">
        <v>1336</v>
      </c>
      <c r="I321" s="239" t="s">
        <v>35</v>
      </c>
      <c r="J321" t="s">
        <v>36</v>
      </c>
      <c r="K321" s="244"/>
    </row>
    <row r="322" ht="16.8" spans="1:11">
      <c r="A322" s="239" t="s">
        <v>1337</v>
      </c>
      <c r="B322" t="s">
        <v>1338</v>
      </c>
      <c r="C322" s="240">
        <v>5.83</v>
      </c>
      <c r="D322" t="s">
        <v>196</v>
      </c>
      <c r="E322" s="242" t="s">
        <v>31</v>
      </c>
      <c r="F322" t="s">
        <v>32</v>
      </c>
      <c r="G322" s="239" t="s">
        <v>1339</v>
      </c>
      <c r="H322" t="s">
        <v>1340</v>
      </c>
      <c r="I322" s="239" t="s">
        <v>35</v>
      </c>
      <c r="J322" t="s">
        <v>36</v>
      </c>
      <c r="K322" s="244"/>
    </row>
    <row r="323" ht="16.8" spans="1:11">
      <c r="A323" s="239" t="s">
        <v>1341</v>
      </c>
      <c r="B323" t="s">
        <v>1342</v>
      </c>
      <c r="C323" s="240">
        <v>0.06</v>
      </c>
      <c r="D323" t="s">
        <v>49</v>
      </c>
      <c r="E323" s="242" t="s">
        <v>31</v>
      </c>
      <c r="F323" t="s">
        <v>32</v>
      </c>
      <c r="G323" s="239" t="s">
        <v>1343</v>
      </c>
      <c r="H323" t="s">
        <v>1344</v>
      </c>
      <c r="I323" s="239" t="s">
        <v>35</v>
      </c>
      <c r="J323" t="s">
        <v>36</v>
      </c>
      <c r="K323" s="244"/>
    </row>
    <row r="324" ht="16.8" spans="1:11">
      <c r="A324" s="239" t="s">
        <v>1345</v>
      </c>
      <c r="B324" t="s">
        <v>1346</v>
      </c>
      <c r="C324" s="240">
        <v>466.67</v>
      </c>
      <c r="D324" t="s">
        <v>30</v>
      </c>
      <c r="E324" s="242" t="s">
        <v>31</v>
      </c>
      <c r="F324" t="s">
        <v>32</v>
      </c>
      <c r="G324" s="239" t="s">
        <v>1347</v>
      </c>
      <c r="H324" t="s">
        <v>1348</v>
      </c>
      <c r="I324" s="239" t="s">
        <v>35</v>
      </c>
      <c r="J324" t="s">
        <v>36</v>
      </c>
      <c r="K324" s="244"/>
    </row>
    <row r="325" ht="16.8" spans="1:11">
      <c r="A325" s="239" t="s">
        <v>1349</v>
      </c>
      <c r="B325" t="s">
        <v>1350</v>
      </c>
      <c r="C325" s="240">
        <v>95</v>
      </c>
      <c r="D325" t="s">
        <v>39</v>
      </c>
      <c r="E325" s="242" t="s">
        <v>31</v>
      </c>
      <c r="F325" t="s">
        <v>32</v>
      </c>
      <c r="G325" s="239" t="s">
        <v>1351</v>
      </c>
      <c r="H325" t="s">
        <v>1352</v>
      </c>
      <c r="I325" s="239" t="s">
        <v>35</v>
      </c>
      <c r="J325" t="s">
        <v>36</v>
      </c>
      <c r="K325" s="244"/>
    </row>
    <row r="326" ht="16.8" spans="1:11">
      <c r="A326" s="239" t="s">
        <v>1353</v>
      </c>
      <c r="B326" t="s">
        <v>1354</v>
      </c>
      <c r="C326" s="240">
        <v>4500</v>
      </c>
      <c r="D326" t="s">
        <v>1355</v>
      </c>
      <c r="E326" s="242" t="s">
        <v>31</v>
      </c>
      <c r="F326" t="s">
        <v>32</v>
      </c>
      <c r="G326" s="239" t="s">
        <v>1356</v>
      </c>
      <c r="H326" t="s">
        <v>1357</v>
      </c>
      <c r="I326" s="239" t="s">
        <v>35</v>
      </c>
      <c r="J326" t="s">
        <v>36</v>
      </c>
      <c r="K326" s="244"/>
    </row>
    <row r="327" ht="16.8" spans="1:11">
      <c r="A327" s="239" t="s">
        <v>1358</v>
      </c>
      <c r="B327" t="s">
        <v>1359</v>
      </c>
      <c r="C327" s="240">
        <v>477</v>
      </c>
      <c r="D327" t="s">
        <v>95</v>
      </c>
      <c r="E327" s="242" t="s">
        <v>31</v>
      </c>
      <c r="F327" t="s">
        <v>32</v>
      </c>
      <c r="G327" s="239" t="s">
        <v>1360</v>
      </c>
      <c r="H327" t="s">
        <v>1361</v>
      </c>
      <c r="I327" s="239" t="s">
        <v>35</v>
      </c>
      <c r="J327" t="s">
        <v>36</v>
      </c>
      <c r="K327" s="244"/>
    </row>
    <row r="328" ht="16.8" spans="1:11">
      <c r="A328" s="239" t="s">
        <v>1362</v>
      </c>
      <c r="B328" t="s">
        <v>1363</v>
      </c>
      <c r="C328" s="240">
        <v>14310</v>
      </c>
      <c r="D328" t="s">
        <v>30</v>
      </c>
      <c r="E328" s="242" t="s">
        <v>31</v>
      </c>
      <c r="F328" t="s">
        <v>32</v>
      </c>
      <c r="G328" s="239" t="s">
        <v>1364</v>
      </c>
      <c r="H328" t="s">
        <v>1365</v>
      </c>
      <c r="I328" s="239" t="s">
        <v>35</v>
      </c>
      <c r="J328" t="s">
        <v>36</v>
      </c>
      <c r="K328" s="244"/>
    </row>
    <row r="329" ht="16.8" spans="1:11">
      <c r="A329" s="239" t="s">
        <v>1366</v>
      </c>
      <c r="B329" t="s">
        <v>1367</v>
      </c>
      <c r="C329" s="240">
        <v>250</v>
      </c>
      <c r="D329" t="s">
        <v>39</v>
      </c>
      <c r="E329" s="242" t="s">
        <v>31</v>
      </c>
      <c r="F329" t="s">
        <v>32</v>
      </c>
      <c r="G329" s="239" t="s">
        <v>1368</v>
      </c>
      <c r="H329" t="s">
        <v>1369</v>
      </c>
      <c r="I329" s="239" t="s">
        <v>35</v>
      </c>
      <c r="J329" t="s">
        <v>36</v>
      </c>
      <c r="K329" s="244"/>
    </row>
    <row r="330" ht="16.8" spans="1:11">
      <c r="A330" s="239" t="s">
        <v>1370</v>
      </c>
      <c r="B330" t="s">
        <v>1371</v>
      </c>
      <c r="C330" s="240">
        <v>190.8</v>
      </c>
      <c r="D330" t="s">
        <v>163</v>
      </c>
      <c r="E330" s="242" t="s">
        <v>31</v>
      </c>
      <c r="F330" t="s">
        <v>32</v>
      </c>
      <c r="G330" s="239" t="s">
        <v>1372</v>
      </c>
      <c r="H330" t="s">
        <v>1373</v>
      </c>
      <c r="I330" s="239" t="s">
        <v>35</v>
      </c>
      <c r="J330" t="s">
        <v>36</v>
      </c>
      <c r="K330" s="244"/>
    </row>
    <row r="331" ht="16.8" spans="1:11">
      <c r="A331" s="239" t="s">
        <v>1374</v>
      </c>
      <c r="B331" t="s">
        <v>1375</v>
      </c>
      <c r="C331" s="240">
        <v>1900</v>
      </c>
      <c r="D331" t="s">
        <v>1376</v>
      </c>
      <c r="E331" s="242" t="s">
        <v>31</v>
      </c>
      <c r="F331" t="s">
        <v>32</v>
      </c>
      <c r="G331" s="239" t="s">
        <v>1377</v>
      </c>
      <c r="H331" t="s">
        <v>1378</v>
      </c>
      <c r="I331" s="239" t="s">
        <v>35</v>
      </c>
      <c r="J331" t="s">
        <v>36</v>
      </c>
      <c r="K331" s="244"/>
    </row>
    <row r="332" ht="16.8" spans="1:11">
      <c r="A332" s="239" t="s">
        <v>1379</v>
      </c>
      <c r="B332" t="s">
        <v>1380</v>
      </c>
      <c r="C332" s="240">
        <v>53</v>
      </c>
      <c r="D332" t="s">
        <v>39</v>
      </c>
      <c r="E332" s="242" t="s">
        <v>31</v>
      </c>
      <c r="F332" t="s">
        <v>32</v>
      </c>
      <c r="G332" s="239" t="s">
        <v>1381</v>
      </c>
      <c r="H332" t="s">
        <v>1382</v>
      </c>
      <c r="I332" s="239" t="s">
        <v>35</v>
      </c>
      <c r="J332" t="s">
        <v>36</v>
      </c>
      <c r="K332" s="244"/>
    </row>
    <row r="333" ht="16.8" spans="1:11">
      <c r="A333" s="239" t="s">
        <v>1383</v>
      </c>
      <c r="B333" t="s">
        <v>1384</v>
      </c>
      <c r="C333" s="240">
        <v>1060</v>
      </c>
      <c r="D333" t="s">
        <v>30</v>
      </c>
      <c r="E333" s="242" t="s">
        <v>31</v>
      </c>
      <c r="F333" t="s">
        <v>32</v>
      </c>
      <c r="G333" s="239" t="s">
        <v>1385</v>
      </c>
      <c r="H333" t="s">
        <v>1386</v>
      </c>
      <c r="I333" s="239" t="s">
        <v>35</v>
      </c>
      <c r="J333" t="s">
        <v>36</v>
      </c>
      <c r="K333" s="244"/>
    </row>
    <row r="334" ht="16.8" spans="1:11">
      <c r="A334" s="239" t="s">
        <v>1387</v>
      </c>
      <c r="B334" t="s">
        <v>1388</v>
      </c>
      <c r="C334" s="240">
        <v>316.67</v>
      </c>
      <c r="D334" t="s">
        <v>39</v>
      </c>
      <c r="E334" s="242" t="s">
        <v>31</v>
      </c>
      <c r="F334" t="s">
        <v>32</v>
      </c>
      <c r="G334" s="239" t="s">
        <v>1389</v>
      </c>
      <c r="H334" t="s">
        <v>1390</v>
      </c>
      <c r="I334" s="239" t="s">
        <v>35</v>
      </c>
      <c r="J334" t="s">
        <v>36</v>
      </c>
      <c r="K334" s="244"/>
    </row>
    <row r="335" ht="16.8" spans="1:11">
      <c r="A335" s="239" t="s">
        <v>1391</v>
      </c>
      <c r="B335" t="s">
        <v>1392</v>
      </c>
      <c r="C335" s="240">
        <v>127.2</v>
      </c>
      <c r="D335" t="s">
        <v>54</v>
      </c>
      <c r="E335" s="242" t="s">
        <v>31</v>
      </c>
      <c r="F335" t="s">
        <v>32</v>
      </c>
      <c r="G335" s="239" t="s">
        <v>1393</v>
      </c>
      <c r="H335" t="s">
        <v>1394</v>
      </c>
      <c r="I335" s="239" t="s">
        <v>35</v>
      </c>
      <c r="J335" t="s">
        <v>36</v>
      </c>
      <c r="K335" s="244"/>
    </row>
    <row r="336" ht="16.8" spans="1:11">
      <c r="A336" s="239" t="s">
        <v>1395</v>
      </c>
      <c r="B336" t="s">
        <v>1396</v>
      </c>
      <c r="C336" s="240">
        <v>4750</v>
      </c>
      <c r="D336" t="s">
        <v>95</v>
      </c>
      <c r="E336" s="242" t="s">
        <v>31</v>
      </c>
      <c r="F336" t="s">
        <v>32</v>
      </c>
      <c r="G336" s="239" t="s">
        <v>1397</v>
      </c>
      <c r="H336" t="s">
        <v>1398</v>
      </c>
      <c r="I336" s="239" t="s">
        <v>35</v>
      </c>
      <c r="J336" t="s">
        <v>36</v>
      </c>
      <c r="K336" s="244"/>
    </row>
    <row r="337" ht="16.8" spans="1:11">
      <c r="A337" s="239" t="s">
        <v>1399</v>
      </c>
      <c r="B337" t="s">
        <v>1400</v>
      </c>
      <c r="C337" s="240">
        <v>12.72</v>
      </c>
      <c r="D337" t="s">
        <v>1401</v>
      </c>
      <c r="E337" s="242" t="s">
        <v>31</v>
      </c>
      <c r="F337" t="s">
        <v>32</v>
      </c>
      <c r="G337" s="239" t="s">
        <v>1402</v>
      </c>
      <c r="H337" t="s">
        <v>1403</v>
      </c>
      <c r="I337" s="239" t="s">
        <v>35</v>
      </c>
      <c r="J337" t="s">
        <v>36</v>
      </c>
      <c r="K337" s="244"/>
    </row>
    <row r="338" ht="16.8" spans="1:11">
      <c r="A338" s="239" t="s">
        <v>1404</v>
      </c>
      <c r="B338" t="s">
        <v>1405</v>
      </c>
      <c r="C338" s="240">
        <v>106</v>
      </c>
      <c r="D338" t="s">
        <v>39</v>
      </c>
      <c r="E338" s="242" t="s">
        <v>31</v>
      </c>
      <c r="F338" t="s">
        <v>32</v>
      </c>
      <c r="G338" s="239" t="s">
        <v>1406</v>
      </c>
      <c r="H338" t="s">
        <v>1407</v>
      </c>
      <c r="I338" s="239" t="s">
        <v>35</v>
      </c>
      <c r="J338" t="s">
        <v>36</v>
      </c>
      <c r="K338" s="244"/>
    </row>
    <row r="339" ht="16.8" spans="1:11">
      <c r="A339" s="239" t="s">
        <v>1408</v>
      </c>
      <c r="B339" t="s">
        <v>1409</v>
      </c>
      <c r="C339" s="240">
        <v>636</v>
      </c>
      <c r="D339" t="s">
        <v>141</v>
      </c>
      <c r="E339" s="242" t="s">
        <v>31</v>
      </c>
      <c r="F339" t="s">
        <v>32</v>
      </c>
      <c r="G339" s="239" t="s">
        <v>1410</v>
      </c>
      <c r="H339" t="s">
        <v>1411</v>
      </c>
      <c r="I339" s="239" t="s">
        <v>35</v>
      </c>
      <c r="J339" t="s">
        <v>36</v>
      </c>
      <c r="K339" s="244"/>
    </row>
    <row r="340" ht="16.8" spans="1:11">
      <c r="A340" s="239" t="s">
        <v>1412</v>
      </c>
      <c r="B340" t="s">
        <v>1413</v>
      </c>
      <c r="C340" s="240">
        <v>93.28</v>
      </c>
      <c r="D340" t="s">
        <v>90</v>
      </c>
      <c r="E340" s="242" t="s">
        <v>31</v>
      </c>
      <c r="F340" t="s">
        <v>32</v>
      </c>
      <c r="G340" s="239" t="s">
        <v>1414</v>
      </c>
      <c r="H340" t="s">
        <v>1415</v>
      </c>
      <c r="I340" s="239" t="s">
        <v>35</v>
      </c>
      <c r="J340" t="s">
        <v>36</v>
      </c>
      <c r="K340" s="244"/>
    </row>
    <row r="341" ht="16.8" spans="1:11">
      <c r="A341" s="239" t="s">
        <v>1416</v>
      </c>
      <c r="B341" t="s">
        <v>1417</v>
      </c>
      <c r="C341" s="240">
        <v>3561.6</v>
      </c>
      <c r="D341" t="s">
        <v>400</v>
      </c>
      <c r="E341" s="242" t="s">
        <v>31</v>
      </c>
      <c r="F341" t="s">
        <v>32</v>
      </c>
      <c r="G341" s="239" t="s">
        <v>1418</v>
      </c>
      <c r="H341" t="s">
        <v>1419</v>
      </c>
      <c r="I341" s="239" t="s">
        <v>35</v>
      </c>
      <c r="J341" t="s">
        <v>36</v>
      </c>
      <c r="K341" s="244"/>
    </row>
    <row r="342" ht="16.8" spans="1:11">
      <c r="A342" s="239" t="s">
        <v>1420</v>
      </c>
      <c r="B342" t="s">
        <v>1421</v>
      </c>
      <c r="C342" s="240">
        <v>560</v>
      </c>
      <c r="D342" t="s">
        <v>39</v>
      </c>
      <c r="E342" s="242" t="s">
        <v>31</v>
      </c>
      <c r="F342" t="s">
        <v>32</v>
      </c>
      <c r="G342" s="239" t="s">
        <v>1422</v>
      </c>
      <c r="H342" t="s">
        <v>1423</v>
      </c>
      <c r="I342" s="239" t="s">
        <v>35</v>
      </c>
      <c r="J342" t="s">
        <v>36</v>
      </c>
      <c r="K342" s="244"/>
    </row>
    <row r="343" ht="16.8" spans="1:11">
      <c r="A343" s="239" t="s">
        <v>1424</v>
      </c>
      <c r="B343" t="s">
        <v>1425</v>
      </c>
      <c r="C343" s="240">
        <v>1</v>
      </c>
      <c r="D343" t="s">
        <v>196</v>
      </c>
      <c r="E343" s="242" t="s">
        <v>31</v>
      </c>
      <c r="F343" t="s">
        <v>32</v>
      </c>
      <c r="G343" s="239" t="s">
        <v>1426</v>
      </c>
      <c r="H343" t="s">
        <v>1427</v>
      </c>
      <c r="I343" s="239" t="s">
        <v>35</v>
      </c>
      <c r="J343" t="s">
        <v>36</v>
      </c>
      <c r="K343" s="244"/>
    </row>
    <row r="344" ht="16.8" spans="1:11">
      <c r="A344" s="239" t="s">
        <v>1428</v>
      </c>
      <c r="B344" t="s">
        <v>1429</v>
      </c>
      <c r="C344" s="240">
        <v>10.6</v>
      </c>
      <c r="D344" t="s">
        <v>237</v>
      </c>
      <c r="E344" s="242" t="s">
        <v>31</v>
      </c>
      <c r="F344" t="s">
        <v>32</v>
      </c>
      <c r="G344" s="239" t="s">
        <v>1430</v>
      </c>
      <c r="H344" t="s">
        <v>1431</v>
      </c>
      <c r="I344" s="239" t="s">
        <v>35</v>
      </c>
      <c r="J344" t="s">
        <v>36</v>
      </c>
      <c r="K344" s="244"/>
    </row>
    <row r="345" ht="16.8" spans="1:11">
      <c r="A345" s="239" t="s">
        <v>1432</v>
      </c>
      <c r="B345" t="s">
        <v>1433</v>
      </c>
      <c r="C345" s="240">
        <v>848</v>
      </c>
      <c r="D345" t="s">
        <v>39</v>
      </c>
      <c r="E345" s="242" t="s">
        <v>31</v>
      </c>
      <c r="F345" t="s">
        <v>32</v>
      </c>
      <c r="G345" s="239" t="s">
        <v>1434</v>
      </c>
      <c r="H345" t="s">
        <v>1435</v>
      </c>
      <c r="I345" s="239" t="s">
        <v>35</v>
      </c>
      <c r="J345" t="s">
        <v>36</v>
      </c>
      <c r="K345" s="244"/>
    </row>
    <row r="346" ht="16.8" spans="1:11">
      <c r="A346" s="239" t="s">
        <v>1436</v>
      </c>
      <c r="B346" t="s">
        <v>1437</v>
      </c>
      <c r="C346" s="240">
        <v>400.68</v>
      </c>
      <c r="D346" t="s">
        <v>237</v>
      </c>
      <c r="E346" s="242" t="s">
        <v>31</v>
      </c>
      <c r="F346" t="s">
        <v>32</v>
      </c>
      <c r="G346" s="239" t="s">
        <v>1438</v>
      </c>
      <c r="H346" t="s">
        <v>1439</v>
      </c>
      <c r="I346" s="239" t="s">
        <v>35</v>
      </c>
      <c r="J346" t="s">
        <v>36</v>
      </c>
      <c r="K346" s="244"/>
    </row>
    <row r="347" ht="16.8" spans="1:11">
      <c r="A347" s="239" t="s">
        <v>1440</v>
      </c>
      <c r="B347" t="s">
        <v>1441</v>
      </c>
      <c r="C347" s="240">
        <v>116.6</v>
      </c>
      <c r="D347" t="s">
        <v>141</v>
      </c>
      <c r="E347" s="242" t="s">
        <v>31</v>
      </c>
      <c r="F347" t="s">
        <v>32</v>
      </c>
      <c r="G347" s="239" t="s">
        <v>1442</v>
      </c>
      <c r="H347" t="s">
        <v>1443</v>
      </c>
      <c r="I347" s="239" t="s">
        <v>35</v>
      </c>
      <c r="J347" t="s">
        <v>36</v>
      </c>
      <c r="K347" s="244"/>
    </row>
    <row r="348" ht="16.8" spans="1:11">
      <c r="A348" s="239" t="s">
        <v>1444</v>
      </c>
      <c r="B348" t="s">
        <v>1445</v>
      </c>
      <c r="C348" s="240">
        <v>3816</v>
      </c>
      <c r="D348" t="s">
        <v>30</v>
      </c>
      <c r="E348" s="242" t="s">
        <v>31</v>
      </c>
      <c r="F348" t="s">
        <v>32</v>
      </c>
      <c r="G348" s="239" t="s">
        <v>1446</v>
      </c>
      <c r="H348" t="s">
        <v>1447</v>
      </c>
      <c r="I348" s="239" t="s">
        <v>35</v>
      </c>
      <c r="J348" t="s">
        <v>36</v>
      </c>
      <c r="K348" s="244"/>
    </row>
    <row r="349" ht="16.8" spans="1:11">
      <c r="A349" s="239" t="s">
        <v>1448</v>
      </c>
      <c r="B349" t="s">
        <v>1449</v>
      </c>
      <c r="C349" s="240">
        <v>356.67</v>
      </c>
      <c r="D349" t="s">
        <v>39</v>
      </c>
      <c r="E349" s="242" t="s">
        <v>31</v>
      </c>
      <c r="F349" t="s">
        <v>32</v>
      </c>
      <c r="G349" s="239" t="s">
        <v>1450</v>
      </c>
      <c r="H349" t="s">
        <v>1451</v>
      </c>
      <c r="I349" s="239" t="s">
        <v>35</v>
      </c>
      <c r="J349" t="s">
        <v>36</v>
      </c>
      <c r="K349" s="244"/>
    </row>
    <row r="350" ht="16.8" spans="1:11">
      <c r="A350" s="239" t="s">
        <v>1452</v>
      </c>
      <c r="B350" t="s">
        <v>1453</v>
      </c>
      <c r="C350" s="240">
        <v>198.33</v>
      </c>
      <c r="D350" t="s">
        <v>39</v>
      </c>
      <c r="E350" s="242" t="s">
        <v>31</v>
      </c>
      <c r="F350" t="s">
        <v>32</v>
      </c>
      <c r="G350" s="239" t="s">
        <v>1454</v>
      </c>
      <c r="H350" t="s">
        <v>1455</v>
      </c>
      <c r="I350" s="239" t="s">
        <v>35</v>
      </c>
      <c r="J350" t="s">
        <v>36</v>
      </c>
      <c r="K350" s="244"/>
    </row>
    <row r="351" ht="16.8" spans="1:11">
      <c r="A351" s="239" t="s">
        <v>1456</v>
      </c>
      <c r="B351" t="s">
        <v>1457</v>
      </c>
      <c r="C351" s="240">
        <v>137.8</v>
      </c>
      <c r="D351" t="s">
        <v>39</v>
      </c>
      <c r="E351" s="242" t="s">
        <v>31</v>
      </c>
      <c r="F351" t="s">
        <v>32</v>
      </c>
      <c r="G351" s="239" t="s">
        <v>1458</v>
      </c>
      <c r="H351" t="s">
        <v>1459</v>
      </c>
      <c r="I351" s="239" t="s">
        <v>35</v>
      </c>
      <c r="J351" t="s">
        <v>36</v>
      </c>
      <c r="K351" s="244"/>
    </row>
    <row r="352" ht="16.8" spans="1:11">
      <c r="A352" s="239" t="s">
        <v>1460</v>
      </c>
      <c r="B352" t="s">
        <v>1461</v>
      </c>
      <c r="C352" s="240">
        <v>3710</v>
      </c>
      <c r="D352" t="s">
        <v>30</v>
      </c>
      <c r="E352" s="242" t="s">
        <v>31</v>
      </c>
      <c r="F352" t="s">
        <v>32</v>
      </c>
      <c r="G352" s="239" t="s">
        <v>1462</v>
      </c>
      <c r="H352" t="s">
        <v>1463</v>
      </c>
      <c r="I352" s="239" t="s">
        <v>35</v>
      </c>
      <c r="J352" t="s">
        <v>36</v>
      </c>
      <c r="K352" s="244"/>
    </row>
    <row r="353" ht="16.8" spans="1:11">
      <c r="A353" s="239" t="s">
        <v>1464</v>
      </c>
      <c r="B353" t="s">
        <v>1465</v>
      </c>
      <c r="C353" s="240">
        <v>340</v>
      </c>
      <c r="D353" t="s">
        <v>196</v>
      </c>
      <c r="E353" s="242" t="s">
        <v>31</v>
      </c>
      <c r="F353" t="s">
        <v>32</v>
      </c>
      <c r="G353" s="239" t="s">
        <v>1466</v>
      </c>
      <c r="H353" t="s">
        <v>1467</v>
      </c>
      <c r="I353" s="239" t="s">
        <v>35</v>
      </c>
      <c r="J353" t="s">
        <v>36</v>
      </c>
      <c r="K353" s="244"/>
    </row>
    <row r="354" ht="16.8" spans="1:11">
      <c r="A354" s="239" t="s">
        <v>1468</v>
      </c>
      <c r="B354" t="s">
        <v>1469</v>
      </c>
      <c r="C354" s="240">
        <v>10.6</v>
      </c>
      <c r="D354" t="s">
        <v>237</v>
      </c>
      <c r="E354" s="242" t="s">
        <v>31</v>
      </c>
      <c r="F354" t="s">
        <v>32</v>
      </c>
      <c r="G354" s="239" t="s">
        <v>1470</v>
      </c>
      <c r="H354" t="s">
        <v>1471</v>
      </c>
      <c r="I354" s="239" t="s">
        <v>35</v>
      </c>
      <c r="J354" t="s">
        <v>36</v>
      </c>
      <c r="K354" s="244"/>
    </row>
    <row r="355" ht="16.8" spans="1:11">
      <c r="A355" s="239" t="s">
        <v>1472</v>
      </c>
      <c r="B355" t="s">
        <v>1473</v>
      </c>
      <c r="C355" s="240">
        <v>58.3</v>
      </c>
      <c r="D355" t="s">
        <v>141</v>
      </c>
      <c r="E355" s="242" t="s">
        <v>31</v>
      </c>
      <c r="F355" t="s">
        <v>32</v>
      </c>
      <c r="G355" s="239" t="s">
        <v>1474</v>
      </c>
      <c r="H355" t="s">
        <v>1475</v>
      </c>
      <c r="I355" s="239" t="s">
        <v>35</v>
      </c>
      <c r="J355" t="s">
        <v>36</v>
      </c>
      <c r="K355" s="244"/>
    </row>
    <row r="356" ht="16.8" spans="1:11">
      <c r="A356" s="239" t="s">
        <v>1476</v>
      </c>
      <c r="B356" t="s">
        <v>1477</v>
      </c>
      <c r="C356" s="240">
        <v>31</v>
      </c>
      <c r="D356" t="s">
        <v>54</v>
      </c>
      <c r="E356" s="242" t="s">
        <v>31</v>
      </c>
      <c r="F356" t="s">
        <v>32</v>
      </c>
      <c r="G356" s="239" t="s">
        <v>1478</v>
      </c>
      <c r="H356" t="s">
        <v>1479</v>
      </c>
      <c r="I356" s="239" t="s">
        <v>35</v>
      </c>
      <c r="J356" t="s">
        <v>36</v>
      </c>
      <c r="K356" s="244"/>
    </row>
    <row r="357" ht="16.8" spans="1:11">
      <c r="A357" s="239" t="s">
        <v>1480</v>
      </c>
      <c r="B357" t="s">
        <v>1481</v>
      </c>
      <c r="C357" s="240">
        <v>74.2</v>
      </c>
      <c r="D357" t="s">
        <v>621</v>
      </c>
      <c r="E357" s="242" t="s">
        <v>31</v>
      </c>
      <c r="F357" t="s">
        <v>32</v>
      </c>
      <c r="G357" s="239" t="s">
        <v>1482</v>
      </c>
      <c r="H357" t="s">
        <v>1483</v>
      </c>
      <c r="I357" s="239" t="s">
        <v>35</v>
      </c>
      <c r="J357" t="s">
        <v>36</v>
      </c>
      <c r="K357" s="244"/>
    </row>
    <row r="358" ht="16.8" spans="1:11">
      <c r="A358" s="239" t="s">
        <v>1484</v>
      </c>
      <c r="B358" t="s">
        <v>1485</v>
      </c>
      <c r="C358" s="240">
        <v>116.6</v>
      </c>
      <c r="D358" t="s">
        <v>90</v>
      </c>
      <c r="E358" s="242" t="s">
        <v>31</v>
      </c>
      <c r="F358" t="s">
        <v>32</v>
      </c>
      <c r="G358" s="239" t="s">
        <v>1486</v>
      </c>
      <c r="H358" t="s">
        <v>1487</v>
      </c>
      <c r="I358" s="239" t="s">
        <v>35</v>
      </c>
      <c r="J358" t="s">
        <v>36</v>
      </c>
      <c r="K358" s="244"/>
    </row>
    <row r="359" ht="16.8" spans="1:11">
      <c r="A359" s="239" t="s">
        <v>1488</v>
      </c>
      <c r="B359" t="s">
        <v>1489</v>
      </c>
      <c r="C359" s="240">
        <v>483.33</v>
      </c>
      <c r="D359" t="s">
        <v>30</v>
      </c>
      <c r="E359" s="242" t="s">
        <v>31</v>
      </c>
      <c r="F359" t="s">
        <v>32</v>
      </c>
      <c r="G359" s="239" t="s">
        <v>1490</v>
      </c>
      <c r="H359" t="s">
        <v>1491</v>
      </c>
      <c r="I359" s="239" t="s">
        <v>35</v>
      </c>
      <c r="J359" t="s">
        <v>36</v>
      </c>
      <c r="K359" s="244"/>
    </row>
    <row r="360" ht="16.8" spans="1:11">
      <c r="A360" s="239" t="s">
        <v>1492</v>
      </c>
      <c r="B360" t="s">
        <v>1493</v>
      </c>
      <c r="C360" s="240">
        <v>440</v>
      </c>
      <c r="D360" t="s">
        <v>67</v>
      </c>
      <c r="E360" s="242" t="s">
        <v>31</v>
      </c>
      <c r="F360" t="s">
        <v>32</v>
      </c>
      <c r="G360" s="239" t="s">
        <v>1494</v>
      </c>
      <c r="H360" t="s">
        <v>1495</v>
      </c>
      <c r="I360" s="239" t="s">
        <v>35</v>
      </c>
      <c r="J360" t="s">
        <v>36</v>
      </c>
      <c r="K360" s="244"/>
    </row>
    <row r="361" ht="16.8" spans="1:11">
      <c r="A361" s="239" t="s">
        <v>1496</v>
      </c>
      <c r="B361" t="s">
        <v>1497</v>
      </c>
      <c r="C361" s="240">
        <v>848</v>
      </c>
      <c r="D361" t="s">
        <v>39</v>
      </c>
      <c r="E361" s="242" t="s">
        <v>31</v>
      </c>
      <c r="F361" t="s">
        <v>32</v>
      </c>
      <c r="G361" s="239" t="s">
        <v>1498</v>
      </c>
      <c r="H361" t="s">
        <v>1499</v>
      </c>
      <c r="I361" s="239" t="s">
        <v>35</v>
      </c>
      <c r="J361" t="s">
        <v>36</v>
      </c>
      <c r="K361" s="244"/>
    </row>
    <row r="362" ht="16.8" spans="1:11">
      <c r="A362" s="239" t="s">
        <v>1500</v>
      </c>
      <c r="B362" t="s">
        <v>1501</v>
      </c>
      <c r="C362" s="240">
        <v>95.4</v>
      </c>
      <c r="D362" t="s">
        <v>141</v>
      </c>
      <c r="E362" s="242" t="s">
        <v>31</v>
      </c>
      <c r="F362" t="s">
        <v>32</v>
      </c>
      <c r="G362" s="239" t="s">
        <v>1502</v>
      </c>
      <c r="H362" t="s">
        <v>1503</v>
      </c>
      <c r="I362" s="239" t="s">
        <v>35</v>
      </c>
      <c r="J362" t="s">
        <v>36</v>
      </c>
      <c r="K362" s="244"/>
    </row>
    <row r="363" ht="16.8" spans="1:11">
      <c r="A363" s="239" t="s">
        <v>1504</v>
      </c>
      <c r="B363" t="s">
        <v>1505</v>
      </c>
      <c r="C363" s="240">
        <v>106</v>
      </c>
      <c r="D363" t="s">
        <v>30</v>
      </c>
      <c r="E363" s="242" t="s">
        <v>31</v>
      </c>
      <c r="F363" t="s">
        <v>32</v>
      </c>
      <c r="G363" s="239" t="s">
        <v>1506</v>
      </c>
      <c r="H363" t="s">
        <v>1507</v>
      </c>
      <c r="I363" s="239" t="s">
        <v>35</v>
      </c>
      <c r="J363" t="s">
        <v>36</v>
      </c>
      <c r="K363" s="244"/>
    </row>
    <row r="364" ht="16.8" spans="1:11">
      <c r="A364" s="239" t="s">
        <v>1508</v>
      </c>
      <c r="B364" t="s">
        <v>1509</v>
      </c>
      <c r="C364" s="240">
        <v>424</v>
      </c>
      <c r="D364" t="s">
        <v>30</v>
      </c>
      <c r="E364" s="242" t="s">
        <v>31</v>
      </c>
      <c r="F364" t="s">
        <v>32</v>
      </c>
      <c r="G364" s="239" t="s">
        <v>1510</v>
      </c>
      <c r="H364" t="s">
        <v>1511</v>
      </c>
      <c r="I364" s="239" t="s">
        <v>35</v>
      </c>
      <c r="J364" t="s">
        <v>36</v>
      </c>
      <c r="K364" s="244"/>
    </row>
    <row r="365" ht="16.8" spans="1:11">
      <c r="A365" s="239" t="s">
        <v>1512</v>
      </c>
      <c r="B365" t="s">
        <v>1513</v>
      </c>
      <c r="C365" s="240">
        <v>127.2</v>
      </c>
      <c r="D365" t="s">
        <v>30</v>
      </c>
      <c r="E365" s="242" t="s">
        <v>31</v>
      </c>
      <c r="F365" t="s">
        <v>32</v>
      </c>
      <c r="G365" s="239" t="s">
        <v>1514</v>
      </c>
      <c r="H365" t="s">
        <v>1515</v>
      </c>
      <c r="I365" s="239" t="s">
        <v>35</v>
      </c>
      <c r="J365" t="s">
        <v>36</v>
      </c>
      <c r="K365" s="244"/>
    </row>
    <row r="366" ht="16.8" spans="1:11">
      <c r="A366" s="239" t="s">
        <v>1516</v>
      </c>
      <c r="B366" t="s">
        <v>1517</v>
      </c>
      <c r="C366" s="240">
        <v>1484</v>
      </c>
      <c r="D366" t="s">
        <v>85</v>
      </c>
      <c r="E366" s="242" t="s">
        <v>31</v>
      </c>
      <c r="F366" t="s">
        <v>32</v>
      </c>
      <c r="G366" s="239" t="s">
        <v>1518</v>
      </c>
      <c r="H366" t="s">
        <v>1519</v>
      </c>
      <c r="I366" s="239" t="s">
        <v>35</v>
      </c>
      <c r="J366" t="s">
        <v>36</v>
      </c>
      <c r="K366" s="244"/>
    </row>
    <row r="367" ht="16.8" spans="1:11">
      <c r="A367" s="239" t="s">
        <v>1520</v>
      </c>
      <c r="B367" t="s">
        <v>1521</v>
      </c>
      <c r="C367" s="240">
        <v>75</v>
      </c>
      <c r="D367" t="s">
        <v>39</v>
      </c>
      <c r="E367" s="242" t="s">
        <v>31</v>
      </c>
      <c r="F367" t="s">
        <v>32</v>
      </c>
      <c r="G367" s="239" t="s">
        <v>1522</v>
      </c>
      <c r="H367" t="s">
        <v>1523</v>
      </c>
      <c r="I367" s="239" t="s">
        <v>35</v>
      </c>
      <c r="J367" t="s">
        <v>36</v>
      </c>
      <c r="K367" s="244"/>
    </row>
    <row r="368" ht="16.8" spans="1:11">
      <c r="A368" s="239" t="s">
        <v>1524</v>
      </c>
      <c r="B368" t="s">
        <v>1525</v>
      </c>
      <c r="C368" s="240">
        <v>2120</v>
      </c>
      <c r="D368" t="s">
        <v>95</v>
      </c>
      <c r="E368" s="242" t="s">
        <v>31</v>
      </c>
      <c r="F368" t="s">
        <v>32</v>
      </c>
      <c r="G368" s="239" t="s">
        <v>1526</v>
      </c>
      <c r="H368" t="s">
        <v>1527</v>
      </c>
      <c r="I368" s="239" t="s">
        <v>35</v>
      </c>
      <c r="J368" t="s">
        <v>36</v>
      </c>
      <c r="K368" s="244"/>
    </row>
    <row r="369" ht="16.8" spans="1:11">
      <c r="A369" s="239" t="s">
        <v>1528</v>
      </c>
      <c r="B369" t="s">
        <v>1529</v>
      </c>
      <c r="C369" s="240">
        <v>6.36</v>
      </c>
      <c r="D369" t="s">
        <v>237</v>
      </c>
      <c r="E369" s="242" t="s">
        <v>31</v>
      </c>
      <c r="F369" t="s">
        <v>32</v>
      </c>
      <c r="G369" s="239" t="s">
        <v>1530</v>
      </c>
      <c r="H369" t="s">
        <v>1531</v>
      </c>
      <c r="I369" s="239" t="s">
        <v>35</v>
      </c>
      <c r="J369" t="s">
        <v>36</v>
      </c>
      <c r="K369" s="244"/>
    </row>
    <row r="370" ht="16.8" spans="1:11">
      <c r="A370" s="239" t="s">
        <v>1532</v>
      </c>
      <c r="B370" t="s">
        <v>1533</v>
      </c>
      <c r="C370" s="240">
        <v>265</v>
      </c>
      <c r="D370" t="s">
        <v>30</v>
      </c>
      <c r="E370" s="242" t="s">
        <v>31</v>
      </c>
      <c r="F370" t="s">
        <v>32</v>
      </c>
      <c r="G370" s="239" t="s">
        <v>1534</v>
      </c>
      <c r="H370" t="s">
        <v>1535</v>
      </c>
      <c r="I370" s="239" t="s">
        <v>35</v>
      </c>
      <c r="J370" t="s">
        <v>36</v>
      </c>
      <c r="K370" s="244"/>
    </row>
    <row r="371" ht="16.8" spans="1:11">
      <c r="A371" s="239" t="s">
        <v>1536</v>
      </c>
      <c r="B371" t="s">
        <v>1537</v>
      </c>
      <c r="C371" s="240">
        <v>58.3</v>
      </c>
      <c r="D371" t="s">
        <v>39</v>
      </c>
      <c r="E371" s="242" t="s">
        <v>31</v>
      </c>
      <c r="F371" t="s">
        <v>32</v>
      </c>
      <c r="G371" s="239" t="s">
        <v>1538</v>
      </c>
      <c r="H371" t="s">
        <v>1539</v>
      </c>
      <c r="I371" s="239" t="s">
        <v>35</v>
      </c>
      <c r="J371" t="s">
        <v>36</v>
      </c>
      <c r="K371" s="244"/>
    </row>
    <row r="372" ht="16.8" spans="1:11">
      <c r="A372" s="239" t="s">
        <v>1540</v>
      </c>
      <c r="B372" t="s">
        <v>1541</v>
      </c>
      <c r="C372" s="240">
        <v>116.6</v>
      </c>
      <c r="D372" t="s">
        <v>141</v>
      </c>
      <c r="E372" s="242" t="s">
        <v>31</v>
      </c>
      <c r="F372" t="s">
        <v>32</v>
      </c>
      <c r="G372" s="239" t="s">
        <v>1542</v>
      </c>
      <c r="H372" t="s">
        <v>1543</v>
      </c>
      <c r="I372" s="239" t="s">
        <v>35</v>
      </c>
      <c r="J372" t="s">
        <v>36</v>
      </c>
      <c r="K372" s="244"/>
    </row>
    <row r="373" ht="16.8" spans="1:11">
      <c r="A373" s="239" t="s">
        <v>1544</v>
      </c>
      <c r="B373" t="s">
        <v>1545</v>
      </c>
      <c r="C373" s="240">
        <v>516.67</v>
      </c>
      <c r="D373" t="s">
        <v>400</v>
      </c>
      <c r="E373" s="242" t="s">
        <v>31</v>
      </c>
      <c r="F373" t="s">
        <v>32</v>
      </c>
      <c r="G373" s="239" t="s">
        <v>1546</v>
      </c>
      <c r="H373" t="s">
        <v>1547</v>
      </c>
      <c r="I373" s="239" t="s">
        <v>35</v>
      </c>
      <c r="J373" t="s">
        <v>36</v>
      </c>
      <c r="K373" s="244"/>
    </row>
    <row r="374" ht="16.8" spans="1:11">
      <c r="A374" s="239" t="s">
        <v>1548</v>
      </c>
      <c r="B374" t="s">
        <v>1549</v>
      </c>
      <c r="C374" s="240">
        <v>424</v>
      </c>
      <c r="D374" t="s">
        <v>30</v>
      </c>
      <c r="E374" s="242" t="s">
        <v>31</v>
      </c>
      <c r="F374" t="s">
        <v>32</v>
      </c>
      <c r="G374" s="239" t="s">
        <v>1550</v>
      </c>
      <c r="H374" t="s">
        <v>1551</v>
      </c>
      <c r="I374" s="239" t="s">
        <v>35</v>
      </c>
      <c r="J374" t="s">
        <v>36</v>
      </c>
      <c r="K374" s="244"/>
    </row>
    <row r="375" ht="16.8" spans="1:11">
      <c r="A375" s="239" t="s">
        <v>1552</v>
      </c>
      <c r="B375" t="s">
        <v>1553</v>
      </c>
      <c r="C375" s="240">
        <v>302.1</v>
      </c>
      <c r="D375" t="s">
        <v>30</v>
      </c>
      <c r="E375" s="242" t="s">
        <v>31</v>
      </c>
      <c r="F375" t="s">
        <v>32</v>
      </c>
      <c r="G375" s="239" t="s">
        <v>1554</v>
      </c>
      <c r="H375" t="s">
        <v>1555</v>
      </c>
      <c r="I375" s="239" t="s">
        <v>35</v>
      </c>
      <c r="J375" t="s">
        <v>36</v>
      </c>
      <c r="K375" s="244"/>
    </row>
    <row r="376" ht="16.8" spans="1:11">
      <c r="A376" s="239" t="s">
        <v>1556</v>
      </c>
      <c r="B376" t="s">
        <v>1557</v>
      </c>
      <c r="C376" s="240">
        <v>159</v>
      </c>
      <c r="D376" t="s">
        <v>90</v>
      </c>
      <c r="E376" s="242" t="s">
        <v>31</v>
      </c>
      <c r="F376" t="s">
        <v>32</v>
      </c>
      <c r="G376" s="239" t="s">
        <v>1558</v>
      </c>
      <c r="H376" t="s">
        <v>1559</v>
      </c>
      <c r="I376" s="239" t="s">
        <v>35</v>
      </c>
      <c r="J376" t="s">
        <v>36</v>
      </c>
      <c r="K376" s="244"/>
    </row>
    <row r="377" ht="16.8" spans="1:11">
      <c r="A377" s="239" t="s">
        <v>1560</v>
      </c>
      <c r="B377" t="s">
        <v>1561</v>
      </c>
      <c r="C377" s="240">
        <v>159</v>
      </c>
      <c r="D377" t="s">
        <v>90</v>
      </c>
      <c r="E377" s="242" t="s">
        <v>31</v>
      </c>
      <c r="F377" t="s">
        <v>32</v>
      </c>
      <c r="G377" s="239" t="s">
        <v>1562</v>
      </c>
      <c r="H377" t="s">
        <v>1563</v>
      </c>
      <c r="I377" s="239" t="s">
        <v>35</v>
      </c>
      <c r="J377" t="s">
        <v>36</v>
      </c>
      <c r="K377" s="244"/>
    </row>
    <row r="378" ht="16.8" spans="1:11">
      <c r="A378" s="239" t="s">
        <v>1564</v>
      </c>
      <c r="B378" t="s">
        <v>1565</v>
      </c>
      <c r="C378" s="240">
        <v>5733.33</v>
      </c>
      <c r="D378" t="s">
        <v>30</v>
      </c>
      <c r="E378" s="242" t="s">
        <v>31</v>
      </c>
      <c r="F378" t="s">
        <v>32</v>
      </c>
      <c r="G378" s="239" t="s">
        <v>1566</v>
      </c>
      <c r="H378" t="s">
        <v>1567</v>
      </c>
      <c r="I378" s="239" t="s">
        <v>35</v>
      </c>
      <c r="J378" t="s">
        <v>36</v>
      </c>
      <c r="K378" s="244"/>
    </row>
    <row r="379" ht="16.8" spans="1:11">
      <c r="A379" s="239" t="s">
        <v>1568</v>
      </c>
      <c r="B379" t="s">
        <v>1569</v>
      </c>
      <c r="C379" s="240">
        <v>122.58</v>
      </c>
      <c r="D379" t="s">
        <v>54</v>
      </c>
      <c r="E379" s="242" t="s">
        <v>31</v>
      </c>
      <c r="F379" t="s">
        <v>32</v>
      </c>
      <c r="G379" s="239" t="s">
        <v>1570</v>
      </c>
      <c r="H379" t="s">
        <v>1571</v>
      </c>
      <c r="I379" s="239" t="s">
        <v>35</v>
      </c>
      <c r="J379" t="s">
        <v>36</v>
      </c>
      <c r="K379" s="244"/>
    </row>
    <row r="380" ht="16.8" spans="1:11">
      <c r="A380" s="239" t="s">
        <v>1572</v>
      </c>
      <c r="B380" t="s">
        <v>1573</v>
      </c>
      <c r="C380" s="240">
        <v>73.33</v>
      </c>
      <c r="D380" t="s">
        <v>196</v>
      </c>
      <c r="E380" s="242" t="s">
        <v>31</v>
      </c>
      <c r="F380" t="s">
        <v>32</v>
      </c>
      <c r="G380" s="239" t="s">
        <v>1574</v>
      </c>
      <c r="H380" t="s">
        <v>1575</v>
      </c>
      <c r="I380" s="239" t="s">
        <v>35</v>
      </c>
      <c r="J380" t="s">
        <v>36</v>
      </c>
      <c r="K380" s="244"/>
    </row>
    <row r="381" ht="16.8" spans="1:11">
      <c r="A381" s="239" t="s">
        <v>1576</v>
      </c>
      <c r="B381" t="s">
        <v>1577</v>
      </c>
      <c r="C381" s="240">
        <v>106</v>
      </c>
      <c r="D381" t="s">
        <v>196</v>
      </c>
      <c r="E381" s="242" t="s">
        <v>31</v>
      </c>
      <c r="F381" t="s">
        <v>32</v>
      </c>
      <c r="G381" s="239" t="s">
        <v>1578</v>
      </c>
      <c r="H381" t="s">
        <v>1579</v>
      </c>
      <c r="I381" s="239" t="s">
        <v>35</v>
      </c>
      <c r="J381" t="s">
        <v>36</v>
      </c>
      <c r="K381" s="244"/>
    </row>
    <row r="382" ht="16.8" spans="1:11">
      <c r="A382" s="239" t="s">
        <v>1580</v>
      </c>
      <c r="B382" t="s">
        <v>1581</v>
      </c>
      <c r="C382" s="240">
        <v>127.2</v>
      </c>
      <c r="D382" t="s">
        <v>39</v>
      </c>
      <c r="E382" s="242" t="s">
        <v>31</v>
      </c>
      <c r="F382" t="s">
        <v>32</v>
      </c>
      <c r="G382" s="239" t="s">
        <v>1582</v>
      </c>
      <c r="H382" t="s">
        <v>1583</v>
      </c>
      <c r="I382" s="239" t="s">
        <v>35</v>
      </c>
      <c r="J382" t="s">
        <v>36</v>
      </c>
      <c r="K382" s="244"/>
    </row>
    <row r="383" ht="16.8" spans="1:11">
      <c r="A383" s="239" t="s">
        <v>1584</v>
      </c>
      <c r="B383" t="s">
        <v>1585</v>
      </c>
      <c r="C383" s="240">
        <v>95.4</v>
      </c>
      <c r="D383" t="s">
        <v>90</v>
      </c>
      <c r="E383" s="242" t="s">
        <v>31</v>
      </c>
      <c r="F383" t="s">
        <v>32</v>
      </c>
      <c r="G383" s="239" t="s">
        <v>1586</v>
      </c>
      <c r="H383" t="s">
        <v>1587</v>
      </c>
      <c r="I383" s="239" t="s">
        <v>35</v>
      </c>
      <c r="J383" t="s">
        <v>36</v>
      </c>
      <c r="K383" s="244"/>
    </row>
    <row r="384" ht="16.8" spans="1:11">
      <c r="A384" s="239" t="s">
        <v>1588</v>
      </c>
      <c r="B384" t="s">
        <v>1589</v>
      </c>
      <c r="C384" s="240">
        <v>530</v>
      </c>
      <c r="D384" t="s">
        <v>39</v>
      </c>
      <c r="E384" s="242" t="s">
        <v>31</v>
      </c>
      <c r="F384" t="s">
        <v>32</v>
      </c>
      <c r="G384" s="239" t="s">
        <v>1590</v>
      </c>
      <c r="H384" t="s">
        <v>1591</v>
      </c>
      <c r="I384" s="239" t="s">
        <v>35</v>
      </c>
      <c r="J384" t="s">
        <v>36</v>
      </c>
      <c r="K384" s="244"/>
    </row>
    <row r="385" ht="16.8" spans="1:11">
      <c r="A385" s="239" t="s">
        <v>1592</v>
      </c>
      <c r="B385" t="s">
        <v>1593</v>
      </c>
      <c r="C385" s="240">
        <v>63</v>
      </c>
      <c r="D385" t="s">
        <v>39</v>
      </c>
      <c r="E385" s="242" t="s">
        <v>31</v>
      </c>
      <c r="F385" t="s">
        <v>32</v>
      </c>
      <c r="G385" s="239" t="s">
        <v>1594</v>
      </c>
      <c r="H385" t="s">
        <v>1595</v>
      </c>
      <c r="I385" s="239" t="s">
        <v>35</v>
      </c>
      <c r="J385" t="s">
        <v>36</v>
      </c>
      <c r="K385" s="244"/>
    </row>
    <row r="386" ht="16.8" spans="1:11">
      <c r="A386" s="239" t="s">
        <v>1596</v>
      </c>
      <c r="B386" t="s">
        <v>1597</v>
      </c>
      <c r="C386" s="240">
        <v>212</v>
      </c>
      <c r="D386" t="s">
        <v>237</v>
      </c>
      <c r="E386" s="242" t="s">
        <v>31</v>
      </c>
      <c r="F386" t="s">
        <v>32</v>
      </c>
      <c r="G386" s="239" t="s">
        <v>1598</v>
      </c>
      <c r="H386" t="s">
        <v>1599</v>
      </c>
      <c r="I386" s="239" t="s">
        <v>35</v>
      </c>
      <c r="J386" t="s">
        <v>36</v>
      </c>
      <c r="K386" s="244"/>
    </row>
    <row r="387" ht="16.8" spans="1:11">
      <c r="A387" s="239" t="s">
        <v>1600</v>
      </c>
      <c r="B387" t="s">
        <v>1601</v>
      </c>
      <c r="C387" s="240">
        <v>63</v>
      </c>
      <c r="D387" t="s">
        <v>39</v>
      </c>
      <c r="E387" s="242" t="s">
        <v>31</v>
      </c>
      <c r="F387" t="s">
        <v>32</v>
      </c>
      <c r="G387" s="239" t="s">
        <v>1602</v>
      </c>
      <c r="H387" t="s">
        <v>1603</v>
      </c>
      <c r="I387" s="239" t="s">
        <v>35</v>
      </c>
      <c r="J387" t="s">
        <v>36</v>
      </c>
      <c r="K387" s="244"/>
    </row>
    <row r="388" ht="16.8" spans="1:11">
      <c r="A388" s="239" t="s">
        <v>1604</v>
      </c>
      <c r="B388" t="s">
        <v>1605</v>
      </c>
      <c r="C388" s="240">
        <v>3180</v>
      </c>
      <c r="D388" t="s">
        <v>30</v>
      </c>
      <c r="E388" s="242" t="s">
        <v>31</v>
      </c>
      <c r="F388" t="s">
        <v>32</v>
      </c>
      <c r="G388" s="239" t="s">
        <v>1606</v>
      </c>
      <c r="H388" t="s">
        <v>1607</v>
      </c>
      <c r="I388" s="239" t="s">
        <v>35</v>
      </c>
      <c r="J388" t="s">
        <v>36</v>
      </c>
      <c r="K388" s="244"/>
    </row>
    <row r="389" ht="16.8" spans="1:11">
      <c r="A389" s="239" t="s">
        <v>1608</v>
      </c>
      <c r="B389" t="s">
        <v>1609</v>
      </c>
      <c r="C389" s="240">
        <v>148.4</v>
      </c>
      <c r="D389" t="s">
        <v>54</v>
      </c>
      <c r="E389" s="242" t="s">
        <v>31</v>
      </c>
      <c r="F389" t="s">
        <v>32</v>
      </c>
      <c r="G389" s="239" t="s">
        <v>1610</v>
      </c>
      <c r="H389" t="s">
        <v>1611</v>
      </c>
      <c r="I389" s="239" t="s">
        <v>35</v>
      </c>
      <c r="J389" t="s">
        <v>36</v>
      </c>
      <c r="K389" s="244"/>
    </row>
    <row r="390" ht="16.8" spans="1:11">
      <c r="A390" s="239" t="s">
        <v>1612</v>
      </c>
      <c r="B390" t="s">
        <v>1613</v>
      </c>
      <c r="C390" s="240">
        <v>1.6</v>
      </c>
      <c r="D390" t="s">
        <v>196</v>
      </c>
      <c r="E390" s="242" t="s">
        <v>31</v>
      </c>
      <c r="F390" t="s">
        <v>32</v>
      </c>
      <c r="G390" s="239" t="s">
        <v>1614</v>
      </c>
      <c r="H390" t="s">
        <v>1615</v>
      </c>
      <c r="I390" s="239" t="s">
        <v>35</v>
      </c>
      <c r="J390" t="s">
        <v>36</v>
      </c>
      <c r="K390" s="244"/>
    </row>
    <row r="391" ht="16.8" spans="1:11">
      <c r="A391" s="239" t="s">
        <v>1616</v>
      </c>
      <c r="B391" t="s">
        <v>1617</v>
      </c>
      <c r="C391" s="240">
        <v>97.33</v>
      </c>
      <c r="D391" t="s">
        <v>54</v>
      </c>
      <c r="E391" s="242" t="s">
        <v>31</v>
      </c>
      <c r="F391" t="s">
        <v>32</v>
      </c>
      <c r="G391" s="239" t="s">
        <v>1618</v>
      </c>
      <c r="H391" t="s">
        <v>1619</v>
      </c>
      <c r="I391" s="239" t="s">
        <v>35</v>
      </c>
      <c r="J391" t="s">
        <v>36</v>
      </c>
      <c r="K391" s="244"/>
    </row>
    <row r="392" ht="16.8" spans="1:11">
      <c r="A392" s="239" t="s">
        <v>1620</v>
      </c>
      <c r="B392" t="s">
        <v>1621</v>
      </c>
      <c r="C392" s="240">
        <v>89.04</v>
      </c>
      <c r="D392" t="s">
        <v>39</v>
      </c>
      <c r="E392" s="242" t="s">
        <v>31</v>
      </c>
      <c r="F392" t="s">
        <v>32</v>
      </c>
      <c r="G392" s="239" t="s">
        <v>1622</v>
      </c>
      <c r="H392" t="s">
        <v>1623</v>
      </c>
      <c r="I392" s="239" t="s">
        <v>35</v>
      </c>
      <c r="J392" t="s">
        <v>36</v>
      </c>
      <c r="K392" s="244"/>
    </row>
    <row r="393" ht="16.8" spans="1:11">
      <c r="A393" s="239" t="s">
        <v>1624</v>
      </c>
      <c r="B393" t="s">
        <v>1625</v>
      </c>
      <c r="C393" s="240">
        <v>51.67</v>
      </c>
      <c r="D393" t="s">
        <v>39</v>
      </c>
      <c r="E393" s="242" t="s">
        <v>31</v>
      </c>
      <c r="F393" t="s">
        <v>32</v>
      </c>
      <c r="G393" s="239" t="s">
        <v>1626</v>
      </c>
      <c r="H393" t="s">
        <v>1627</v>
      </c>
      <c r="I393" s="239" t="s">
        <v>35</v>
      </c>
      <c r="J393" t="s">
        <v>36</v>
      </c>
      <c r="K393" s="244"/>
    </row>
    <row r="394" ht="16.8" spans="1:11">
      <c r="A394" s="239" t="s">
        <v>1628</v>
      </c>
      <c r="B394" t="s">
        <v>1629</v>
      </c>
      <c r="C394" s="240">
        <v>477</v>
      </c>
      <c r="D394" t="s">
        <v>30</v>
      </c>
      <c r="E394" s="242" t="s">
        <v>31</v>
      </c>
      <c r="F394" t="s">
        <v>32</v>
      </c>
      <c r="G394" s="239" t="s">
        <v>1630</v>
      </c>
      <c r="H394" t="s">
        <v>1631</v>
      </c>
      <c r="I394" s="239" t="s">
        <v>35</v>
      </c>
      <c r="J394" t="s">
        <v>36</v>
      </c>
      <c r="K394" s="244"/>
    </row>
    <row r="395" ht="16.8" spans="1:11">
      <c r="A395" s="239" t="s">
        <v>1632</v>
      </c>
      <c r="B395" t="s">
        <v>1633</v>
      </c>
      <c r="C395" s="240">
        <v>296</v>
      </c>
      <c r="D395" t="s">
        <v>30</v>
      </c>
      <c r="E395" s="242" t="s">
        <v>31</v>
      </c>
      <c r="F395" t="s">
        <v>32</v>
      </c>
      <c r="G395" s="239" t="s">
        <v>1634</v>
      </c>
      <c r="H395" t="s">
        <v>1635</v>
      </c>
      <c r="I395" s="239" t="s">
        <v>35</v>
      </c>
      <c r="J395" t="s">
        <v>36</v>
      </c>
      <c r="K395" s="244"/>
    </row>
    <row r="396" ht="16.8" spans="1:11">
      <c r="A396" s="239" t="s">
        <v>1636</v>
      </c>
      <c r="B396" t="s">
        <v>1637</v>
      </c>
      <c r="C396" s="240">
        <v>47</v>
      </c>
      <c r="D396" t="s">
        <v>54</v>
      </c>
      <c r="E396" s="242" t="s">
        <v>31</v>
      </c>
      <c r="F396" t="s">
        <v>32</v>
      </c>
      <c r="G396" s="239" t="s">
        <v>1638</v>
      </c>
      <c r="H396" t="s">
        <v>1639</v>
      </c>
      <c r="I396" s="239" t="s">
        <v>35</v>
      </c>
      <c r="J396" t="s">
        <v>36</v>
      </c>
      <c r="K396" s="244"/>
    </row>
    <row r="397" ht="16.8" spans="1:11">
      <c r="A397" s="239" t="s">
        <v>1640</v>
      </c>
      <c r="B397" t="s">
        <v>1641</v>
      </c>
      <c r="C397" s="240">
        <v>5300</v>
      </c>
      <c r="D397" t="s">
        <v>30</v>
      </c>
      <c r="E397" s="242" t="s">
        <v>31</v>
      </c>
      <c r="F397" t="s">
        <v>32</v>
      </c>
      <c r="G397" s="239" t="s">
        <v>1642</v>
      </c>
      <c r="H397" t="s">
        <v>1643</v>
      </c>
      <c r="I397" s="239" t="s">
        <v>35</v>
      </c>
      <c r="J397" t="s">
        <v>36</v>
      </c>
      <c r="K397" s="244"/>
    </row>
    <row r="398" ht="16.8" spans="1:11">
      <c r="A398" s="239" t="s">
        <v>1644</v>
      </c>
      <c r="B398" t="s">
        <v>1645</v>
      </c>
      <c r="C398" s="240">
        <v>53</v>
      </c>
      <c r="D398" t="s">
        <v>196</v>
      </c>
      <c r="E398" s="242" t="s">
        <v>31</v>
      </c>
      <c r="F398" t="s">
        <v>32</v>
      </c>
      <c r="G398" s="239" t="s">
        <v>1646</v>
      </c>
      <c r="H398" t="s">
        <v>1647</v>
      </c>
      <c r="I398" s="239" t="s">
        <v>35</v>
      </c>
      <c r="J398" t="s">
        <v>36</v>
      </c>
      <c r="K398" s="244"/>
    </row>
    <row r="399" ht="16.8" spans="1:11">
      <c r="A399" s="239" t="s">
        <v>1648</v>
      </c>
      <c r="B399" t="s">
        <v>1649</v>
      </c>
      <c r="C399" s="240">
        <v>1590</v>
      </c>
      <c r="D399" t="s">
        <v>30</v>
      </c>
      <c r="E399" s="242" t="s">
        <v>31</v>
      </c>
      <c r="F399" t="s">
        <v>32</v>
      </c>
      <c r="G399" s="239" t="s">
        <v>1650</v>
      </c>
      <c r="H399" t="s">
        <v>1651</v>
      </c>
      <c r="I399" s="239" t="s">
        <v>35</v>
      </c>
      <c r="J399" t="s">
        <v>36</v>
      </c>
      <c r="K399" s="244"/>
    </row>
    <row r="400" ht="16.8" spans="1:11">
      <c r="A400" s="239" t="s">
        <v>1652</v>
      </c>
      <c r="B400" t="s">
        <v>1653</v>
      </c>
      <c r="C400" s="240">
        <v>127.2</v>
      </c>
      <c r="D400" t="s">
        <v>30</v>
      </c>
      <c r="E400" s="242" t="s">
        <v>31</v>
      </c>
      <c r="F400" t="s">
        <v>32</v>
      </c>
      <c r="G400" s="239" t="s">
        <v>1654</v>
      </c>
      <c r="H400" t="s">
        <v>1655</v>
      </c>
      <c r="I400" s="239" t="s">
        <v>35</v>
      </c>
      <c r="J400" t="s">
        <v>36</v>
      </c>
      <c r="K400" s="244"/>
    </row>
    <row r="401" ht="16.8" spans="1:11">
      <c r="A401" s="239" t="s">
        <v>1656</v>
      </c>
      <c r="B401" t="s">
        <v>1657</v>
      </c>
      <c r="C401" s="240">
        <v>206.7</v>
      </c>
      <c r="D401" t="s">
        <v>90</v>
      </c>
      <c r="E401" s="242" t="s">
        <v>31</v>
      </c>
      <c r="F401" t="s">
        <v>32</v>
      </c>
      <c r="G401" s="239" t="s">
        <v>1658</v>
      </c>
      <c r="H401" t="s">
        <v>1659</v>
      </c>
      <c r="I401" s="239" t="s">
        <v>35</v>
      </c>
      <c r="J401" t="s">
        <v>36</v>
      </c>
      <c r="K401" s="244"/>
    </row>
    <row r="402" ht="16.8" spans="1:11">
      <c r="A402" s="239" t="s">
        <v>1660</v>
      </c>
      <c r="B402" t="s">
        <v>1661</v>
      </c>
      <c r="C402" s="240">
        <v>91.88</v>
      </c>
      <c r="D402" t="s">
        <v>39</v>
      </c>
      <c r="E402" s="242" t="s">
        <v>31</v>
      </c>
      <c r="F402" t="s">
        <v>32</v>
      </c>
      <c r="G402" s="239" t="s">
        <v>1662</v>
      </c>
      <c r="H402" t="s">
        <v>1663</v>
      </c>
      <c r="I402" s="239" t="s">
        <v>35</v>
      </c>
      <c r="J402" t="s">
        <v>36</v>
      </c>
      <c r="K402" s="244"/>
    </row>
    <row r="403" ht="16.8" spans="1:11">
      <c r="A403" s="239" t="s">
        <v>1664</v>
      </c>
      <c r="B403" t="s">
        <v>1665</v>
      </c>
      <c r="C403" s="240">
        <v>161.12</v>
      </c>
      <c r="D403" t="s">
        <v>30</v>
      </c>
      <c r="E403" s="242" t="s">
        <v>31</v>
      </c>
      <c r="F403" t="s">
        <v>32</v>
      </c>
      <c r="G403" s="239" t="s">
        <v>1666</v>
      </c>
      <c r="H403" t="s">
        <v>1667</v>
      </c>
      <c r="I403" s="239" t="s">
        <v>35</v>
      </c>
      <c r="J403" t="s">
        <v>36</v>
      </c>
      <c r="K403" s="244"/>
    </row>
    <row r="404" ht="16.8" spans="1:11">
      <c r="A404" s="239" t="s">
        <v>1668</v>
      </c>
      <c r="B404" t="s">
        <v>1669</v>
      </c>
      <c r="C404" s="240">
        <v>212</v>
      </c>
      <c r="D404" t="s">
        <v>30</v>
      </c>
      <c r="E404" s="242" t="s">
        <v>31</v>
      </c>
      <c r="F404" t="s">
        <v>32</v>
      </c>
      <c r="G404" s="239" t="s">
        <v>1670</v>
      </c>
      <c r="H404" t="s">
        <v>1671</v>
      </c>
      <c r="I404" s="239" t="s">
        <v>35</v>
      </c>
      <c r="J404" t="s">
        <v>36</v>
      </c>
      <c r="K404" s="244"/>
    </row>
    <row r="405" ht="16.8" spans="1:11">
      <c r="A405" s="239" t="s">
        <v>1672</v>
      </c>
      <c r="B405" t="s">
        <v>1673</v>
      </c>
      <c r="C405" s="240">
        <v>848</v>
      </c>
      <c r="D405" t="s">
        <v>85</v>
      </c>
      <c r="E405" s="242" t="s">
        <v>31</v>
      </c>
      <c r="F405" t="s">
        <v>32</v>
      </c>
      <c r="G405" s="239" t="s">
        <v>1674</v>
      </c>
      <c r="H405" t="s">
        <v>1675</v>
      </c>
      <c r="I405" s="239" t="s">
        <v>35</v>
      </c>
      <c r="J405" t="s">
        <v>36</v>
      </c>
      <c r="K405" s="244"/>
    </row>
    <row r="406" ht="16.8" spans="1:11">
      <c r="A406" s="239" t="s">
        <v>1676</v>
      </c>
      <c r="B406" t="s">
        <v>1677</v>
      </c>
      <c r="C406" s="240">
        <v>424</v>
      </c>
      <c r="D406" t="s">
        <v>90</v>
      </c>
      <c r="E406" s="242" t="s">
        <v>31</v>
      </c>
      <c r="F406" t="s">
        <v>32</v>
      </c>
      <c r="G406" s="239" t="s">
        <v>1678</v>
      </c>
      <c r="H406" t="s">
        <v>1679</v>
      </c>
      <c r="I406" s="239" t="s">
        <v>35</v>
      </c>
      <c r="J406" t="s">
        <v>36</v>
      </c>
      <c r="K406" s="244"/>
    </row>
    <row r="407" ht="16.8" spans="1:11">
      <c r="A407" s="239" t="s">
        <v>1680</v>
      </c>
      <c r="B407" t="s">
        <v>1681</v>
      </c>
      <c r="C407" s="240">
        <v>433.33</v>
      </c>
      <c r="D407" t="s">
        <v>39</v>
      </c>
      <c r="E407" s="242" t="s">
        <v>31</v>
      </c>
      <c r="F407" t="s">
        <v>32</v>
      </c>
      <c r="G407" s="239" t="s">
        <v>1682</v>
      </c>
      <c r="H407" t="s">
        <v>1683</v>
      </c>
      <c r="I407" s="239" t="s">
        <v>35</v>
      </c>
      <c r="J407" t="s">
        <v>36</v>
      </c>
      <c r="K407" s="244"/>
    </row>
    <row r="408" ht="16.8" spans="1:11">
      <c r="A408" s="239" t="s">
        <v>1684</v>
      </c>
      <c r="B408" t="s">
        <v>1685</v>
      </c>
      <c r="C408" s="240">
        <v>402.8</v>
      </c>
      <c r="D408" t="s">
        <v>44</v>
      </c>
      <c r="E408" s="242" t="s">
        <v>31</v>
      </c>
      <c r="F408" t="s">
        <v>32</v>
      </c>
      <c r="G408" s="239" t="s">
        <v>1686</v>
      </c>
      <c r="H408" t="s">
        <v>1687</v>
      </c>
      <c r="I408" s="239" t="s">
        <v>35</v>
      </c>
      <c r="J408" t="s">
        <v>36</v>
      </c>
      <c r="K408" s="244"/>
    </row>
    <row r="409" ht="16.8" spans="1:11">
      <c r="A409" s="239" t="s">
        <v>1688</v>
      </c>
      <c r="B409" t="s">
        <v>1689</v>
      </c>
      <c r="C409" s="240">
        <v>466.67</v>
      </c>
      <c r="D409" t="s">
        <v>30</v>
      </c>
      <c r="E409" s="242" t="s">
        <v>31</v>
      </c>
      <c r="F409" t="s">
        <v>32</v>
      </c>
      <c r="G409" s="239" t="s">
        <v>1690</v>
      </c>
      <c r="H409" t="s">
        <v>1691</v>
      </c>
      <c r="I409" s="239" t="s">
        <v>35</v>
      </c>
      <c r="J409" t="s">
        <v>36</v>
      </c>
      <c r="K409" s="244"/>
    </row>
    <row r="410" ht="16.8" spans="1:11">
      <c r="A410" s="239" t="s">
        <v>1692</v>
      </c>
      <c r="B410" t="s">
        <v>1693</v>
      </c>
      <c r="C410" s="240">
        <v>0.1</v>
      </c>
      <c r="D410" t="s">
        <v>49</v>
      </c>
      <c r="E410" s="242" t="s">
        <v>31</v>
      </c>
      <c r="F410" t="s">
        <v>32</v>
      </c>
      <c r="G410" s="239" t="s">
        <v>1694</v>
      </c>
      <c r="H410" t="s">
        <v>1695</v>
      </c>
      <c r="I410" s="239" t="s">
        <v>35</v>
      </c>
      <c r="J410" t="s">
        <v>36</v>
      </c>
      <c r="K410" s="244"/>
    </row>
    <row r="411" ht="16.8" spans="1:11">
      <c r="A411" s="239" t="s">
        <v>1696</v>
      </c>
      <c r="B411" t="s">
        <v>1697</v>
      </c>
      <c r="C411" s="240">
        <v>174.9</v>
      </c>
      <c r="D411" t="s">
        <v>95</v>
      </c>
      <c r="E411" s="242" t="s">
        <v>31</v>
      </c>
      <c r="F411" t="s">
        <v>32</v>
      </c>
      <c r="G411" s="239" t="s">
        <v>1698</v>
      </c>
      <c r="H411" t="s">
        <v>1699</v>
      </c>
      <c r="I411" s="239" t="s">
        <v>35</v>
      </c>
      <c r="J411" t="s">
        <v>36</v>
      </c>
      <c r="K411" s="244"/>
    </row>
    <row r="412" ht="16.8" spans="1:11">
      <c r="A412" s="239" t="s">
        <v>1700</v>
      </c>
      <c r="B412" t="s">
        <v>1701</v>
      </c>
      <c r="C412" s="240">
        <v>240.42</v>
      </c>
      <c r="D412" t="s">
        <v>39</v>
      </c>
      <c r="E412" s="242" t="s">
        <v>31</v>
      </c>
      <c r="F412" t="s">
        <v>32</v>
      </c>
      <c r="G412" s="239" t="s">
        <v>1702</v>
      </c>
      <c r="H412" t="s">
        <v>1703</v>
      </c>
      <c r="I412" s="239" t="s">
        <v>35</v>
      </c>
      <c r="J412" t="s">
        <v>36</v>
      </c>
      <c r="K412" s="244"/>
    </row>
    <row r="413" ht="16.8" spans="1:11">
      <c r="A413" s="239" t="s">
        <v>1704</v>
      </c>
      <c r="B413" t="s">
        <v>1705</v>
      </c>
      <c r="C413" s="240">
        <v>31</v>
      </c>
      <c r="D413" t="s">
        <v>54</v>
      </c>
      <c r="E413" s="242" t="s">
        <v>31</v>
      </c>
      <c r="F413" t="s">
        <v>32</v>
      </c>
      <c r="G413" s="239" t="s">
        <v>1706</v>
      </c>
      <c r="H413" t="s">
        <v>1707</v>
      </c>
      <c r="I413" s="239" t="s">
        <v>35</v>
      </c>
      <c r="J413" t="s">
        <v>36</v>
      </c>
      <c r="K413" s="244"/>
    </row>
    <row r="414" ht="16.8" spans="1:11">
      <c r="A414" s="239" t="s">
        <v>1708</v>
      </c>
      <c r="B414" t="s">
        <v>1709</v>
      </c>
      <c r="C414" s="240">
        <v>125</v>
      </c>
      <c r="D414" t="s">
        <v>39</v>
      </c>
      <c r="E414" s="242" t="s">
        <v>31</v>
      </c>
      <c r="F414" t="s">
        <v>32</v>
      </c>
      <c r="G414" s="239" t="s">
        <v>1710</v>
      </c>
      <c r="H414" t="s">
        <v>1711</v>
      </c>
      <c r="I414" s="239" t="s">
        <v>35</v>
      </c>
      <c r="J414" t="s">
        <v>36</v>
      </c>
      <c r="K414" s="244"/>
    </row>
    <row r="415" ht="16.8" spans="1:11">
      <c r="A415" s="239" t="s">
        <v>1712</v>
      </c>
      <c r="B415" t="s">
        <v>1713</v>
      </c>
      <c r="C415" s="240">
        <v>137.8</v>
      </c>
      <c r="D415" t="s">
        <v>1714</v>
      </c>
      <c r="E415" s="242" t="s">
        <v>31</v>
      </c>
      <c r="F415" t="s">
        <v>32</v>
      </c>
      <c r="G415" s="239" t="s">
        <v>1715</v>
      </c>
      <c r="H415" t="s">
        <v>1716</v>
      </c>
      <c r="I415" s="239" t="s">
        <v>35</v>
      </c>
      <c r="J415" t="s">
        <v>36</v>
      </c>
      <c r="K415" s="244"/>
    </row>
    <row r="416" ht="16.8" spans="1:11">
      <c r="A416" s="239" t="s">
        <v>1717</v>
      </c>
      <c r="B416" t="s">
        <v>1718</v>
      </c>
      <c r="C416" s="240">
        <v>636</v>
      </c>
      <c r="D416" t="s">
        <v>30</v>
      </c>
      <c r="E416" s="242" t="s">
        <v>31</v>
      </c>
      <c r="F416" t="s">
        <v>32</v>
      </c>
      <c r="G416" s="239" t="s">
        <v>1719</v>
      </c>
      <c r="H416" t="s">
        <v>1720</v>
      </c>
      <c r="I416" s="239" t="s">
        <v>35</v>
      </c>
      <c r="J416" t="s">
        <v>36</v>
      </c>
      <c r="K416" s="244"/>
    </row>
    <row r="417" ht="16.8" spans="1:11">
      <c r="A417" s="239" t="s">
        <v>1721</v>
      </c>
      <c r="B417" t="s">
        <v>1722</v>
      </c>
      <c r="C417" s="240">
        <v>0.95</v>
      </c>
      <c r="D417" t="s">
        <v>196</v>
      </c>
      <c r="E417" s="242" t="s">
        <v>31</v>
      </c>
      <c r="F417" t="s">
        <v>32</v>
      </c>
      <c r="G417" s="239" t="s">
        <v>1723</v>
      </c>
      <c r="H417" t="s">
        <v>1724</v>
      </c>
      <c r="I417" s="239" t="s">
        <v>35</v>
      </c>
      <c r="J417" t="s">
        <v>36</v>
      </c>
      <c r="K417" s="244"/>
    </row>
    <row r="418" ht="16.8" spans="1:11">
      <c r="A418" s="239" t="s">
        <v>1725</v>
      </c>
      <c r="B418" t="s">
        <v>1726</v>
      </c>
      <c r="C418" s="240">
        <v>530</v>
      </c>
      <c r="D418" t="s">
        <v>39</v>
      </c>
      <c r="E418" s="242" t="s">
        <v>31</v>
      </c>
      <c r="F418" t="s">
        <v>32</v>
      </c>
      <c r="G418" s="239" t="s">
        <v>1727</v>
      </c>
      <c r="H418" t="s">
        <v>1728</v>
      </c>
      <c r="I418" s="239" t="s">
        <v>35</v>
      </c>
      <c r="J418" t="s">
        <v>36</v>
      </c>
      <c r="K418" s="244"/>
    </row>
    <row r="419" ht="16.8" spans="1:11">
      <c r="A419" s="239" t="s">
        <v>1729</v>
      </c>
      <c r="B419" t="s">
        <v>1730</v>
      </c>
      <c r="C419" s="240">
        <v>1272</v>
      </c>
      <c r="D419" t="s">
        <v>237</v>
      </c>
      <c r="E419" s="242" t="s">
        <v>31</v>
      </c>
      <c r="F419" t="s">
        <v>32</v>
      </c>
      <c r="G419" s="239" t="s">
        <v>1731</v>
      </c>
      <c r="H419" t="s">
        <v>1732</v>
      </c>
      <c r="I419" s="239" t="s">
        <v>35</v>
      </c>
      <c r="J419" t="s">
        <v>36</v>
      </c>
      <c r="K419" s="244"/>
    </row>
    <row r="420" ht="16.8" spans="1:11">
      <c r="A420" s="239" t="s">
        <v>1733</v>
      </c>
      <c r="B420" t="s">
        <v>1734</v>
      </c>
      <c r="C420" s="240">
        <v>1272</v>
      </c>
      <c r="D420" t="s">
        <v>163</v>
      </c>
      <c r="E420" s="242" t="s">
        <v>31</v>
      </c>
      <c r="F420" t="s">
        <v>32</v>
      </c>
      <c r="G420" s="239" t="s">
        <v>1735</v>
      </c>
      <c r="H420" t="s">
        <v>1736</v>
      </c>
      <c r="I420" s="239" t="s">
        <v>35</v>
      </c>
      <c r="J420" t="s">
        <v>36</v>
      </c>
      <c r="K420" s="244"/>
    </row>
    <row r="421" ht="16.8" spans="1:11">
      <c r="A421" s="239" t="s">
        <v>1737</v>
      </c>
      <c r="B421" t="s">
        <v>1738</v>
      </c>
      <c r="C421" s="240">
        <v>106</v>
      </c>
      <c r="D421" t="s">
        <v>54</v>
      </c>
      <c r="E421" s="242" t="s">
        <v>31</v>
      </c>
      <c r="F421" t="s">
        <v>32</v>
      </c>
      <c r="G421" s="239" t="s">
        <v>1739</v>
      </c>
      <c r="H421" t="s">
        <v>1740</v>
      </c>
      <c r="I421" s="239" t="s">
        <v>35</v>
      </c>
      <c r="J421" t="s">
        <v>36</v>
      </c>
      <c r="K421" s="244"/>
    </row>
    <row r="422" ht="16.8" spans="1:11">
      <c r="A422" s="239" t="s">
        <v>1741</v>
      </c>
      <c r="B422" t="s">
        <v>1742</v>
      </c>
      <c r="C422" s="240">
        <v>1272</v>
      </c>
      <c r="D422" t="s">
        <v>30</v>
      </c>
      <c r="E422" s="242" t="s">
        <v>31</v>
      </c>
      <c r="F422" t="s">
        <v>32</v>
      </c>
      <c r="G422" s="239" t="s">
        <v>1743</v>
      </c>
      <c r="H422" t="s">
        <v>1744</v>
      </c>
      <c r="I422" s="239" t="s">
        <v>35</v>
      </c>
      <c r="J422" t="s">
        <v>36</v>
      </c>
      <c r="K422" s="244"/>
    </row>
    <row r="423" ht="16.8" spans="1:11">
      <c r="A423" s="239" t="s">
        <v>1745</v>
      </c>
      <c r="B423" t="s">
        <v>1746</v>
      </c>
      <c r="C423" s="240">
        <v>50.88</v>
      </c>
      <c r="D423" t="s">
        <v>30</v>
      </c>
      <c r="E423" s="242" t="s">
        <v>31</v>
      </c>
      <c r="F423" t="s">
        <v>32</v>
      </c>
      <c r="G423" s="239" t="s">
        <v>1747</v>
      </c>
      <c r="H423" t="s">
        <v>1748</v>
      </c>
      <c r="I423" s="239" t="s">
        <v>35</v>
      </c>
      <c r="J423" t="s">
        <v>36</v>
      </c>
      <c r="K423" s="244"/>
    </row>
    <row r="424" ht="16.8" spans="1:11">
      <c r="A424" s="239" t="s">
        <v>1749</v>
      </c>
      <c r="B424" t="s">
        <v>1750</v>
      </c>
      <c r="C424" s="240">
        <v>159</v>
      </c>
      <c r="D424" t="s">
        <v>44</v>
      </c>
      <c r="E424" s="242" t="s">
        <v>31</v>
      </c>
      <c r="F424" t="s">
        <v>32</v>
      </c>
      <c r="G424" s="239" t="s">
        <v>1751</v>
      </c>
      <c r="H424" t="s">
        <v>1752</v>
      </c>
      <c r="I424" s="239" t="s">
        <v>35</v>
      </c>
      <c r="J424" t="s">
        <v>36</v>
      </c>
      <c r="K424" s="244"/>
    </row>
    <row r="425" ht="16.8" spans="1:11">
      <c r="A425" s="239" t="s">
        <v>1753</v>
      </c>
      <c r="B425" t="s">
        <v>1754</v>
      </c>
      <c r="C425" s="240">
        <v>750</v>
      </c>
      <c r="D425" t="s">
        <v>400</v>
      </c>
      <c r="E425" s="242" t="s">
        <v>31</v>
      </c>
      <c r="F425" t="s">
        <v>32</v>
      </c>
      <c r="G425" s="239" t="s">
        <v>1755</v>
      </c>
      <c r="H425" t="s">
        <v>1756</v>
      </c>
      <c r="I425" s="239" t="s">
        <v>35</v>
      </c>
      <c r="J425" t="s">
        <v>36</v>
      </c>
      <c r="K425" s="244"/>
    </row>
    <row r="426" ht="16.8" spans="1:11">
      <c r="A426" s="239" t="s">
        <v>1757</v>
      </c>
      <c r="B426" t="s">
        <v>1758</v>
      </c>
      <c r="C426" s="240">
        <v>56</v>
      </c>
      <c r="D426" t="s">
        <v>39</v>
      </c>
      <c r="E426" s="242" t="s">
        <v>31</v>
      </c>
      <c r="F426" t="s">
        <v>32</v>
      </c>
      <c r="G426" s="239" t="s">
        <v>1759</v>
      </c>
      <c r="H426" t="s">
        <v>1760</v>
      </c>
      <c r="I426" s="239" t="s">
        <v>35</v>
      </c>
      <c r="J426" t="s">
        <v>36</v>
      </c>
      <c r="K426" s="244"/>
    </row>
    <row r="427" ht="16.8" spans="1:11">
      <c r="A427" s="239" t="s">
        <v>1761</v>
      </c>
      <c r="B427" t="s">
        <v>1762</v>
      </c>
      <c r="C427" s="240">
        <v>106</v>
      </c>
      <c r="D427" t="s">
        <v>90</v>
      </c>
      <c r="E427" s="242" t="s">
        <v>31</v>
      </c>
      <c r="F427" t="s">
        <v>32</v>
      </c>
      <c r="G427" s="239" t="s">
        <v>1763</v>
      </c>
      <c r="H427" t="s">
        <v>1764</v>
      </c>
      <c r="I427" s="239" t="s">
        <v>35</v>
      </c>
      <c r="J427" t="s">
        <v>36</v>
      </c>
      <c r="K427" s="244"/>
    </row>
    <row r="428" ht="16.8" spans="1:11">
      <c r="A428" s="239" t="s">
        <v>1765</v>
      </c>
      <c r="B428" t="s">
        <v>1766</v>
      </c>
      <c r="C428" s="240">
        <v>636</v>
      </c>
      <c r="D428" t="s">
        <v>359</v>
      </c>
      <c r="E428" s="242" t="s">
        <v>31</v>
      </c>
      <c r="F428" t="s">
        <v>32</v>
      </c>
      <c r="G428" s="239" t="s">
        <v>1767</v>
      </c>
      <c r="H428" t="s">
        <v>1768</v>
      </c>
      <c r="I428" s="239" t="s">
        <v>35</v>
      </c>
      <c r="J428" t="s">
        <v>36</v>
      </c>
      <c r="K428" s="244"/>
    </row>
    <row r="429" ht="16.8" spans="1:11">
      <c r="A429" s="239" t="s">
        <v>1769</v>
      </c>
      <c r="B429" t="s">
        <v>1770</v>
      </c>
      <c r="C429" s="240">
        <v>2756</v>
      </c>
      <c r="D429" t="s">
        <v>76</v>
      </c>
      <c r="E429" s="242" t="s">
        <v>31</v>
      </c>
      <c r="F429" t="s">
        <v>32</v>
      </c>
      <c r="G429" s="239" t="s">
        <v>1771</v>
      </c>
      <c r="H429" t="s">
        <v>1772</v>
      </c>
      <c r="I429" s="239" t="s">
        <v>35</v>
      </c>
      <c r="J429" t="s">
        <v>36</v>
      </c>
      <c r="K429" s="244"/>
    </row>
    <row r="430" ht="16.8" spans="1:11">
      <c r="A430" s="239" t="s">
        <v>1773</v>
      </c>
      <c r="B430" t="s">
        <v>1774</v>
      </c>
      <c r="C430" s="240">
        <v>493.33</v>
      </c>
      <c r="D430" t="s">
        <v>30</v>
      </c>
      <c r="E430" s="242" t="s">
        <v>31</v>
      </c>
      <c r="F430" t="s">
        <v>32</v>
      </c>
      <c r="G430" s="239" t="s">
        <v>1775</v>
      </c>
      <c r="H430" t="s">
        <v>1776</v>
      </c>
      <c r="I430" s="239" t="s">
        <v>35</v>
      </c>
      <c r="J430" t="s">
        <v>36</v>
      </c>
      <c r="K430" s="244"/>
    </row>
    <row r="431" ht="16.8" spans="1:11">
      <c r="A431" s="239" t="s">
        <v>1777</v>
      </c>
      <c r="B431" t="s">
        <v>1778</v>
      </c>
      <c r="C431" s="240">
        <v>636</v>
      </c>
      <c r="D431" t="s">
        <v>30</v>
      </c>
      <c r="E431" s="242" t="s">
        <v>31</v>
      </c>
      <c r="F431" t="s">
        <v>32</v>
      </c>
      <c r="G431" s="239" t="s">
        <v>1779</v>
      </c>
      <c r="H431" t="s">
        <v>1780</v>
      </c>
      <c r="I431" s="239" t="s">
        <v>35</v>
      </c>
      <c r="J431" t="s">
        <v>36</v>
      </c>
      <c r="K431" s="244"/>
    </row>
    <row r="432" ht="16.8" spans="1:11">
      <c r="A432" s="239" t="s">
        <v>1781</v>
      </c>
      <c r="B432" t="s">
        <v>1782</v>
      </c>
      <c r="C432" s="240">
        <v>212</v>
      </c>
      <c r="D432" t="s">
        <v>30</v>
      </c>
      <c r="E432" s="242" t="s">
        <v>31</v>
      </c>
      <c r="F432" t="s">
        <v>32</v>
      </c>
      <c r="G432" s="239" t="s">
        <v>1783</v>
      </c>
      <c r="H432" t="s">
        <v>1784</v>
      </c>
      <c r="I432" s="239" t="s">
        <v>35</v>
      </c>
      <c r="J432" t="s">
        <v>36</v>
      </c>
      <c r="K432" s="244"/>
    </row>
    <row r="433" ht="16.8" spans="1:11">
      <c r="A433" s="239" t="s">
        <v>1785</v>
      </c>
      <c r="B433" t="s">
        <v>1786</v>
      </c>
      <c r="C433" s="240">
        <v>126.67</v>
      </c>
      <c r="D433" t="s">
        <v>39</v>
      </c>
      <c r="E433" s="242" t="s">
        <v>31</v>
      </c>
      <c r="F433" t="s">
        <v>32</v>
      </c>
      <c r="G433" s="239" t="s">
        <v>1787</v>
      </c>
      <c r="H433" t="s">
        <v>1788</v>
      </c>
      <c r="I433" s="239" t="s">
        <v>35</v>
      </c>
      <c r="J433" t="s">
        <v>36</v>
      </c>
      <c r="K433" s="244"/>
    </row>
    <row r="434" ht="16.8" spans="1:11">
      <c r="A434" s="239" t="s">
        <v>1789</v>
      </c>
      <c r="B434" t="s">
        <v>1790</v>
      </c>
      <c r="C434" s="240">
        <v>410</v>
      </c>
      <c r="D434" t="s">
        <v>39</v>
      </c>
      <c r="E434" s="242" t="s">
        <v>31</v>
      </c>
      <c r="F434" t="s">
        <v>32</v>
      </c>
      <c r="G434" s="239" t="s">
        <v>1791</v>
      </c>
      <c r="H434" t="s">
        <v>1792</v>
      </c>
      <c r="I434" s="239" t="s">
        <v>35</v>
      </c>
      <c r="J434" t="s">
        <v>36</v>
      </c>
      <c r="K434" s="244"/>
    </row>
    <row r="435" ht="16.8" spans="1:11">
      <c r="A435" s="239" t="s">
        <v>1793</v>
      </c>
      <c r="B435" t="s">
        <v>1794</v>
      </c>
      <c r="C435" s="240">
        <v>4028</v>
      </c>
      <c r="D435" t="s">
        <v>1355</v>
      </c>
      <c r="E435" s="242" t="s">
        <v>31</v>
      </c>
      <c r="F435" t="s">
        <v>32</v>
      </c>
      <c r="G435" s="239" t="s">
        <v>1795</v>
      </c>
      <c r="H435" t="s">
        <v>1796</v>
      </c>
      <c r="I435" s="239" t="s">
        <v>35</v>
      </c>
      <c r="J435" t="s">
        <v>36</v>
      </c>
      <c r="K435" s="244"/>
    </row>
    <row r="436" ht="16.8" spans="1:11">
      <c r="A436" s="239" t="s">
        <v>1797</v>
      </c>
      <c r="B436" t="s">
        <v>1798</v>
      </c>
      <c r="C436" s="240">
        <v>498.2</v>
      </c>
      <c r="D436" t="s">
        <v>30</v>
      </c>
      <c r="E436" s="242" t="s">
        <v>31</v>
      </c>
      <c r="F436" t="s">
        <v>32</v>
      </c>
      <c r="G436" s="239" t="s">
        <v>1799</v>
      </c>
      <c r="H436" t="s">
        <v>1800</v>
      </c>
      <c r="I436" s="239" t="s">
        <v>35</v>
      </c>
      <c r="J436" t="s">
        <v>36</v>
      </c>
      <c r="K436" s="244"/>
    </row>
    <row r="437" ht="16.8" spans="1:11">
      <c r="A437" s="239" t="s">
        <v>1801</v>
      </c>
      <c r="B437" t="s">
        <v>1802</v>
      </c>
      <c r="C437" s="240">
        <v>1533.33</v>
      </c>
      <c r="D437" t="s">
        <v>76</v>
      </c>
      <c r="E437" s="242" t="s">
        <v>31</v>
      </c>
      <c r="F437" t="s">
        <v>32</v>
      </c>
      <c r="G437" s="239" t="s">
        <v>1803</v>
      </c>
      <c r="H437" t="s">
        <v>1804</v>
      </c>
      <c r="I437" s="239" t="s">
        <v>35</v>
      </c>
      <c r="J437" t="s">
        <v>36</v>
      </c>
      <c r="K437" s="244"/>
    </row>
    <row r="438" ht="16.8" spans="1:11">
      <c r="A438" s="239" t="s">
        <v>1805</v>
      </c>
      <c r="B438" t="s">
        <v>1806</v>
      </c>
      <c r="C438" s="240">
        <v>530</v>
      </c>
      <c r="D438" t="s">
        <v>30</v>
      </c>
      <c r="E438" s="242" t="s">
        <v>31</v>
      </c>
      <c r="F438" t="s">
        <v>32</v>
      </c>
      <c r="G438" s="239" t="s">
        <v>1807</v>
      </c>
      <c r="H438" t="s">
        <v>1808</v>
      </c>
      <c r="I438" s="239" t="s">
        <v>35</v>
      </c>
      <c r="J438" t="s">
        <v>36</v>
      </c>
      <c r="K438" s="244"/>
    </row>
    <row r="439" ht="16.8" spans="1:11">
      <c r="A439" s="239" t="s">
        <v>1809</v>
      </c>
      <c r="B439" t="s">
        <v>1810</v>
      </c>
      <c r="C439" s="240">
        <v>1060</v>
      </c>
      <c r="D439" t="s">
        <v>85</v>
      </c>
      <c r="E439" s="242" t="s">
        <v>31</v>
      </c>
      <c r="F439" t="s">
        <v>32</v>
      </c>
      <c r="G439" s="239" t="s">
        <v>1811</v>
      </c>
      <c r="H439" t="s">
        <v>1812</v>
      </c>
      <c r="I439" s="239" t="s">
        <v>35</v>
      </c>
      <c r="J439" t="s">
        <v>36</v>
      </c>
      <c r="K439" s="244"/>
    </row>
    <row r="440" ht="16.8" spans="1:11">
      <c r="A440" s="239" t="s">
        <v>1813</v>
      </c>
      <c r="B440" t="s">
        <v>1814</v>
      </c>
      <c r="C440" s="240">
        <v>103.88</v>
      </c>
      <c r="D440" t="s">
        <v>44</v>
      </c>
      <c r="E440" s="242" t="s">
        <v>31</v>
      </c>
      <c r="F440" t="s">
        <v>32</v>
      </c>
      <c r="G440" s="239" t="s">
        <v>1815</v>
      </c>
      <c r="H440" t="s">
        <v>1816</v>
      </c>
      <c r="I440" s="239" t="s">
        <v>35</v>
      </c>
      <c r="J440" t="s">
        <v>36</v>
      </c>
      <c r="K440" s="244"/>
    </row>
    <row r="441" ht="16.8" spans="1:11">
      <c r="A441" s="239" t="s">
        <v>1817</v>
      </c>
      <c r="B441" t="s">
        <v>1818</v>
      </c>
      <c r="C441" s="240">
        <v>95.4</v>
      </c>
      <c r="D441" t="s">
        <v>958</v>
      </c>
      <c r="E441" s="242" t="s">
        <v>31</v>
      </c>
      <c r="F441" t="s">
        <v>32</v>
      </c>
      <c r="G441" s="239" t="s">
        <v>1819</v>
      </c>
      <c r="H441" t="s">
        <v>1820</v>
      </c>
      <c r="I441" s="239" t="s">
        <v>35</v>
      </c>
      <c r="J441" t="s">
        <v>36</v>
      </c>
      <c r="K441" s="244"/>
    </row>
    <row r="442" ht="16.8" spans="1:11">
      <c r="A442" s="239" t="s">
        <v>1821</v>
      </c>
      <c r="B442" t="s">
        <v>1822</v>
      </c>
      <c r="C442" s="240">
        <v>73.33</v>
      </c>
      <c r="D442" t="s">
        <v>39</v>
      </c>
      <c r="E442" s="242" t="s">
        <v>31</v>
      </c>
      <c r="F442" t="s">
        <v>32</v>
      </c>
      <c r="G442" s="239" t="s">
        <v>1823</v>
      </c>
      <c r="H442" t="s">
        <v>1824</v>
      </c>
      <c r="I442" s="239" t="s">
        <v>35</v>
      </c>
      <c r="J442" t="s">
        <v>36</v>
      </c>
      <c r="K442" s="244"/>
    </row>
    <row r="443" ht="16.8" spans="1:11">
      <c r="A443" s="239" t="s">
        <v>1825</v>
      </c>
      <c r="B443" t="s">
        <v>1826</v>
      </c>
      <c r="C443" s="240">
        <v>4.5</v>
      </c>
      <c r="D443" t="s">
        <v>237</v>
      </c>
      <c r="E443" s="242" t="s">
        <v>31</v>
      </c>
      <c r="F443" t="s">
        <v>32</v>
      </c>
      <c r="G443" s="239" t="s">
        <v>1827</v>
      </c>
      <c r="H443" t="s">
        <v>1828</v>
      </c>
      <c r="I443" s="239" t="s">
        <v>35</v>
      </c>
      <c r="J443" t="s">
        <v>36</v>
      </c>
      <c r="K443" s="244"/>
    </row>
    <row r="444" ht="16.8" spans="1:11">
      <c r="A444" s="239" t="s">
        <v>1829</v>
      </c>
      <c r="B444" t="s">
        <v>1830</v>
      </c>
      <c r="C444" s="240">
        <v>742</v>
      </c>
      <c r="D444" t="s">
        <v>39</v>
      </c>
      <c r="E444" s="242" t="s">
        <v>31</v>
      </c>
      <c r="F444" t="s">
        <v>32</v>
      </c>
      <c r="G444" s="239" t="s">
        <v>1831</v>
      </c>
      <c r="H444" t="s">
        <v>1832</v>
      </c>
      <c r="I444" s="239" t="s">
        <v>35</v>
      </c>
      <c r="J444" t="s">
        <v>36</v>
      </c>
      <c r="K444" s="244"/>
    </row>
    <row r="445" ht="16.8" spans="1:11">
      <c r="A445" s="239" t="s">
        <v>1833</v>
      </c>
      <c r="B445" t="s">
        <v>1834</v>
      </c>
      <c r="C445" s="240">
        <v>126.67</v>
      </c>
      <c r="D445" t="s">
        <v>90</v>
      </c>
      <c r="E445" s="242" t="s">
        <v>31</v>
      </c>
      <c r="F445" t="s">
        <v>32</v>
      </c>
      <c r="G445" s="239" t="s">
        <v>1835</v>
      </c>
      <c r="H445" t="s">
        <v>1836</v>
      </c>
      <c r="I445" s="239" t="s">
        <v>35</v>
      </c>
      <c r="J445" t="s">
        <v>36</v>
      </c>
      <c r="K445" s="244"/>
    </row>
    <row r="446" ht="16.8" spans="1:11">
      <c r="A446" s="239" t="s">
        <v>1837</v>
      </c>
      <c r="B446" t="s">
        <v>1838</v>
      </c>
      <c r="C446" s="240">
        <v>25</v>
      </c>
      <c r="D446" t="s">
        <v>196</v>
      </c>
      <c r="E446" s="242" t="s">
        <v>31</v>
      </c>
      <c r="F446" t="s">
        <v>32</v>
      </c>
      <c r="G446" s="239" t="s">
        <v>1839</v>
      </c>
      <c r="H446" t="s">
        <v>1840</v>
      </c>
      <c r="I446" s="239" t="s">
        <v>35</v>
      </c>
      <c r="J446" t="s">
        <v>36</v>
      </c>
      <c r="K446" s="244"/>
    </row>
    <row r="447" ht="16.8" spans="1:11">
      <c r="A447" s="239" t="s">
        <v>1841</v>
      </c>
      <c r="B447" t="s">
        <v>1842</v>
      </c>
      <c r="C447" s="240">
        <v>318</v>
      </c>
      <c r="D447" t="s">
        <v>359</v>
      </c>
      <c r="E447" s="242" t="s">
        <v>31</v>
      </c>
      <c r="F447" t="s">
        <v>32</v>
      </c>
      <c r="G447" s="239" t="s">
        <v>1843</v>
      </c>
      <c r="H447" t="s">
        <v>1844</v>
      </c>
      <c r="I447" s="239" t="s">
        <v>35</v>
      </c>
      <c r="J447" t="s">
        <v>36</v>
      </c>
      <c r="K447" s="244"/>
    </row>
    <row r="448" ht="16.8" spans="1:11">
      <c r="A448" s="239" t="s">
        <v>1845</v>
      </c>
      <c r="B448" t="s">
        <v>1846</v>
      </c>
      <c r="C448" s="240">
        <v>37</v>
      </c>
      <c r="D448" t="s">
        <v>39</v>
      </c>
      <c r="E448" s="242" t="s">
        <v>31</v>
      </c>
      <c r="F448" t="s">
        <v>32</v>
      </c>
      <c r="G448" s="239" t="s">
        <v>1847</v>
      </c>
      <c r="H448" t="s">
        <v>1848</v>
      </c>
      <c r="I448" s="239" t="s">
        <v>35</v>
      </c>
      <c r="J448" t="s">
        <v>36</v>
      </c>
      <c r="K448" s="244"/>
    </row>
    <row r="449" ht="16.8" spans="1:11">
      <c r="A449" s="239" t="s">
        <v>1849</v>
      </c>
      <c r="B449" t="s">
        <v>1850</v>
      </c>
      <c r="C449" s="240">
        <v>2120</v>
      </c>
      <c r="D449" t="s">
        <v>85</v>
      </c>
      <c r="E449" s="242" t="s">
        <v>31</v>
      </c>
      <c r="F449" t="s">
        <v>32</v>
      </c>
      <c r="G449" s="239" t="s">
        <v>1851</v>
      </c>
      <c r="H449" t="s">
        <v>1852</v>
      </c>
      <c r="I449" s="239" t="s">
        <v>35</v>
      </c>
      <c r="J449" t="s">
        <v>36</v>
      </c>
      <c r="K449" s="244"/>
    </row>
    <row r="450" ht="16.8" spans="1:11">
      <c r="A450" s="239" t="s">
        <v>1853</v>
      </c>
      <c r="B450" t="s">
        <v>1854</v>
      </c>
      <c r="C450" s="240">
        <v>689</v>
      </c>
      <c r="D450" t="s">
        <v>30</v>
      </c>
      <c r="E450" s="242" t="s">
        <v>31</v>
      </c>
      <c r="F450" t="s">
        <v>32</v>
      </c>
      <c r="G450" s="239" t="s">
        <v>1855</v>
      </c>
      <c r="H450" t="s">
        <v>1856</v>
      </c>
      <c r="I450" s="239" t="s">
        <v>35</v>
      </c>
      <c r="J450" t="s">
        <v>36</v>
      </c>
      <c r="K450" s="244"/>
    </row>
    <row r="451" ht="16.8" spans="1:11">
      <c r="A451" s="239" t="s">
        <v>1857</v>
      </c>
      <c r="B451" t="s">
        <v>1858</v>
      </c>
      <c r="C451" s="240">
        <v>162.41</v>
      </c>
      <c r="D451" t="s">
        <v>54</v>
      </c>
      <c r="E451" s="242" t="s">
        <v>31</v>
      </c>
      <c r="F451" t="s">
        <v>32</v>
      </c>
      <c r="G451" s="239" t="s">
        <v>1859</v>
      </c>
      <c r="H451" t="s">
        <v>1860</v>
      </c>
      <c r="I451" s="239" t="s">
        <v>35</v>
      </c>
      <c r="J451" t="s">
        <v>36</v>
      </c>
      <c r="K451" s="244"/>
    </row>
    <row r="452" ht="16.8" spans="1:11">
      <c r="A452" s="239" t="s">
        <v>1861</v>
      </c>
      <c r="B452" t="s">
        <v>1862</v>
      </c>
      <c r="C452" s="240">
        <v>10.6</v>
      </c>
      <c r="D452" t="s">
        <v>39</v>
      </c>
      <c r="E452" s="242" t="s">
        <v>31</v>
      </c>
      <c r="F452" t="s">
        <v>32</v>
      </c>
      <c r="G452" s="239" t="s">
        <v>1863</v>
      </c>
      <c r="H452" t="s">
        <v>1864</v>
      </c>
      <c r="I452" s="239" t="s">
        <v>35</v>
      </c>
      <c r="J452" t="s">
        <v>36</v>
      </c>
      <c r="K452" s="244"/>
    </row>
    <row r="453" ht="16.8" spans="1:11">
      <c r="A453" s="239" t="s">
        <v>1865</v>
      </c>
      <c r="B453" t="s">
        <v>1866</v>
      </c>
      <c r="C453" s="240">
        <v>10.6</v>
      </c>
      <c r="D453" t="s">
        <v>141</v>
      </c>
      <c r="E453" s="242" t="s">
        <v>31</v>
      </c>
      <c r="F453" t="s">
        <v>32</v>
      </c>
      <c r="G453" s="239" t="s">
        <v>1867</v>
      </c>
      <c r="H453" t="s">
        <v>1868</v>
      </c>
      <c r="I453" s="239" t="s">
        <v>35</v>
      </c>
      <c r="J453" t="s">
        <v>36</v>
      </c>
      <c r="K453" s="244"/>
    </row>
    <row r="454" ht="16.8" spans="1:11">
      <c r="A454" s="239" t="s">
        <v>1869</v>
      </c>
      <c r="B454" t="s">
        <v>1870</v>
      </c>
      <c r="C454" s="240">
        <v>2433.33</v>
      </c>
      <c r="D454" t="s">
        <v>141</v>
      </c>
      <c r="E454" s="242" t="s">
        <v>31</v>
      </c>
      <c r="F454" t="s">
        <v>32</v>
      </c>
      <c r="G454" s="239" t="s">
        <v>1871</v>
      </c>
      <c r="H454" t="s">
        <v>1872</v>
      </c>
      <c r="I454" s="239" t="s">
        <v>35</v>
      </c>
      <c r="J454" t="s">
        <v>36</v>
      </c>
      <c r="K454" s="244"/>
    </row>
    <row r="455" ht="16.8" spans="1:11">
      <c r="A455" s="239" t="s">
        <v>1873</v>
      </c>
      <c r="B455" t="s">
        <v>1874</v>
      </c>
      <c r="C455" s="240">
        <v>185.5</v>
      </c>
      <c r="D455" t="s">
        <v>44</v>
      </c>
      <c r="E455" s="242" t="s">
        <v>31</v>
      </c>
      <c r="F455" t="s">
        <v>32</v>
      </c>
      <c r="G455" s="239" t="s">
        <v>1875</v>
      </c>
      <c r="H455" t="s">
        <v>1876</v>
      </c>
      <c r="I455" s="239" t="s">
        <v>35</v>
      </c>
      <c r="J455" t="s">
        <v>36</v>
      </c>
      <c r="K455" s="244"/>
    </row>
    <row r="456" ht="16.8" spans="1:11">
      <c r="A456" s="239" t="s">
        <v>1877</v>
      </c>
      <c r="B456" t="s">
        <v>1878</v>
      </c>
      <c r="C456" s="240">
        <v>699.6</v>
      </c>
      <c r="D456" t="s">
        <v>30</v>
      </c>
      <c r="E456" s="242" t="s">
        <v>31</v>
      </c>
      <c r="F456" t="s">
        <v>32</v>
      </c>
      <c r="G456" s="239" t="s">
        <v>1879</v>
      </c>
      <c r="H456" t="s">
        <v>1880</v>
      </c>
      <c r="I456" s="239" t="s">
        <v>35</v>
      </c>
      <c r="J456" t="s">
        <v>36</v>
      </c>
      <c r="K456" s="244"/>
    </row>
    <row r="457" ht="16.8" spans="1:11">
      <c r="A457" s="239" t="s">
        <v>1881</v>
      </c>
      <c r="B457" t="s">
        <v>1882</v>
      </c>
      <c r="C457" s="240">
        <v>8480</v>
      </c>
      <c r="D457" t="s">
        <v>30</v>
      </c>
      <c r="E457" s="242" t="s">
        <v>31</v>
      </c>
      <c r="F457" t="s">
        <v>32</v>
      </c>
      <c r="G457" s="239" t="s">
        <v>1883</v>
      </c>
      <c r="H457" t="s">
        <v>1884</v>
      </c>
      <c r="I457" s="239" t="s">
        <v>35</v>
      </c>
      <c r="J457" t="s">
        <v>36</v>
      </c>
      <c r="K457" s="244"/>
    </row>
    <row r="458" ht="16.8" spans="1:11">
      <c r="A458" s="239" t="s">
        <v>1885</v>
      </c>
      <c r="B458" t="s">
        <v>1886</v>
      </c>
      <c r="C458" s="240">
        <v>10</v>
      </c>
      <c r="D458" t="s">
        <v>100</v>
      </c>
      <c r="E458" s="242" t="s">
        <v>31</v>
      </c>
      <c r="F458" t="s">
        <v>32</v>
      </c>
      <c r="G458" s="239" t="s">
        <v>1887</v>
      </c>
      <c r="H458" t="s">
        <v>1888</v>
      </c>
      <c r="I458" s="239" t="s">
        <v>35</v>
      </c>
      <c r="J458" t="s">
        <v>36</v>
      </c>
      <c r="K458" s="244"/>
    </row>
    <row r="459" ht="16.8" spans="1:11">
      <c r="A459" s="239" t="s">
        <v>1889</v>
      </c>
      <c r="B459" t="s">
        <v>1890</v>
      </c>
      <c r="C459" s="240">
        <v>508.8</v>
      </c>
      <c r="D459" t="s">
        <v>30</v>
      </c>
      <c r="E459" s="242" t="s">
        <v>31</v>
      </c>
      <c r="F459" t="s">
        <v>32</v>
      </c>
      <c r="G459" s="239" t="s">
        <v>1891</v>
      </c>
      <c r="H459" t="s">
        <v>1892</v>
      </c>
      <c r="I459" s="239" t="s">
        <v>35</v>
      </c>
      <c r="J459" t="s">
        <v>36</v>
      </c>
      <c r="K459" s="244"/>
    </row>
    <row r="460" ht="16.8" spans="1:11">
      <c r="A460" s="239" t="s">
        <v>1893</v>
      </c>
      <c r="B460" t="s">
        <v>1894</v>
      </c>
      <c r="C460" s="240">
        <v>702</v>
      </c>
      <c r="D460" t="s">
        <v>237</v>
      </c>
      <c r="E460" s="242" t="s">
        <v>31</v>
      </c>
      <c r="F460" t="s">
        <v>32</v>
      </c>
      <c r="G460" s="239" t="s">
        <v>1895</v>
      </c>
      <c r="H460" t="s">
        <v>1896</v>
      </c>
      <c r="I460" s="239" t="s">
        <v>35</v>
      </c>
      <c r="J460" t="s">
        <v>36</v>
      </c>
      <c r="K460" s="244"/>
    </row>
    <row r="461" ht="16.8" spans="1:11">
      <c r="A461" s="239" t="s">
        <v>1897</v>
      </c>
      <c r="B461" t="s">
        <v>1898</v>
      </c>
      <c r="C461" s="240">
        <v>6000</v>
      </c>
      <c r="D461" t="s">
        <v>30</v>
      </c>
      <c r="E461" s="242" t="s">
        <v>31</v>
      </c>
      <c r="F461" t="s">
        <v>32</v>
      </c>
      <c r="G461" s="239" t="s">
        <v>1899</v>
      </c>
      <c r="H461" t="s">
        <v>1900</v>
      </c>
      <c r="I461" s="239" t="s">
        <v>35</v>
      </c>
      <c r="J461" t="s">
        <v>36</v>
      </c>
      <c r="K461" s="244"/>
    </row>
    <row r="462" ht="16.8" spans="1:11">
      <c r="A462" s="239" t="s">
        <v>1901</v>
      </c>
      <c r="B462" t="s">
        <v>1902</v>
      </c>
      <c r="C462" s="240">
        <v>350</v>
      </c>
      <c r="D462" t="s">
        <v>39</v>
      </c>
      <c r="E462" s="242" t="s">
        <v>31</v>
      </c>
      <c r="F462" t="s">
        <v>32</v>
      </c>
      <c r="G462" s="239" t="s">
        <v>1903</v>
      </c>
      <c r="H462" t="s">
        <v>1904</v>
      </c>
      <c r="I462" s="239" t="s">
        <v>35</v>
      </c>
      <c r="J462" t="s">
        <v>36</v>
      </c>
      <c r="K462" s="244"/>
    </row>
    <row r="463" ht="16.8" spans="1:11">
      <c r="A463" s="239" t="s">
        <v>1905</v>
      </c>
      <c r="B463" t="s">
        <v>1906</v>
      </c>
      <c r="C463" s="240">
        <v>2833.33</v>
      </c>
      <c r="D463" t="s">
        <v>30</v>
      </c>
      <c r="E463" s="242" t="s">
        <v>31</v>
      </c>
      <c r="F463" t="s">
        <v>32</v>
      </c>
      <c r="G463" s="239" t="s">
        <v>1907</v>
      </c>
      <c r="H463" t="s">
        <v>1908</v>
      </c>
      <c r="I463" s="239" t="s">
        <v>35</v>
      </c>
      <c r="J463" t="s">
        <v>36</v>
      </c>
      <c r="K463" s="244"/>
    </row>
    <row r="464" ht="16.8" spans="1:11">
      <c r="A464" s="239" t="s">
        <v>1909</v>
      </c>
      <c r="B464" t="s">
        <v>1910</v>
      </c>
      <c r="C464" s="240">
        <v>1.22</v>
      </c>
      <c r="D464" t="s">
        <v>196</v>
      </c>
      <c r="E464" s="242" t="s">
        <v>31</v>
      </c>
      <c r="F464" t="s">
        <v>32</v>
      </c>
      <c r="G464" s="239" t="s">
        <v>1911</v>
      </c>
      <c r="H464" t="s">
        <v>1912</v>
      </c>
      <c r="I464" s="239" t="s">
        <v>35</v>
      </c>
      <c r="J464" t="s">
        <v>36</v>
      </c>
      <c r="K464" s="244"/>
    </row>
    <row r="465" ht="16.8" spans="1:11">
      <c r="A465" s="239" t="s">
        <v>1913</v>
      </c>
      <c r="B465" t="s">
        <v>1914</v>
      </c>
      <c r="C465" s="240">
        <v>1600</v>
      </c>
      <c r="D465" t="s">
        <v>76</v>
      </c>
      <c r="E465" s="242" t="s">
        <v>31</v>
      </c>
      <c r="F465" t="s">
        <v>32</v>
      </c>
      <c r="G465" s="239" t="s">
        <v>1915</v>
      </c>
      <c r="H465" t="s">
        <v>1916</v>
      </c>
      <c r="I465" s="239" t="s">
        <v>35</v>
      </c>
      <c r="J465" t="s">
        <v>36</v>
      </c>
      <c r="K465" s="244"/>
    </row>
    <row r="466" ht="16.8" spans="1:11">
      <c r="A466" s="239" t="s">
        <v>1917</v>
      </c>
      <c r="B466" t="s">
        <v>1918</v>
      </c>
      <c r="C466" s="240">
        <v>65</v>
      </c>
      <c r="D466" t="s">
        <v>39</v>
      </c>
      <c r="E466" s="242" t="s">
        <v>31</v>
      </c>
      <c r="F466" t="s">
        <v>32</v>
      </c>
      <c r="G466" s="239" t="s">
        <v>1919</v>
      </c>
      <c r="H466" t="s">
        <v>1920</v>
      </c>
      <c r="I466" s="239" t="s">
        <v>35</v>
      </c>
      <c r="J466" t="s">
        <v>36</v>
      </c>
      <c r="K466" s="244"/>
    </row>
    <row r="467" ht="16.8" spans="1:11">
      <c r="A467" s="239" t="s">
        <v>1921</v>
      </c>
      <c r="B467" t="s">
        <v>1922</v>
      </c>
      <c r="C467" s="240">
        <v>212</v>
      </c>
      <c r="D467" t="s">
        <v>30</v>
      </c>
      <c r="E467" s="242" t="s">
        <v>31</v>
      </c>
      <c r="F467" t="s">
        <v>32</v>
      </c>
      <c r="G467" s="239" t="s">
        <v>1923</v>
      </c>
      <c r="H467" t="s">
        <v>1924</v>
      </c>
      <c r="I467" s="239" t="s">
        <v>35</v>
      </c>
      <c r="J467" t="s">
        <v>36</v>
      </c>
      <c r="K467" s="244"/>
    </row>
    <row r="468" ht="16.8" spans="1:11">
      <c r="A468" s="239" t="s">
        <v>1925</v>
      </c>
      <c r="B468" t="s">
        <v>1926</v>
      </c>
      <c r="C468" s="240">
        <v>1.5</v>
      </c>
      <c r="D468" t="s">
        <v>196</v>
      </c>
      <c r="E468" s="242" t="s">
        <v>31</v>
      </c>
      <c r="F468" t="s">
        <v>32</v>
      </c>
      <c r="G468" s="239" t="s">
        <v>1927</v>
      </c>
      <c r="H468" t="s">
        <v>1928</v>
      </c>
      <c r="I468" s="239" t="s">
        <v>35</v>
      </c>
      <c r="J468" t="s">
        <v>36</v>
      </c>
      <c r="K468" s="244"/>
    </row>
    <row r="469" ht="16.8" spans="1:11">
      <c r="A469" s="239" t="s">
        <v>1929</v>
      </c>
      <c r="B469" t="s">
        <v>1930</v>
      </c>
      <c r="C469" s="240">
        <v>80</v>
      </c>
      <c r="D469" t="s">
        <v>39</v>
      </c>
      <c r="E469" s="242" t="s">
        <v>31</v>
      </c>
      <c r="F469" t="s">
        <v>32</v>
      </c>
      <c r="G469" s="239" t="s">
        <v>1931</v>
      </c>
      <c r="H469" t="s">
        <v>1932</v>
      </c>
      <c r="I469" s="239" t="s">
        <v>35</v>
      </c>
      <c r="J469" t="s">
        <v>36</v>
      </c>
      <c r="K469" s="244"/>
    </row>
    <row r="470" ht="16.8" spans="1:11">
      <c r="A470" s="239" t="s">
        <v>1933</v>
      </c>
      <c r="B470" t="s">
        <v>1934</v>
      </c>
      <c r="C470" s="240">
        <v>530</v>
      </c>
      <c r="D470" t="s">
        <v>30</v>
      </c>
      <c r="E470" s="242" t="s">
        <v>31</v>
      </c>
      <c r="F470" t="s">
        <v>32</v>
      </c>
      <c r="G470" s="239" t="s">
        <v>1935</v>
      </c>
      <c r="H470" t="s">
        <v>1936</v>
      </c>
      <c r="I470" s="239" t="s">
        <v>35</v>
      </c>
      <c r="J470" t="s">
        <v>36</v>
      </c>
      <c r="K470" s="244"/>
    </row>
    <row r="471" ht="16.8" spans="1:11">
      <c r="A471" s="239" t="s">
        <v>1937</v>
      </c>
      <c r="B471" t="s">
        <v>1938</v>
      </c>
      <c r="C471" s="240">
        <v>2066.67</v>
      </c>
      <c r="D471" t="s">
        <v>85</v>
      </c>
      <c r="E471" s="242" t="s">
        <v>31</v>
      </c>
      <c r="F471" t="s">
        <v>32</v>
      </c>
      <c r="G471" s="239" t="s">
        <v>1939</v>
      </c>
      <c r="H471" t="s">
        <v>1940</v>
      </c>
      <c r="I471" s="239" t="s">
        <v>35</v>
      </c>
      <c r="J471" t="s">
        <v>36</v>
      </c>
      <c r="K471" s="244"/>
    </row>
    <row r="472" ht="16.8" spans="1:11">
      <c r="A472" s="239" t="s">
        <v>1941</v>
      </c>
      <c r="B472" t="s">
        <v>1942</v>
      </c>
      <c r="C472" s="240">
        <v>174.9</v>
      </c>
      <c r="D472" t="s">
        <v>95</v>
      </c>
      <c r="E472" s="242" t="s">
        <v>31</v>
      </c>
      <c r="F472" t="s">
        <v>32</v>
      </c>
      <c r="G472" s="239" t="s">
        <v>1943</v>
      </c>
      <c r="H472" t="s">
        <v>1944</v>
      </c>
      <c r="I472" s="239" t="s">
        <v>35</v>
      </c>
      <c r="J472" t="s">
        <v>36</v>
      </c>
      <c r="K472" s="244"/>
    </row>
    <row r="473" ht="16.8" spans="1:11">
      <c r="A473" s="239" t="s">
        <v>1945</v>
      </c>
      <c r="B473" t="s">
        <v>1946</v>
      </c>
      <c r="C473" s="240">
        <v>496.67</v>
      </c>
      <c r="D473" t="s">
        <v>196</v>
      </c>
      <c r="E473" s="242" t="s">
        <v>31</v>
      </c>
      <c r="F473" t="s">
        <v>32</v>
      </c>
      <c r="G473" s="239" t="s">
        <v>1947</v>
      </c>
      <c r="H473" t="s">
        <v>1948</v>
      </c>
      <c r="I473" s="239" t="s">
        <v>35</v>
      </c>
      <c r="J473" t="s">
        <v>36</v>
      </c>
      <c r="K473" s="244"/>
    </row>
    <row r="474" ht="16.8" spans="1:11">
      <c r="A474" s="239" t="s">
        <v>1949</v>
      </c>
      <c r="B474" t="s">
        <v>1950</v>
      </c>
      <c r="C474" s="240">
        <v>848</v>
      </c>
      <c r="D474" t="s">
        <v>141</v>
      </c>
      <c r="E474" s="242" t="s">
        <v>31</v>
      </c>
      <c r="F474" t="s">
        <v>32</v>
      </c>
      <c r="G474" s="239" t="s">
        <v>1951</v>
      </c>
      <c r="H474" t="s">
        <v>1952</v>
      </c>
      <c r="I474" s="239" t="s">
        <v>35</v>
      </c>
      <c r="J474" t="s">
        <v>36</v>
      </c>
      <c r="K474" s="244"/>
    </row>
    <row r="475" ht="16.8" spans="1:11">
      <c r="A475" s="239" t="s">
        <v>1953</v>
      </c>
      <c r="B475" t="s">
        <v>1954</v>
      </c>
      <c r="C475" s="240">
        <v>742</v>
      </c>
      <c r="D475" t="s">
        <v>90</v>
      </c>
      <c r="E475" s="242" t="s">
        <v>31</v>
      </c>
      <c r="F475" t="s">
        <v>32</v>
      </c>
      <c r="G475" s="239" t="s">
        <v>1955</v>
      </c>
      <c r="H475" t="s">
        <v>1956</v>
      </c>
      <c r="I475" s="239" t="s">
        <v>35</v>
      </c>
      <c r="J475" t="s">
        <v>36</v>
      </c>
      <c r="K475" s="244"/>
    </row>
    <row r="476" ht="16.8" spans="1:11">
      <c r="A476" s="239" t="s">
        <v>1957</v>
      </c>
      <c r="B476" t="s">
        <v>1958</v>
      </c>
      <c r="C476" s="240">
        <v>318</v>
      </c>
      <c r="D476" t="s">
        <v>44</v>
      </c>
      <c r="E476" s="242" t="s">
        <v>31</v>
      </c>
      <c r="F476" t="s">
        <v>32</v>
      </c>
      <c r="G476" s="239" t="s">
        <v>1959</v>
      </c>
      <c r="H476" t="s">
        <v>1960</v>
      </c>
      <c r="I476" s="239" t="s">
        <v>35</v>
      </c>
      <c r="J476" t="s">
        <v>36</v>
      </c>
      <c r="K476" s="244"/>
    </row>
    <row r="477" ht="16.8" spans="1:11">
      <c r="A477" s="239" t="s">
        <v>1961</v>
      </c>
      <c r="B477" t="s">
        <v>1962</v>
      </c>
      <c r="C477" s="240">
        <v>310.19</v>
      </c>
      <c r="D477" t="s">
        <v>39</v>
      </c>
      <c r="E477" s="242" t="s">
        <v>31</v>
      </c>
      <c r="F477" t="s">
        <v>32</v>
      </c>
      <c r="G477" s="239" t="s">
        <v>1963</v>
      </c>
      <c r="H477" t="s">
        <v>1964</v>
      </c>
      <c r="I477" s="239" t="s">
        <v>35</v>
      </c>
      <c r="J477" t="s">
        <v>36</v>
      </c>
      <c r="K477" s="244"/>
    </row>
    <row r="478" ht="16.8" spans="1:11">
      <c r="A478" s="239" t="s">
        <v>1965</v>
      </c>
      <c r="B478" t="s">
        <v>1966</v>
      </c>
      <c r="C478" s="240">
        <v>1500</v>
      </c>
      <c r="D478" t="s">
        <v>85</v>
      </c>
      <c r="E478" s="242" t="s">
        <v>31</v>
      </c>
      <c r="F478" t="s">
        <v>32</v>
      </c>
      <c r="G478" s="239" t="s">
        <v>1967</v>
      </c>
      <c r="H478" t="s">
        <v>1968</v>
      </c>
      <c r="I478" s="239" t="s">
        <v>35</v>
      </c>
      <c r="J478" t="s">
        <v>36</v>
      </c>
      <c r="K478" s="244"/>
    </row>
    <row r="479" ht="16.8" spans="1:11">
      <c r="A479" s="239" t="s">
        <v>1969</v>
      </c>
      <c r="B479" t="s">
        <v>1970</v>
      </c>
      <c r="C479" s="240">
        <v>43.33</v>
      </c>
      <c r="D479" t="s">
        <v>196</v>
      </c>
      <c r="E479" s="242" t="s">
        <v>31</v>
      </c>
      <c r="F479" t="s">
        <v>32</v>
      </c>
      <c r="G479" s="239" t="s">
        <v>1971</v>
      </c>
      <c r="H479" t="s">
        <v>1972</v>
      </c>
      <c r="I479" s="239" t="s">
        <v>35</v>
      </c>
      <c r="J479" t="s">
        <v>36</v>
      </c>
      <c r="K479" s="244"/>
    </row>
    <row r="480" ht="16.8" spans="1:11">
      <c r="A480" s="239" t="s">
        <v>1973</v>
      </c>
      <c r="B480" t="s">
        <v>1974</v>
      </c>
      <c r="C480" s="240">
        <v>2900</v>
      </c>
      <c r="D480" t="s">
        <v>1975</v>
      </c>
      <c r="E480" s="242" t="s">
        <v>31</v>
      </c>
      <c r="F480" t="s">
        <v>32</v>
      </c>
      <c r="G480" s="239" t="s">
        <v>1976</v>
      </c>
      <c r="H480" t="s">
        <v>1977</v>
      </c>
      <c r="I480" s="239" t="s">
        <v>35</v>
      </c>
      <c r="J480" t="s">
        <v>36</v>
      </c>
      <c r="K480" s="244"/>
    </row>
    <row r="481" ht="16.8" spans="1:11">
      <c r="A481" s="239" t="s">
        <v>1978</v>
      </c>
      <c r="B481" t="s">
        <v>1979</v>
      </c>
      <c r="C481" s="240">
        <v>159</v>
      </c>
      <c r="D481" t="s">
        <v>90</v>
      </c>
      <c r="E481" s="242" t="s">
        <v>31</v>
      </c>
      <c r="F481" t="s">
        <v>32</v>
      </c>
      <c r="G481" s="239" t="s">
        <v>1980</v>
      </c>
      <c r="H481" t="s">
        <v>1981</v>
      </c>
      <c r="I481" s="239" t="s">
        <v>35</v>
      </c>
      <c r="J481" t="s">
        <v>36</v>
      </c>
      <c r="K481" s="244"/>
    </row>
    <row r="482" ht="16.8" spans="1:11">
      <c r="A482" s="239" t="s">
        <v>1982</v>
      </c>
      <c r="B482" t="s">
        <v>1983</v>
      </c>
      <c r="C482" s="240">
        <v>318</v>
      </c>
      <c r="D482" t="s">
        <v>39</v>
      </c>
      <c r="E482" s="242" t="s">
        <v>31</v>
      </c>
      <c r="F482" t="s">
        <v>32</v>
      </c>
      <c r="G482" s="239" t="s">
        <v>1984</v>
      </c>
      <c r="H482" t="s">
        <v>1985</v>
      </c>
      <c r="I482" s="239" t="s">
        <v>35</v>
      </c>
      <c r="J482" t="s">
        <v>36</v>
      </c>
      <c r="K482" s="244"/>
    </row>
    <row r="483" ht="16.8" spans="1:11">
      <c r="A483" s="239" t="s">
        <v>1986</v>
      </c>
      <c r="B483" t="s">
        <v>1987</v>
      </c>
      <c r="C483" s="240">
        <v>63.6</v>
      </c>
      <c r="D483" t="s">
        <v>39</v>
      </c>
      <c r="E483" s="242" t="s">
        <v>31</v>
      </c>
      <c r="F483" t="s">
        <v>32</v>
      </c>
      <c r="G483" s="239" t="s">
        <v>1988</v>
      </c>
      <c r="H483" t="s">
        <v>1989</v>
      </c>
      <c r="I483" s="239" t="s">
        <v>35</v>
      </c>
      <c r="J483" t="s">
        <v>36</v>
      </c>
      <c r="K483" s="244"/>
    </row>
    <row r="484" ht="16.8" spans="1:11">
      <c r="A484" s="239" t="s">
        <v>1990</v>
      </c>
      <c r="B484" t="s">
        <v>1991</v>
      </c>
      <c r="C484" s="240">
        <v>120</v>
      </c>
      <c r="D484" t="s">
        <v>39</v>
      </c>
      <c r="E484" s="242" t="s">
        <v>31</v>
      </c>
      <c r="F484" t="s">
        <v>32</v>
      </c>
      <c r="G484" s="239" t="s">
        <v>1992</v>
      </c>
      <c r="H484" t="s">
        <v>1993</v>
      </c>
      <c r="I484" s="239" t="s">
        <v>35</v>
      </c>
      <c r="J484" t="s">
        <v>36</v>
      </c>
      <c r="K484" s="244"/>
    </row>
    <row r="485" ht="16.8" spans="1:11">
      <c r="A485" s="239" t="s">
        <v>1994</v>
      </c>
      <c r="B485" t="s">
        <v>1995</v>
      </c>
      <c r="C485" s="240">
        <v>1908</v>
      </c>
      <c r="D485" t="s">
        <v>95</v>
      </c>
      <c r="E485" s="242" t="s">
        <v>31</v>
      </c>
      <c r="F485" t="s">
        <v>32</v>
      </c>
      <c r="G485" s="239" t="s">
        <v>1996</v>
      </c>
      <c r="H485" t="s">
        <v>1997</v>
      </c>
      <c r="I485" s="239" t="s">
        <v>35</v>
      </c>
      <c r="J485" t="s">
        <v>36</v>
      </c>
      <c r="K485" s="244"/>
    </row>
    <row r="486" ht="16.8" spans="1:11">
      <c r="A486" s="239" t="s">
        <v>1998</v>
      </c>
      <c r="B486" t="s">
        <v>1999</v>
      </c>
      <c r="C486" s="240">
        <v>890.4</v>
      </c>
      <c r="D486" t="s">
        <v>30</v>
      </c>
      <c r="E486" s="242" t="s">
        <v>31</v>
      </c>
      <c r="F486" t="s">
        <v>32</v>
      </c>
      <c r="G486" s="239" t="s">
        <v>2000</v>
      </c>
      <c r="H486" t="s">
        <v>2001</v>
      </c>
      <c r="I486" s="239" t="s">
        <v>35</v>
      </c>
      <c r="J486" t="s">
        <v>36</v>
      </c>
      <c r="K486" s="244"/>
    </row>
    <row r="487" ht="16.8" spans="1:11">
      <c r="A487" s="239" t="s">
        <v>2002</v>
      </c>
      <c r="B487" t="s">
        <v>2003</v>
      </c>
      <c r="C487" s="240">
        <v>371</v>
      </c>
      <c r="D487" t="s">
        <v>237</v>
      </c>
      <c r="E487" s="242" t="s">
        <v>31</v>
      </c>
      <c r="F487" t="s">
        <v>32</v>
      </c>
      <c r="G487" s="239" t="s">
        <v>2004</v>
      </c>
      <c r="H487" t="s">
        <v>2005</v>
      </c>
      <c r="I487" s="239" t="s">
        <v>35</v>
      </c>
      <c r="J487" t="s">
        <v>36</v>
      </c>
      <c r="K487" s="244"/>
    </row>
    <row r="488" ht="16.8" spans="1:11">
      <c r="A488" s="239" t="s">
        <v>2006</v>
      </c>
      <c r="B488" t="s">
        <v>2007</v>
      </c>
      <c r="C488" s="240">
        <v>1933.33</v>
      </c>
      <c r="D488" t="s">
        <v>141</v>
      </c>
      <c r="E488" s="242" t="s">
        <v>31</v>
      </c>
      <c r="F488" t="s">
        <v>32</v>
      </c>
      <c r="G488" s="239" t="s">
        <v>2008</v>
      </c>
      <c r="H488" t="s">
        <v>2009</v>
      </c>
      <c r="I488" s="239" t="s">
        <v>35</v>
      </c>
      <c r="J488" t="s">
        <v>36</v>
      </c>
      <c r="K488" s="244"/>
    </row>
    <row r="489" ht="16.8" spans="1:11">
      <c r="A489" s="239" t="s">
        <v>2010</v>
      </c>
      <c r="B489" t="s">
        <v>2011</v>
      </c>
      <c r="C489" s="240">
        <v>31.8</v>
      </c>
      <c r="D489" t="s">
        <v>90</v>
      </c>
      <c r="E489" s="242" t="s">
        <v>31</v>
      </c>
      <c r="F489" t="s">
        <v>32</v>
      </c>
      <c r="G489" s="239" t="s">
        <v>2012</v>
      </c>
      <c r="H489" t="s">
        <v>2013</v>
      </c>
      <c r="I489" s="239" t="s">
        <v>35</v>
      </c>
      <c r="J489" t="s">
        <v>36</v>
      </c>
      <c r="K489" s="244"/>
    </row>
    <row r="490" ht="16.8" spans="1:11">
      <c r="A490" s="239" t="s">
        <v>2014</v>
      </c>
      <c r="B490" t="s">
        <v>2015</v>
      </c>
      <c r="C490" s="240">
        <v>86.67</v>
      </c>
      <c r="D490" t="s">
        <v>196</v>
      </c>
      <c r="E490" s="242" t="s">
        <v>31</v>
      </c>
      <c r="F490" t="s">
        <v>32</v>
      </c>
      <c r="G490" s="239" t="s">
        <v>2016</v>
      </c>
      <c r="H490" t="s">
        <v>2017</v>
      </c>
      <c r="I490" s="239" t="s">
        <v>35</v>
      </c>
      <c r="J490" t="s">
        <v>36</v>
      </c>
      <c r="K490" s="244"/>
    </row>
    <row r="491" ht="16.8" spans="1:11">
      <c r="A491" s="239" t="s">
        <v>2018</v>
      </c>
      <c r="B491" t="s">
        <v>2019</v>
      </c>
      <c r="C491" s="240">
        <v>153.33</v>
      </c>
      <c r="D491" t="s">
        <v>196</v>
      </c>
      <c r="E491" s="242" t="s">
        <v>31</v>
      </c>
      <c r="F491" t="s">
        <v>32</v>
      </c>
      <c r="G491" s="239" t="s">
        <v>2020</v>
      </c>
      <c r="H491" t="s">
        <v>2021</v>
      </c>
      <c r="I491" s="239" t="s">
        <v>35</v>
      </c>
      <c r="J491" t="s">
        <v>36</v>
      </c>
      <c r="K491" s="244"/>
    </row>
    <row r="492" ht="16.8" spans="1:11">
      <c r="A492" s="239" t="s">
        <v>2022</v>
      </c>
      <c r="B492" t="s">
        <v>2023</v>
      </c>
      <c r="C492" s="240">
        <v>254.4</v>
      </c>
      <c r="D492" t="s">
        <v>90</v>
      </c>
      <c r="E492" s="242" t="s">
        <v>31</v>
      </c>
      <c r="F492" t="s">
        <v>32</v>
      </c>
      <c r="G492" s="239" t="s">
        <v>2024</v>
      </c>
      <c r="H492" t="s">
        <v>2025</v>
      </c>
      <c r="I492" s="239" t="s">
        <v>35</v>
      </c>
      <c r="J492" t="s">
        <v>36</v>
      </c>
      <c r="K492" s="244"/>
    </row>
    <row r="493" ht="16.8" spans="1:11">
      <c r="A493" s="239" t="s">
        <v>2026</v>
      </c>
      <c r="B493" t="s">
        <v>2027</v>
      </c>
      <c r="C493" s="240">
        <v>79.5</v>
      </c>
      <c r="D493" t="s">
        <v>141</v>
      </c>
      <c r="E493" s="242" t="s">
        <v>31</v>
      </c>
      <c r="F493" t="s">
        <v>32</v>
      </c>
      <c r="G493" s="239" t="s">
        <v>2028</v>
      </c>
      <c r="H493" t="s">
        <v>2029</v>
      </c>
      <c r="I493" s="239" t="s">
        <v>35</v>
      </c>
      <c r="J493" t="s">
        <v>36</v>
      </c>
      <c r="K493" s="244"/>
    </row>
    <row r="494" ht="16.8" spans="1:11">
      <c r="A494" s="239" t="s">
        <v>2030</v>
      </c>
      <c r="B494" t="s">
        <v>2031</v>
      </c>
      <c r="C494" s="240">
        <v>2650</v>
      </c>
      <c r="D494" t="s">
        <v>141</v>
      </c>
      <c r="E494" s="242" t="s">
        <v>31</v>
      </c>
      <c r="F494" t="s">
        <v>32</v>
      </c>
      <c r="G494" s="239" t="s">
        <v>2032</v>
      </c>
      <c r="H494" t="s">
        <v>2033</v>
      </c>
      <c r="I494" s="239" t="s">
        <v>35</v>
      </c>
      <c r="J494" t="s">
        <v>36</v>
      </c>
      <c r="K494" s="244"/>
    </row>
    <row r="495" ht="16.8" spans="1:11">
      <c r="A495" s="239" t="s">
        <v>2034</v>
      </c>
      <c r="B495" t="s">
        <v>2035</v>
      </c>
      <c r="C495" s="240">
        <v>106</v>
      </c>
      <c r="D495" t="s">
        <v>39</v>
      </c>
      <c r="E495" s="242" t="s">
        <v>31</v>
      </c>
      <c r="F495" t="s">
        <v>32</v>
      </c>
      <c r="G495" s="239" t="s">
        <v>2036</v>
      </c>
      <c r="H495" t="s">
        <v>2037</v>
      </c>
      <c r="I495" s="239" t="s">
        <v>35</v>
      </c>
      <c r="J495" t="s">
        <v>36</v>
      </c>
      <c r="K495" s="244"/>
    </row>
    <row r="496" ht="16.8" spans="1:11">
      <c r="A496" s="239" t="s">
        <v>2038</v>
      </c>
      <c r="B496" t="s">
        <v>2039</v>
      </c>
      <c r="C496" s="240">
        <v>183.33</v>
      </c>
      <c r="D496" t="s">
        <v>44</v>
      </c>
      <c r="E496" s="242" t="s">
        <v>31</v>
      </c>
      <c r="F496" t="s">
        <v>32</v>
      </c>
      <c r="G496" s="239" t="s">
        <v>2040</v>
      </c>
      <c r="H496" t="s">
        <v>2041</v>
      </c>
      <c r="I496" s="239" t="s">
        <v>35</v>
      </c>
      <c r="J496" t="s">
        <v>36</v>
      </c>
      <c r="K496" s="244"/>
    </row>
    <row r="497" ht="16.8" spans="1:11">
      <c r="A497" s="239" t="s">
        <v>2042</v>
      </c>
      <c r="B497" t="s">
        <v>2043</v>
      </c>
      <c r="C497" s="240">
        <v>1484</v>
      </c>
      <c r="D497" t="s">
        <v>400</v>
      </c>
      <c r="E497" s="242" t="s">
        <v>31</v>
      </c>
      <c r="F497" t="s">
        <v>32</v>
      </c>
      <c r="G497" s="239" t="s">
        <v>2044</v>
      </c>
      <c r="H497" t="s">
        <v>2045</v>
      </c>
      <c r="I497" s="239" t="s">
        <v>35</v>
      </c>
      <c r="J497" t="s">
        <v>36</v>
      </c>
      <c r="K497" s="244"/>
    </row>
    <row r="498" ht="16.8" spans="1:11">
      <c r="A498" s="239" t="s">
        <v>2046</v>
      </c>
      <c r="B498" t="s">
        <v>2047</v>
      </c>
      <c r="C498" s="240">
        <v>446.26</v>
      </c>
      <c r="D498" t="s">
        <v>163</v>
      </c>
      <c r="E498" s="242" t="s">
        <v>31</v>
      </c>
      <c r="F498" t="s">
        <v>32</v>
      </c>
      <c r="G498" s="239" t="s">
        <v>2048</v>
      </c>
      <c r="H498" t="s">
        <v>2049</v>
      </c>
      <c r="I498" s="239" t="s">
        <v>35</v>
      </c>
      <c r="J498" t="s">
        <v>36</v>
      </c>
      <c r="K498" s="244"/>
    </row>
    <row r="499" ht="16.8" spans="1:11">
      <c r="A499" s="239" t="s">
        <v>2050</v>
      </c>
      <c r="B499" t="s">
        <v>2051</v>
      </c>
      <c r="C499" s="240">
        <v>2300</v>
      </c>
      <c r="D499" t="s">
        <v>76</v>
      </c>
      <c r="E499" s="242" t="s">
        <v>31</v>
      </c>
      <c r="F499" t="s">
        <v>32</v>
      </c>
      <c r="G499" s="239" t="s">
        <v>2052</v>
      </c>
      <c r="H499" t="s">
        <v>2053</v>
      </c>
      <c r="I499" s="239" t="s">
        <v>35</v>
      </c>
      <c r="J499" t="s">
        <v>36</v>
      </c>
      <c r="K499" s="244"/>
    </row>
    <row r="500" ht="16.8" spans="1:11">
      <c r="A500" s="239" t="s">
        <v>2054</v>
      </c>
      <c r="B500" t="s">
        <v>2055</v>
      </c>
      <c r="C500" s="240">
        <v>486.67</v>
      </c>
      <c r="D500" t="s">
        <v>76</v>
      </c>
      <c r="E500" s="242" t="s">
        <v>31</v>
      </c>
      <c r="F500" t="s">
        <v>32</v>
      </c>
      <c r="G500" s="239" t="s">
        <v>2056</v>
      </c>
      <c r="H500" t="s">
        <v>2057</v>
      </c>
      <c r="I500" s="239" t="s">
        <v>35</v>
      </c>
      <c r="J500" t="s">
        <v>36</v>
      </c>
      <c r="K500" s="244"/>
    </row>
    <row r="501" ht="16.8" spans="1:11">
      <c r="A501" s="239" t="s">
        <v>2058</v>
      </c>
      <c r="B501" t="s">
        <v>2059</v>
      </c>
      <c r="C501" s="240">
        <v>371</v>
      </c>
      <c r="D501" t="s">
        <v>39</v>
      </c>
      <c r="E501" s="242" t="s">
        <v>31</v>
      </c>
      <c r="F501" t="s">
        <v>32</v>
      </c>
      <c r="G501" s="239" t="s">
        <v>2060</v>
      </c>
      <c r="H501" t="s">
        <v>2061</v>
      </c>
      <c r="I501" s="239" t="s">
        <v>35</v>
      </c>
      <c r="J501" t="s">
        <v>36</v>
      </c>
      <c r="K501" s="244"/>
    </row>
    <row r="502" ht="16.8" spans="1:11">
      <c r="A502" s="239" t="s">
        <v>2062</v>
      </c>
      <c r="B502" t="s">
        <v>2063</v>
      </c>
      <c r="C502" s="240">
        <v>15.9</v>
      </c>
      <c r="D502" t="s">
        <v>39</v>
      </c>
      <c r="E502" s="242" t="s">
        <v>31</v>
      </c>
      <c r="F502" t="s">
        <v>32</v>
      </c>
      <c r="G502" s="239" t="s">
        <v>2064</v>
      </c>
      <c r="H502" t="s">
        <v>2065</v>
      </c>
      <c r="I502" s="239" t="s">
        <v>35</v>
      </c>
      <c r="J502" t="s">
        <v>36</v>
      </c>
      <c r="K502" s="244"/>
    </row>
    <row r="503" ht="16.8" spans="1:11">
      <c r="A503" s="239" t="s">
        <v>2066</v>
      </c>
      <c r="B503" t="s">
        <v>2067</v>
      </c>
      <c r="C503" s="240">
        <v>212</v>
      </c>
      <c r="D503" t="s">
        <v>30</v>
      </c>
      <c r="E503" s="242" t="s">
        <v>31</v>
      </c>
      <c r="F503" t="s">
        <v>32</v>
      </c>
      <c r="G503" s="239" t="s">
        <v>2068</v>
      </c>
      <c r="H503" t="s">
        <v>2069</v>
      </c>
      <c r="I503" s="239" t="s">
        <v>35</v>
      </c>
      <c r="J503" t="s">
        <v>36</v>
      </c>
      <c r="K503" s="244"/>
    </row>
    <row r="504" ht="16.8" spans="1:11">
      <c r="A504" s="239" t="s">
        <v>2070</v>
      </c>
      <c r="B504" t="s">
        <v>2071</v>
      </c>
      <c r="C504" s="240">
        <v>400</v>
      </c>
      <c r="D504" t="s">
        <v>30</v>
      </c>
      <c r="E504" s="242" t="s">
        <v>31</v>
      </c>
      <c r="F504" t="s">
        <v>32</v>
      </c>
      <c r="G504" s="239" t="s">
        <v>2072</v>
      </c>
      <c r="H504" t="s">
        <v>2073</v>
      </c>
      <c r="I504" s="239" t="s">
        <v>35</v>
      </c>
      <c r="J504" t="s">
        <v>36</v>
      </c>
      <c r="K504" s="244"/>
    </row>
    <row r="505" ht="16.8" spans="1:11">
      <c r="A505" s="239" t="s">
        <v>2074</v>
      </c>
      <c r="B505" t="s">
        <v>2075</v>
      </c>
      <c r="C505" s="240">
        <v>6000</v>
      </c>
      <c r="D505" t="s">
        <v>1355</v>
      </c>
      <c r="E505" s="242" t="s">
        <v>31</v>
      </c>
      <c r="F505" t="s">
        <v>32</v>
      </c>
      <c r="G505" s="239" t="s">
        <v>2076</v>
      </c>
      <c r="H505" t="s">
        <v>2077</v>
      </c>
      <c r="I505" s="239" t="s">
        <v>35</v>
      </c>
      <c r="J505" t="s">
        <v>36</v>
      </c>
      <c r="K505" s="244"/>
    </row>
    <row r="506" ht="16.8" spans="1:11">
      <c r="A506" s="239" t="s">
        <v>2078</v>
      </c>
      <c r="B506" t="s">
        <v>2079</v>
      </c>
      <c r="C506" s="240">
        <v>169.6</v>
      </c>
      <c r="D506" t="s">
        <v>44</v>
      </c>
      <c r="E506" s="242" t="s">
        <v>31</v>
      </c>
      <c r="F506" t="s">
        <v>32</v>
      </c>
      <c r="G506" s="239" t="s">
        <v>2080</v>
      </c>
      <c r="H506" t="s">
        <v>2081</v>
      </c>
      <c r="I506" s="239" t="s">
        <v>35</v>
      </c>
      <c r="J506" t="s">
        <v>36</v>
      </c>
      <c r="K506" s="244"/>
    </row>
    <row r="507" ht="16.8" spans="1:11">
      <c r="A507" s="239" t="s">
        <v>2082</v>
      </c>
      <c r="B507" t="s">
        <v>2083</v>
      </c>
      <c r="C507" s="240">
        <v>166.8</v>
      </c>
      <c r="D507" t="s">
        <v>54</v>
      </c>
      <c r="E507" s="242" t="s">
        <v>31</v>
      </c>
      <c r="F507" t="s">
        <v>32</v>
      </c>
      <c r="G507" s="239" t="s">
        <v>2084</v>
      </c>
      <c r="H507" t="s">
        <v>2085</v>
      </c>
      <c r="I507" s="239" t="s">
        <v>35</v>
      </c>
      <c r="J507" t="s">
        <v>36</v>
      </c>
      <c r="K507" s="244"/>
    </row>
    <row r="508" ht="16.8" spans="1:11">
      <c r="A508" s="239" t="s">
        <v>2086</v>
      </c>
      <c r="B508" t="s">
        <v>2087</v>
      </c>
      <c r="C508" s="240">
        <v>53</v>
      </c>
      <c r="D508" t="s">
        <v>90</v>
      </c>
      <c r="E508" s="242" t="s">
        <v>31</v>
      </c>
      <c r="F508" t="s">
        <v>32</v>
      </c>
      <c r="G508" s="239" t="s">
        <v>2088</v>
      </c>
      <c r="H508" t="s">
        <v>2089</v>
      </c>
      <c r="I508" s="239" t="s">
        <v>35</v>
      </c>
      <c r="J508" t="s">
        <v>36</v>
      </c>
      <c r="K508" s="244"/>
    </row>
    <row r="509" ht="16.8" spans="1:11">
      <c r="A509" s="239" t="s">
        <v>2090</v>
      </c>
      <c r="B509" t="s">
        <v>2091</v>
      </c>
      <c r="C509" s="240">
        <v>50.57</v>
      </c>
      <c r="D509" t="s">
        <v>39</v>
      </c>
      <c r="E509" s="242" t="s">
        <v>31</v>
      </c>
      <c r="F509" t="s">
        <v>32</v>
      </c>
      <c r="G509" s="239" t="s">
        <v>2092</v>
      </c>
      <c r="H509" t="s">
        <v>2093</v>
      </c>
      <c r="I509" s="239" t="s">
        <v>35</v>
      </c>
      <c r="J509" t="s">
        <v>36</v>
      </c>
      <c r="K509" s="244"/>
    </row>
    <row r="510" ht="16.8" spans="1:11">
      <c r="A510" s="239" t="s">
        <v>2094</v>
      </c>
      <c r="B510" t="s">
        <v>2095</v>
      </c>
      <c r="C510" s="240">
        <v>1933.33</v>
      </c>
      <c r="D510" t="s">
        <v>141</v>
      </c>
      <c r="E510" s="242" t="s">
        <v>31</v>
      </c>
      <c r="F510" t="s">
        <v>32</v>
      </c>
      <c r="G510" s="239" t="s">
        <v>2096</v>
      </c>
      <c r="H510" t="s">
        <v>2097</v>
      </c>
      <c r="I510" s="239" t="s">
        <v>35</v>
      </c>
      <c r="J510" t="s">
        <v>36</v>
      </c>
      <c r="K510" s="244"/>
    </row>
    <row r="511" ht="16.8" spans="1:11">
      <c r="A511" s="239" t="s">
        <v>2098</v>
      </c>
      <c r="B511" t="s">
        <v>2099</v>
      </c>
      <c r="C511" s="240">
        <v>64.32</v>
      </c>
      <c r="D511" t="s">
        <v>39</v>
      </c>
      <c r="E511" s="242" t="s">
        <v>31</v>
      </c>
      <c r="F511" t="s">
        <v>32</v>
      </c>
      <c r="G511" s="239" t="s">
        <v>2100</v>
      </c>
      <c r="H511" t="s">
        <v>2101</v>
      </c>
      <c r="I511" s="239" t="s">
        <v>35</v>
      </c>
      <c r="J511" t="s">
        <v>36</v>
      </c>
      <c r="K511" s="244"/>
    </row>
    <row r="512" ht="16.8" spans="1:11">
      <c r="A512" s="239" t="s">
        <v>2102</v>
      </c>
      <c r="B512" t="s">
        <v>2103</v>
      </c>
      <c r="C512" s="240">
        <v>159</v>
      </c>
      <c r="D512" t="s">
        <v>90</v>
      </c>
      <c r="E512" s="242" t="s">
        <v>31</v>
      </c>
      <c r="F512" t="s">
        <v>32</v>
      </c>
      <c r="G512" s="239" t="s">
        <v>2104</v>
      </c>
      <c r="H512" t="s">
        <v>2105</v>
      </c>
      <c r="I512" s="239" t="s">
        <v>35</v>
      </c>
      <c r="J512" t="s">
        <v>36</v>
      </c>
      <c r="K512" s="244"/>
    </row>
    <row r="513" ht="16.8" spans="1:11">
      <c r="A513" s="239" t="s">
        <v>2106</v>
      </c>
      <c r="B513" t="s">
        <v>2107</v>
      </c>
      <c r="C513" s="240">
        <v>222.6</v>
      </c>
      <c r="D513" t="s">
        <v>39</v>
      </c>
      <c r="E513" s="242" t="s">
        <v>31</v>
      </c>
      <c r="F513" t="s">
        <v>32</v>
      </c>
      <c r="G513" s="239" t="s">
        <v>2108</v>
      </c>
      <c r="H513" t="s">
        <v>2109</v>
      </c>
      <c r="I513" s="239" t="s">
        <v>35</v>
      </c>
      <c r="J513" t="s">
        <v>36</v>
      </c>
      <c r="K513" s="244"/>
    </row>
    <row r="514" ht="16.8" spans="1:11">
      <c r="A514" s="239" t="s">
        <v>2110</v>
      </c>
      <c r="B514" t="s">
        <v>2111</v>
      </c>
      <c r="C514" s="240">
        <v>614.8</v>
      </c>
      <c r="D514" t="s">
        <v>39</v>
      </c>
      <c r="E514" s="242" t="s">
        <v>31</v>
      </c>
      <c r="F514" t="s">
        <v>32</v>
      </c>
      <c r="G514" s="239" t="s">
        <v>2112</v>
      </c>
      <c r="H514" t="s">
        <v>2113</v>
      </c>
      <c r="I514" s="239" t="s">
        <v>35</v>
      </c>
      <c r="J514" t="s">
        <v>36</v>
      </c>
      <c r="K514" s="244"/>
    </row>
    <row r="515" ht="16.8" spans="1:11">
      <c r="A515" s="239" t="s">
        <v>2114</v>
      </c>
      <c r="B515" t="s">
        <v>2115</v>
      </c>
      <c r="C515" s="240">
        <v>137.66</v>
      </c>
      <c r="D515" t="s">
        <v>54</v>
      </c>
      <c r="E515" s="242" t="s">
        <v>31</v>
      </c>
      <c r="F515" t="s">
        <v>32</v>
      </c>
      <c r="G515" s="239" t="s">
        <v>2116</v>
      </c>
      <c r="H515" t="s">
        <v>2117</v>
      </c>
      <c r="I515" s="239" t="s">
        <v>35</v>
      </c>
      <c r="J515" t="s">
        <v>36</v>
      </c>
      <c r="K515" s="244"/>
    </row>
    <row r="516" ht="16.8" spans="1:11">
      <c r="A516" s="239" t="s">
        <v>2118</v>
      </c>
      <c r="B516" t="s">
        <v>2119</v>
      </c>
      <c r="C516" s="240">
        <v>416.67</v>
      </c>
      <c r="D516" t="s">
        <v>30</v>
      </c>
      <c r="E516" s="242" t="s">
        <v>31</v>
      </c>
      <c r="F516" t="s">
        <v>32</v>
      </c>
      <c r="G516" s="239" t="s">
        <v>2120</v>
      </c>
      <c r="H516" t="s">
        <v>2121</v>
      </c>
      <c r="I516" s="239" t="s">
        <v>35</v>
      </c>
      <c r="J516" t="s">
        <v>36</v>
      </c>
      <c r="K516" s="244"/>
    </row>
    <row r="517" ht="16.8" spans="1:11">
      <c r="A517" s="239" t="s">
        <v>2122</v>
      </c>
      <c r="B517" t="s">
        <v>2123</v>
      </c>
      <c r="C517" s="240">
        <v>2650</v>
      </c>
      <c r="D517" t="s">
        <v>141</v>
      </c>
      <c r="E517" s="242" t="s">
        <v>31</v>
      </c>
      <c r="F517" t="s">
        <v>32</v>
      </c>
      <c r="G517" s="239" t="s">
        <v>2124</v>
      </c>
      <c r="H517" t="s">
        <v>2125</v>
      </c>
      <c r="I517" s="239" t="s">
        <v>35</v>
      </c>
      <c r="J517" t="s">
        <v>36</v>
      </c>
      <c r="K517" s="244"/>
    </row>
    <row r="518" ht="16.8" spans="1:11">
      <c r="A518" s="239" t="s">
        <v>2126</v>
      </c>
      <c r="B518" t="s">
        <v>2127</v>
      </c>
      <c r="C518" s="240">
        <v>159</v>
      </c>
      <c r="D518" t="s">
        <v>30</v>
      </c>
      <c r="E518" s="242" t="s">
        <v>31</v>
      </c>
      <c r="F518" t="s">
        <v>32</v>
      </c>
      <c r="G518" s="239" t="s">
        <v>2128</v>
      </c>
      <c r="H518" t="s">
        <v>2129</v>
      </c>
      <c r="I518" s="239" t="s">
        <v>35</v>
      </c>
      <c r="J518" t="s">
        <v>36</v>
      </c>
      <c r="K518" s="244"/>
    </row>
    <row r="519" ht="16.8" spans="1:11">
      <c r="A519" s="239" t="s">
        <v>2130</v>
      </c>
      <c r="B519" t="s">
        <v>2131</v>
      </c>
      <c r="C519" s="240">
        <v>530</v>
      </c>
      <c r="D519" t="s">
        <v>95</v>
      </c>
      <c r="E519" s="242" t="s">
        <v>31</v>
      </c>
      <c r="F519" t="s">
        <v>32</v>
      </c>
      <c r="G519" s="239" t="s">
        <v>2132</v>
      </c>
      <c r="H519" t="s">
        <v>2133</v>
      </c>
      <c r="I519" s="239" t="s">
        <v>35</v>
      </c>
      <c r="J519" t="s">
        <v>36</v>
      </c>
      <c r="K519" s="244"/>
    </row>
    <row r="520" ht="16.8" spans="1:11">
      <c r="A520" s="239" t="s">
        <v>2134</v>
      </c>
      <c r="B520" t="s">
        <v>2135</v>
      </c>
      <c r="C520" s="240">
        <v>493.33</v>
      </c>
      <c r="D520" t="s">
        <v>39</v>
      </c>
      <c r="E520" s="242" t="s">
        <v>31</v>
      </c>
      <c r="F520" t="s">
        <v>32</v>
      </c>
      <c r="G520" s="239" t="s">
        <v>2136</v>
      </c>
      <c r="H520" t="s">
        <v>2137</v>
      </c>
      <c r="I520" s="239" t="s">
        <v>35</v>
      </c>
      <c r="J520" t="s">
        <v>36</v>
      </c>
      <c r="K520" s="244"/>
    </row>
    <row r="521" ht="16.8" spans="1:11">
      <c r="A521" s="239" t="s">
        <v>2138</v>
      </c>
      <c r="B521" t="s">
        <v>2139</v>
      </c>
      <c r="C521" s="240">
        <v>318</v>
      </c>
      <c r="D521" t="s">
        <v>30</v>
      </c>
      <c r="E521" s="242" t="s">
        <v>31</v>
      </c>
      <c r="F521" t="s">
        <v>32</v>
      </c>
      <c r="G521" s="239" t="s">
        <v>2140</v>
      </c>
      <c r="H521" t="s">
        <v>2141</v>
      </c>
      <c r="I521" s="239" t="s">
        <v>35</v>
      </c>
      <c r="J521" t="s">
        <v>36</v>
      </c>
      <c r="K521" s="244"/>
    </row>
    <row r="522" ht="16.8" spans="1:11">
      <c r="A522" s="239" t="s">
        <v>2142</v>
      </c>
      <c r="B522" t="s">
        <v>2143</v>
      </c>
      <c r="C522" s="240">
        <v>275.6</v>
      </c>
      <c r="D522" t="s">
        <v>141</v>
      </c>
      <c r="E522" s="242" t="s">
        <v>31</v>
      </c>
      <c r="F522" t="s">
        <v>32</v>
      </c>
      <c r="G522" s="239" t="s">
        <v>2144</v>
      </c>
      <c r="H522" t="s">
        <v>2145</v>
      </c>
      <c r="I522" s="239" t="s">
        <v>35</v>
      </c>
      <c r="J522" t="s">
        <v>36</v>
      </c>
      <c r="K522" s="244"/>
    </row>
    <row r="523" ht="16.8" spans="1:11">
      <c r="A523" s="239" t="s">
        <v>2146</v>
      </c>
      <c r="B523" t="s">
        <v>2147</v>
      </c>
      <c r="C523" s="240">
        <v>169.6</v>
      </c>
      <c r="D523" t="s">
        <v>39</v>
      </c>
      <c r="E523" s="242" t="s">
        <v>31</v>
      </c>
      <c r="F523" t="s">
        <v>32</v>
      </c>
      <c r="G523" s="239" t="s">
        <v>2148</v>
      </c>
      <c r="H523" t="s">
        <v>2149</v>
      </c>
      <c r="I523" s="239" t="s">
        <v>35</v>
      </c>
      <c r="J523" t="s">
        <v>36</v>
      </c>
      <c r="K523" s="244"/>
    </row>
    <row r="524" ht="16.8" spans="1:11">
      <c r="A524" s="239" t="s">
        <v>2150</v>
      </c>
      <c r="B524" t="s">
        <v>2151</v>
      </c>
      <c r="C524" s="240">
        <v>93.33</v>
      </c>
      <c r="D524" t="s">
        <v>237</v>
      </c>
      <c r="E524" s="242" t="s">
        <v>31</v>
      </c>
      <c r="F524" t="s">
        <v>32</v>
      </c>
      <c r="G524" s="239" t="s">
        <v>2152</v>
      </c>
      <c r="H524" t="s">
        <v>2153</v>
      </c>
      <c r="I524" s="239" t="s">
        <v>35</v>
      </c>
      <c r="J524" t="s">
        <v>36</v>
      </c>
      <c r="K524" s="244"/>
    </row>
    <row r="525" ht="16.8" spans="1:11">
      <c r="A525" s="239" t="s">
        <v>2154</v>
      </c>
      <c r="B525" t="s">
        <v>2155</v>
      </c>
      <c r="C525" s="240">
        <v>424</v>
      </c>
      <c r="D525" t="s">
        <v>30</v>
      </c>
      <c r="E525" s="242" t="s">
        <v>31</v>
      </c>
      <c r="F525" t="s">
        <v>32</v>
      </c>
      <c r="G525" s="239" t="s">
        <v>2156</v>
      </c>
      <c r="H525" t="s">
        <v>2157</v>
      </c>
      <c r="I525" s="239" t="s">
        <v>35</v>
      </c>
      <c r="J525" t="s">
        <v>36</v>
      </c>
      <c r="K525" s="244"/>
    </row>
    <row r="526" ht="16.8" spans="1:11">
      <c r="A526" s="239" t="s">
        <v>2158</v>
      </c>
      <c r="B526" t="s">
        <v>2159</v>
      </c>
      <c r="C526" s="240">
        <v>750</v>
      </c>
      <c r="D526" t="s">
        <v>39</v>
      </c>
      <c r="E526" s="242" t="s">
        <v>31</v>
      </c>
      <c r="F526" t="s">
        <v>32</v>
      </c>
      <c r="G526" s="239" t="s">
        <v>2160</v>
      </c>
      <c r="H526" t="s">
        <v>2161</v>
      </c>
      <c r="I526" s="239" t="s">
        <v>35</v>
      </c>
      <c r="J526" t="s">
        <v>36</v>
      </c>
      <c r="K526" s="244"/>
    </row>
    <row r="527" ht="16.8" spans="1:11">
      <c r="A527" s="239" t="s">
        <v>2162</v>
      </c>
      <c r="B527" t="s">
        <v>2163</v>
      </c>
      <c r="C527" s="240">
        <v>74.2</v>
      </c>
      <c r="D527" t="s">
        <v>54</v>
      </c>
      <c r="E527" s="242" t="s">
        <v>31</v>
      </c>
      <c r="F527" t="s">
        <v>32</v>
      </c>
      <c r="G527" s="239" t="s">
        <v>2164</v>
      </c>
      <c r="H527" t="s">
        <v>2165</v>
      </c>
      <c r="I527" s="239" t="s">
        <v>35</v>
      </c>
      <c r="J527" t="s">
        <v>36</v>
      </c>
      <c r="K527" s="244"/>
    </row>
    <row r="528" ht="16.8" spans="1:11">
      <c r="A528" s="239" t="s">
        <v>2166</v>
      </c>
      <c r="B528" t="s">
        <v>2167</v>
      </c>
      <c r="C528" s="240">
        <v>107.06</v>
      </c>
      <c r="D528" t="s">
        <v>39</v>
      </c>
      <c r="E528" s="242" t="s">
        <v>31</v>
      </c>
      <c r="F528" t="s">
        <v>32</v>
      </c>
      <c r="G528" s="239" t="s">
        <v>2168</v>
      </c>
      <c r="H528" t="s">
        <v>2169</v>
      </c>
      <c r="I528" s="239" t="s">
        <v>35</v>
      </c>
      <c r="J528" t="s">
        <v>36</v>
      </c>
      <c r="K528" s="244"/>
    </row>
    <row r="529" ht="16.8" spans="1:11">
      <c r="A529" s="239" t="s">
        <v>2170</v>
      </c>
      <c r="B529" t="s">
        <v>2171</v>
      </c>
      <c r="C529" s="240">
        <v>9.54</v>
      </c>
      <c r="D529" t="s">
        <v>100</v>
      </c>
      <c r="E529" s="242" t="s">
        <v>31</v>
      </c>
      <c r="F529" t="s">
        <v>32</v>
      </c>
      <c r="G529" s="239" t="s">
        <v>2172</v>
      </c>
      <c r="H529" t="s">
        <v>2173</v>
      </c>
      <c r="I529" s="239" t="s">
        <v>35</v>
      </c>
      <c r="J529" t="s">
        <v>36</v>
      </c>
      <c r="K529" s="244"/>
    </row>
    <row r="530" ht="16.8" spans="1:11">
      <c r="A530" s="239" t="s">
        <v>2174</v>
      </c>
      <c r="B530" t="s">
        <v>2175</v>
      </c>
      <c r="C530" s="240">
        <v>31.8</v>
      </c>
      <c r="D530" t="s">
        <v>554</v>
      </c>
      <c r="E530" s="242" t="s">
        <v>31</v>
      </c>
      <c r="F530" t="s">
        <v>32</v>
      </c>
      <c r="G530" s="239" t="s">
        <v>2176</v>
      </c>
      <c r="H530" t="s">
        <v>2177</v>
      </c>
      <c r="I530" s="239" t="s">
        <v>35</v>
      </c>
      <c r="J530" t="s">
        <v>36</v>
      </c>
      <c r="K530" s="244"/>
    </row>
    <row r="531" ht="16.8" spans="1:11">
      <c r="A531" s="239" t="s">
        <v>2178</v>
      </c>
      <c r="B531" t="s">
        <v>2179</v>
      </c>
      <c r="C531" s="240">
        <v>530</v>
      </c>
      <c r="D531" t="s">
        <v>30</v>
      </c>
      <c r="E531" s="242" t="s">
        <v>31</v>
      </c>
      <c r="F531" t="s">
        <v>32</v>
      </c>
      <c r="G531" s="239" t="s">
        <v>2180</v>
      </c>
      <c r="H531" t="s">
        <v>2181</v>
      </c>
      <c r="I531" s="239" t="s">
        <v>35</v>
      </c>
      <c r="J531" t="s">
        <v>36</v>
      </c>
      <c r="K531" s="244"/>
    </row>
    <row r="532" ht="16.8" spans="1:11">
      <c r="A532" s="239" t="s">
        <v>2182</v>
      </c>
      <c r="B532" t="s">
        <v>2183</v>
      </c>
      <c r="C532" s="240">
        <v>68.9</v>
      </c>
      <c r="D532" t="s">
        <v>39</v>
      </c>
      <c r="E532" s="242" t="s">
        <v>31</v>
      </c>
      <c r="F532" t="s">
        <v>32</v>
      </c>
      <c r="G532" s="239" t="s">
        <v>2184</v>
      </c>
      <c r="H532" t="s">
        <v>2185</v>
      </c>
      <c r="I532" s="239" t="s">
        <v>35</v>
      </c>
      <c r="J532" t="s">
        <v>36</v>
      </c>
      <c r="K532" s="244"/>
    </row>
    <row r="533" ht="16.8" spans="1:11">
      <c r="A533" s="239" t="s">
        <v>2186</v>
      </c>
      <c r="B533" t="s">
        <v>2187</v>
      </c>
      <c r="C533" s="240">
        <v>848</v>
      </c>
      <c r="D533" t="s">
        <v>30</v>
      </c>
      <c r="E533" s="242" t="s">
        <v>31</v>
      </c>
      <c r="F533" t="s">
        <v>32</v>
      </c>
      <c r="G533" s="239" t="s">
        <v>2188</v>
      </c>
      <c r="H533" t="s">
        <v>2189</v>
      </c>
      <c r="I533" s="239" t="s">
        <v>35</v>
      </c>
      <c r="J533" t="s">
        <v>36</v>
      </c>
      <c r="K533" s="244"/>
    </row>
    <row r="534" ht="16.8" spans="1:11">
      <c r="A534" s="239" t="s">
        <v>2190</v>
      </c>
      <c r="B534" t="s">
        <v>2191</v>
      </c>
      <c r="C534" s="240">
        <v>4770</v>
      </c>
      <c r="D534" t="s">
        <v>95</v>
      </c>
      <c r="E534" s="242" t="s">
        <v>31</v>
      </c>
      <c r="F534" t="s">
        <v>32</v>
      </c>
      <c r="G534" s="239" t="s">
        <v>2192</v>
      </c>
      <c r="H534" t="s">
        <v>2193</v>
      </c>
      <c r="I534" s="239" t="s">
        <v>35</v>
      </c>
      <c r="J534" t="s">
        <v>36</v>
      </c>
      <c r="K534" s="244"/>
    </row>
    <row r="535" ht="16.8" spans="1:11">
      <c r="A535" s="239" t="s">
        <v>2194</v>
      </c>
      <c r="B535" t="s">
        <v>2195</v>
      </c>
      <c r="C535" s="240">
        <v>260</v>
      </c>
      <c r="D535" t="s">
        <v>2196</v>
      </c>
      <c r="E535" s="242" t="s">
        <v>31</v>
      </c>
      <c r="F535" t="s">
        <v>32</v>
      </c>
      <c r="G535" s="239" t="s">
        <v>2197</v>
      </c>
      <c r="H535" t="s">
        <v>2198</v>
      </c>
      <c r="I535" s="239" t="s">
        <v>35</v>
      </c>
      <c r="J535" t="s">
        <v>36</v>
      </c>
      <c r="K535" s="244"/>
    </row>
    <row r="536" ht="16.8" spans="1:11">
      <c r="A536" s="239" t="s">
        <v>2199</v>
      </c>
      <c r="B536" t="s">
        <v>2200</v>
      </c>
      <c r="C536" s="240">
        <v>318</v>
      </c>
      <c r="D536" t="s">
        <v>95</v>
      </c>
      <c r="E536" s="242" t="s">
        <v>31</v>
      </c>
      <c r="F536" t="s">
        <v>32</v>
      </c>
      <c r="G536" s="239" t="s">
        <v>2201</v>
      </c>
      <c r="H536" t="s">
        <v>2202</v>
      </c>
      <c r="I536" s="239" t="s">
        <v>35</v>
      </c>
      <c r="J536" t="s">
        <v>36</v>
      </c>
      <c r="K536" s="244"/>
    </row>
    <row r="537" ht="16.8" spans="1:11">
      <c r="A537" s="239" t="s">
        <v>2203</v>
      </c>
      <c r="B537" t="s">
        <v>2204</v>
      </c>
      <c r="C537" s="240">
        <v>0.06</v>
      </c>
      <c r="D537" t="s">
        <v>49</v>
      </c>
      <c r="E537" s="242" t="s">
        <v>31</v>
      </c>
      <c r="F537" t="s">
        <v>32</v>
      </c>
      <c r="G537" s="239" t="s">
        <v>2205</v>
      </c>
      <c r="H537" t="s">
        <v>2206</v>
      </c>
      <c r="I537" s="239" t="s">
        <v>35</v>
      </c>
      <c r="J537" t="s">
        <v>36</v>
      </c>
      <c r="K537" s="244"/>
    </row>
    <row r="538" ht="16.8" spans="1:11">
      <c r="A538" s="239" t="s">
        <v>2207</v>
      </c>
      <c r="B538" t="s">
        <v>2208</v>
      </c>
      <c r="C538" s="240">
        <v>212</v>
      </c>
      <c r="D538" t="s">
        <v>30</v>
      </c>
      <c r="E538" s="242" t="s">
        <v>31</v>
      </c>
      <c r="F538" t="s">
        <v>32</v>
      </c>
      <c r="G538" s="239" t="s">
        <v>2209</v>
      </c>
      <c r="H538" t="s">
        <v>2210</v>
      </c>
      <c r="I538" s="239" t="s">
        <v>35</v>
      </c>
      <c r="J538" t="s">
        <v>36</v>
      </c>
      <c r="K538" s="244"/>
    </row>
    <row r="539" ht="16.8" spans="1:11">
      <c r="A539" s="239" t="s">
        <v>2211</v>
      </c>
      <c r="B539" t="s">
        <v>2212</v>
      </c>
      <c r="C539" s="240">
        <v>848</v>
      </c>
      <c r="D539" t="s">
        <v>30</v>
      </c>
      <c r="E539" s="242" t="s">
        <v>31</v>
      </c>
      <c r="F539" t="s">
        <v>32</v>
      </c>
      <c r="G539" s="239" t="s">
        <v>2213</v>
      </c>
      <c r="H539" t="s">
        <v>2214</v>
      </c>
      <c r="I539" s="239" t="s">
        <v>35</v>
      </c>
      <c r="J539" t="s">
        <v>36</v>
      </c>
      <c r="K539" s="244"/>
    </row>
    <row r="540" ht="16.8" spans="1:11">
      <c r="A540" s="239" t="s">
        <v>2215</v>
      </c>
      <c r="B540" t="s">
        <v>2216</v>
      </c>
      <c r="C540" s="240">
        <v>127.2</v>
      </c>
      <c r="D540" t="s">
        <v>237</v>
      </c>
      <c r="E540" s="242" t="s">
        <v>31</v>
      </c>
      <c r="F540" t="s">
        <v>32</v>
      </c>
      <c r="G540" s="239" t="s">
        <v>2217</v>
      </c>
      <c r="H540" t="s">
        <v>2218</v>
      </c>
      <c r="I540" s="239" t="s">
        <v>35</v>
      </c>
      <c r="J540" t="s">
        <v>36</v>
      </c>
      <c r="K540" s="244"/>
    </row>
    <row r="541" ht="16.8" spans="1:11">
      <c r="A541" s="239" t="s">
        <v>2219</v>
      </c>
      <c r="B541" t="s">
        <v>2220</v>
      </c>
      <c r="C541" s="240">
        <v>614.8</v>
      </c>
      <c r="D541" t="s">
        <v>85</v>
      </c>
      <c r="E541" s="242" t="s">
        <v>31</v>
      </c>
      <c r="F541" t="s">
        <v>32</v>
      </c>
      <c r="G541" s="239" t="s">
        <v>2221</v>
      </c>
      <c r="H541" t="s">
        <v>2222</v>
      </c>
      <c r="I541" s="239" t="s">
        <v>35</v>
      </c>
      <c r="J541" t="s">
        <v>36</v>
      </c>
      <c r="K541" s="244"/>
    </row>
    <row r="542" ht="16.8" spans="1:11">
      <c r="A542" s="239" t="s">
        <v>2223</v>
      </c>
      <c r="B542" t="s">
        <v>2224</v>
      </c>
      <c r="C542" s="240">
        <v>1590</v>
      </c>
      <c r="D542" t="s">
        <v>95</v>
      </c>
      <c r="E542" s="242" t="s">
        <v>31</v>
      </c>
      <c r="F542" t="s">
        <v>32</v>
      </c>
      <c r="G542" s="239" t="s">
        <v>2225</v>
      </c>
      <c r="H542" t="s">
        <v>2226</v>
      </c>
      <c r="I542" s="239" t="s">
        <v>35</v>
      </c>
      <c r="J542" t="s">
        <v>36</v>
      </c>
      <c r="K542" s="244"/>
    </row>
    <row r="543" ht="16.8" spans="1:11">
      <c r="A543" s="239" t="s">
        <v>2227</v>
      </c>
      <c r="B543" t="s">
        <v>2228</v>
      </c>
      <c r="C543" s="240">
        <v>53</v>
      </c>
      <c r="D543" t="s">
        <v>39</v>
      </c>
      <c r="E543" s="242" t="s">
        <v>31</v>
      </c>
      <c r="F543" t="s">
        <v>32</v>
      </c>
      <c r="G543" s="239" t="s">
        <v>2229</v>
      </c>
      <c r="H543" t="s">
        <v>2230</v>
      </c>
      <c r="I543" s="239" t="s">
        <v>35</v>
      </c>
      <c r="J543" t="s">
        <v>36</v>
      </c>
      <c r="K543" s="244"/>
    </row>
    <row r="544" ht="16.8" spans="1:11">
      <c r="A544" s="239" t="s">
        <v>2231</v>
      </c>
      <c r="B544" t="s">
        <v>2232</v>
      </c>
      <c r="C544" s="240">
        <v>42.4</v>
      </c>
      <c r="D544" t="s">
        <v>54</v>
      </c>
      <c r="E544" s="242" t="s">
        <v>31</v>
      </c>
      <c r="F544" t="s">
        <v>32</v>
      </c>
      <c r="G544" s="239" t="s">
        <v>2233</v>
      </c>
      <c r="H544" t="s">
        <v>2234</v>
      </c>
      <c r="I544" s="239" t="s">
        <v>35</v>
      </c>
      <c r="J544" t="s">
        <v>36</v>
      </c>
      <c r="K544" s="244"/>
    </row>
    <row r="545" ht="16.8" spans="1:11">
      <c r="A545" s="239" t="s">
        <v>2235</v>
      </c>
      <c r="B545" t="s">
        <v>2236</v>
      </c>
      <c r="C545" s="240">
        <v>7</v>
      </c>
      <c r="D545" t="s">
        <v>100</v>
      </c>
      <c r="E545" s="242" t="s">
        <v>31</v>
      </c>
      <c r="F545" t="s">
        <v>32</v>
      </c>
      <c r="G545" s="239" t="s">
        <v>2237</v>
      </c>
      <c r="H545" t="s">
        <v>2238</v>
      </c>
      <c r="I545" s="239" t="s">
        <v>35</v>
      </c>
      <c r="J545" t="s">
        <v>36</v>
      </c>
      <c r="K545" s="244"/>
    </row>
    <row r="546" ht="16.8" spans="1:11">
      <c r="A546" s="239" t="s">
        <v>2239</v>
      </c>
      <c r="B546" t="s">
        <v>2240</v>
      </c>
      <c r="C546" s="240">
        <v>2650</v>
      </c>
      <c r="D546" t="s">
        <v>141</v>
      </c>
      <c r="E546" s="242" t="s">
        <v>31</v>
      </c>
      <c r="F546" t="s">
        <v>32</v>
      </c>
      <c r="G546" s="239" t="s">
        <v>2241</v>
      </c>
      <c r="H546" t="s">
        <v>2242</v>
      </c>
      <c r="I546" s="239" t="s">
        <v>35</v>
      </c>
      <c r="J546" t="s">
        <v>36</v>
      </c>
      <c r="K546" s="244"/>
    </row>
    <row r="547" ht="16.8" spans="1:11">
      <c r="A547" s="239" t="s">
        <v>2243</v>
      </c>
      <c r="B547" t="s">
        <v>2244</v>
      </c>
      <c r="C547" s="240">
        <v>50.88</v>
      </c>
      <c r="D547" t="s">
        <v>554</v>
      </c>
      <c r="E547" s="242" t="s">
        <v>31</v>
      </c>
      <c r="F547" t="s">
        <v>32</v>
      </c>
      <c r="G547" s="239" t="s">
        <v>2245</v>
      </c>
      <c r="H547" t="s">
        <v>2246</v>
      </c>
      <c r="I547" s="239" t="s">
        <v>35</v>
      </c>
      <c r="J547" t="s">
        <v>36</v>
      </c>
      <c r="K547" s="244"/>
    </row>
    <row r="548" ht="16.8" spans="1:11">
      <c r="A548" s="239" t="s">
        <v>2247</v>
      </c>
      <c r="B548" t="s">
        <v>2248</v>
      </c>
      <c r="C548" s="240">
        <v>1590</v>
      </c>
      <c r="D548" t="s">
        <v>30</v>
      </c>
      <c r="E548" s="242" t="s">
        <v>31</v>
      </c>
      <c r="F548" t="s">
        <v>32</v>
      </c>
      <c r="G548" s="239" t="s">
        <v>2249</v>
      </c>
      <c r="H548" t="s">
        <v>2250</v>
      </c>
      <c r="I548" s="239" t="s">
        <v>35</v>
      </c>
      <c r="J548" t="s">
        <v>36</v>
      </c>
      <c r="K548" s="244"/>
    </row>
    <row r="549" ht="16.8" spans="1:11">
      <c r="A549" s="239" t="s">
        <v>2251</v>
      </c>
      <c r="B549" t="s">
        <v>2252</v>
      </c>
      <c r="C549" s="240">
        <v>64.87</v>
      </c>
      <c r="D549" t="s">
        <v>39</v>
      </c>
      <c r="E549" s="242" t="s">
        <v>31</v>
      </c>
      <c r="F549" t="s">
        <v>32</v>
      </c>
      <c r="G549" s="239" t="s">
        <v>2253</v>
      </c>
      <c r="H549" t="s">
        <v>2254</v>
      </c>
      <c r="I549" s="239" t="s">
        <v>35</v>
      </c>
      <c r="J549" t="s">
        <v>36</v>
      </c>
      <c r="K549" s="244"/>
    </row>
    <row r="550" ht="16.8" spans="1:11">
      <c r="A550" s="239" t="s">
        <v>2255</v>
      </c>
      <c r="B550" t="s">
        <v>2256</v>
      </c>
      <c r="C550" s="240">
        <v>0</v>
      </c>
      <c r="D550" t="s">
        <v>49</v>
      </c>
      <c r="E550" s="242" t="s">
        <v>31</v>
      </c>
      <c r="F550" t="s">
        <v>32</v>
      </c>
      <c r="G550" s="239" t="s">
        <v>2257</v>
      </c>
      <c r="H550" t="s">
        <v>2258</v>
      </c>
      <c r="I550" s="239" t="s">
        <v>35</v>
      </c>
      <c r="J550" t="s">
        <v>36</v>
      </c>
      <c r="K550" s="244"/>
    </row>
    <row r="551" ht="16.8" spans="1:11">
      <c r="A551" s="239"/>
      <c r="B551"/>
      <c r="C551" s="240"/>
      <c r="D551"/>
      <c r="E551" s="242"/>
      <c r="F551"/>
      <c r="G551" s="239"/>
      <c r="H551"/>
      <c r="I551" s="239"/>
      <c r="J551"/>
      <c r="K551" s="244"/>
    </row>
    <row r="552" ht="16.8" spans="1:11">
      <c r="A552" s="239"/>
      <c r="B552"/>
      <c r="C552" s="240"/>
      <c r="D552"/>
      <c r="E552" s="242"/>
      <c r="F552"/>
      <c r="G552" s="239"/>
      <c r="H552"/>
      <c r="I552" s="239"/>
      <c r="J552"/>
      <c r="K552" s="244"/>
    </row>
    <row r="553" ht="16.8" spans="1:11">
      <c r="A553" s="239"/>
      <c r="B553"/>
      <c r="C553" s="240"/>
      <c r="D553"/>
      <c r="E553" s="242"/>
      <c r="F553"/>
      <c r="G553" s="239"/>
      <c r="H553"/>
      <c r="I553" s="239"/>
      <c r="J553"/>
      <c r="K553" s="244"/>
    </row>
    <row r="554" ht="16.8" spans="1:11">
      <c r="A554" s="239"/>
      <c r="B554"/>
      <c r="C554" s="240"/>
      <c r="D554"/>
      <c r="E554" s="242"/>
      <c r="F554"/>
      <c r="G554" s="239"/>
      <c r="H554"/>
      <c r="I554" s="239"/>
      <c r="J554"/>
      <c r="K554" s="244"/>
    </row>
    <row r="555" ht="16.8" spans="1:11">
      <c r="A555" s="239"/>
      <c r="B555"/>
      <c r="C555" s="240"/>
      <c r="D555"/>
      <c r="E555" s="242"/>
      <c r="F555"/>
      <c r="G555" s="239"/>
      <c r="H555"/>
      <c r="I555" s="239"/>
      <c r="J555"/>
      <c r="K555" s="244"/>
    </row>
    <row r="556" ht="16.8" spans="1:11">
      <c r="A556" s="239"/>
      <c r="B556"/>
      <c r="C556" s="240"/>
      <c r="D556"/>
      <c r="E556" s="242"/>
      <c r="F556"/>
      <c r="G556" s="239"/>
      <c r="H556"/>
      <c r="I556" s="239"/>
      <c r="J556"/>
      <c r="K556" s="244"/>
    </row>
    <row r="557" ht="16.8" spans="1:11">
      <c r="A557" s="239"/>
      <c r="B557"/>
      <c r="C557" s="240"/>
      <c r="D557"/>
      <c r="E557" s="242"/>
      <c r="F557"/>
      <c r="G557" s="239"/>
      <c r="H557"/>
      <c r="I557" s="239"/>
      <c r="J557"/>
      <c r="K557" s="244"/>
    </row>
    <row r="558" ht="16.8" spans="1:11">
      <c r="A558" s="239"/>
      <c r="B558"/>
      <c r="C558" s="240"/>
      <c r="D558"/>
      <c r="E558" s="242"/>
      <c r="F558"/>
      <c r="G558" s="239"/>
      <c r="H558"/>
      <c r="I558" s="239"/>
      <c r="J558"/>
      <c r="K558" s="244"/>
    </row>
    <row r="559" ht="16.8" spans="1:11">
      <c r="A559" s="239"/>
      <c r="B559"/>
      <c r="C559" s="240"/>
      <c r="D559"/>
      <c r="E559" s="242"/>
      <c r="F559"/>
      <c r="G559" s="239"/>
      <c r="H559"/>
      <c r="I559" s="239"/>
      <c r="J559"/>
      <c r="K559" s="244"/>
    </row>
    <row r="560" ht="16.8" spans="1:11">
      <c r="A560" s="239"/>
      <c r="B560"/>
      <c r="C560" s="240"/>
      <c r="D560"/>
      <c r="E560" s="242"/>
      <c r="F560"/>
      <c r="G560" s="239"/>
      <c r="H560"/>
      <c r="I560" s="239"/>
      <c r="J560"/>
      <c r="K560" s="244"/>
    </row>
    <row r="561" ht="16.8" spans="1:11">
      <c r="A561" s="239"/>
      <c r="B561"/>
      <c r="C561" s="240"/>
      <c r="D561"/>
      <c r="E561" s="242"/>
      <c r="F561"/>
      <c r="G561" s="239"/>
      <c r="H561"/>
      <c r="I561" s="239"/>
      <c r="J561"/>
      <c r="K561" s="244"/>
    </row>
    <row r="562" ht="16.8" spans="1:11">
      <c r="A562" s="239"/>
      <c r="B562"/>
      <c r="C562" s="240"/>
      <c r="D562"/>
      <c r="E562" s="242"/>
      <c r="F562"/>
      <c r="G562" s="239"/>
      <c r="H562"/>
      <c r="I562" s="239"/>
      <c r="J562"/>
      <c r="K562" s="244"/>
    </row>
    <row r="563" ht="16.8" spans="1:11">
      <c r="A563" s="239"/>
      <c r="B563"/>
      <c r="C563" s="240"/>
      <c r="D563"/>
      <c r="E563" s="242"/>
      <c r="F563"/>
      <c r="G563" s="239"/>
      <c r="H563"/>
      <c r="I563" s="239"/>
      <c r="J563"/>
      <c r="K563" s="244"/>
    </row>
    <row r="564" ht="16.8" spans="1:11">
      <c r="A564" s="239"/>
      <c r="B564"/>
      <c r="C564" s="240"/>
      <c r="D564"/>
      <c r="E564" s="242"/>
      <c r="F564"/>
      <c r="G564" s="239"/>
      <c r="H564"/>
      <c r="I564" s="239"/>
      <c r="J564"/>
      <c r="K564" s="244"/>
    </row>
    <row r="565" ht="16.8" spans="1:11">
      <c r="A565" s="239"/>
      <c r="B565"/>
      <c r="C565" s="240"/>
      <c r="D565"/>
      <c r="E565" s="242"/>
      <c r="F565"/>
      <c r="G565" s="239"/>
      <c r="H565"/>
      <c r="I565" s="239"/>
      <c r="J565"/>
      <c r="K565" s="244"/>
    </row>
    <row r="566" ht="16.8" spans="1:11">
      <c r="A566" s="239"/>
      <c r="B566"/>
      <c r="C566" s="240"/>
      <c r="D566"/>
      <c r="E566" s="242"/>
      <c r="F566"/>
      <c r="G566" s="239"/>
      <c r="H566"/>
      <c r="I566" s="239"/>
      <c r="J566"/>
      <c r="K566" s="244"/>
    </row>
    <row r="567" ht="16.8" spans="1:11">
      <c r="A567" s="239"/>
      <c r="B567"/>
      <c r="C567" s="240"/>
      <c r="D567"/>
      <c r="E567" s="242"/>
      <c r="F567"/>
      <c r="G567" s="239"/>
      <c r="H567"/>
      <c r="I567" s="239"/>
      <c r="J567"/>
      <c r="K567" s="244"/>
    </row>
    <row r="568" ht="16.8" spans="1:11">
      <c r="A568" s="239"/>
      <c r="B568"/>
      <c r="C568" s="240"/>
      <c r="D568"/>
      <c r="E568" s="242"/>
      <c r="F568"/>
      <c r="G568" s="239"/>
      <c r="H568"/>
      <c r="I568" s="239"/>
      <c r="J568"/>
      <c r="K568" s="244"/>
    </row>
    <row r="569" ht="16.8" spans="1:11">
      <c r="A569" s="239"/>
      <c r="B569"/>
      <c r="C569" s="240"/>
      <c r="D569"/>
      <c r="E569" s="242"/>
      <c r="F569"/>
      <c r="G569" s="239"/>
      <c r="H569"/>
      <c r="I569" s="239"/>
      <c r="J569"/>
      <c r="K569" s="244"/>
    </row>
    <row r="570" ht="16.8" spans="1:11">
      <c r="A570" s="239"/>
      <c r="B570"/>
      <c r="C570" s="240"/>
      <c r="D570"/>
      <c r="E570" s="242"/>
      <c r="F570"/>
      <c r="G570" s="239"/>
      <c r="H570"/>
      <c r="I570" s="239"/>
      <c r="J570"/>
      <c r="K570" s="244"/>
    </row>
    <row r="571" ht="16.8" spans="1:11">
      <c r="A571" s="239"/>
      <c r="B571"/>
      <c r="C571" s="240"/>
      <c r="D571"/>
      <c r="E571" s="242"/>
      <c r="F571"/>
      <c r="G571" s="239"/>
      <c r="H571"/>
      <c r="I571" s="239"/>
      <c r="J571"/>
      <c r="K571" s="244"/>
    </row>
    <row r="572" ht="16.8" spans="1:11">
      <c r="A572" s="239"/>
      <c r="B572"/>
      <c r="C572" s="240"/>
      <c r="D572"/>
      <c r="E572" s="242"/>
      <c r="F572"/>
      <c r="G572" s="239"/>
      <c r="H572"/>
      <c r="I572" s="239"/>
      <c r="J572"/>
      <c r="K572" s="244"/>
    </row>
    <row r="573" ht="16.8" spans="1:11">
      <c r="A573" s="239"/>
      <c r="B573"/>
      <c r="C573" s="240"/>
      <c r="D573"/>
      <c r="E573" s="242"/>
      <c r="F573"/>
      <c r="G573" s="239"/>
      <c r="H573"/>
      <c r="I573" s="239"/>
      <c r="J573"/>
      <c r="K573" s="244"/>
    </row>
    <row r="574" ht="16.8" spans="1:11">
      <c r="A574" s="239"/>
      <c r="B574"/>
      <c r="C574" s="240"/>
      <c r="D574"/>
      <c r="E574" s="242"/>
      <c r="F574"/>
      <c r="G574" s="239"/>
      <c r="H574"/>
      <c r="I574" s="239"/>
      <c r="J574"/>
      <c r="K574" s="244"/>
    </row>
    <row r="575" ht="16.8" spans="1:11">
      <c r="A575" s="239"/>
      <c r="B575"/>
      <c r="C575" s="240"/>
      <c r="D575"/>
      <c r="E575" s="242"/>
      <c r="F575"/>
      <c r="G575" s="239"/>
      <c r="H575"/>
      <c r="I575" s="239"/>
      <c r="J575"/>
      <c r="K575" s="244"/>
    </row>
    <row r="576" ht="16.8" spans="1:11">
      <c r="A576" s="239"/>
      <c r="B576"/>
      <c r="C576" s="240"/>
      <c r="D576"/>
      <c r="E576" s="242"/>
      <c r="F576"/>
      <c r="G576" s="239"/>
      <c r="H576"/>
      <c r="I576" s="239"/>
      <c r="J576"/>
      <c r="K576" s="244"/>
    </row>
    <row r="577" ht="16.8" spans="1:11">
      <c r="A577" s="239"/>
      <c r="B577"/>
      <c r="C577" s="240"/>
      <c r="D577"/>
      <c r="E577" s="242"/>
      <c r="F577"/>
      <c r="G577" s="239"/>
      <c r="H577"/>
      <c r="I577" s="239"/>
      <c r="J577"/>
      <c r="K577" s="244"/>
    </row>
    <row r="578" ht="16.8" spans="1:11">
      <c r="A578" s="239"/>
      <c r="B578"/>
      <c r="C578" s="240"/>
      <c r="D578"/>
      <c r="E578" s="242"/>
      <c r="F578"/>
      <c r="G578" s="239"/>
      <c r="H578"/>
      <c r="I578" s="239"/>
      <c r="J578"/>
      <c r="K578" s="244"/>
    </row>
    <row r="579" ht="16.8" spans="1:11">
      <c r="A579" s="239"/>
      <c r="B579"/>
      <c r="C579" s="240"/>
      <c r="D579"/>
      <c r="E579" s="242"/>
      <c r="F579"/>
      <c r="G579" s="239"/>
      <c r="H579"/>
      <c r="I579" s="239"/>
      <c r="J579"/>
      <c r="K579" s="244"/>
    </row>
    <row r="580" ht="16.8" spans="1:11">
      <c r="A580" s="239"/>
      <c r="B580"/>
      <c r="C580" s="240"/>
      <c r="D580"/>
      <c r="E580" s="242"/>
      <c r="F580"/>
      <c r="G580" s="239"/>
      <c r="H580"/>
      <c r="I580" s="239"/>
      <c r="J580"/>
      <c r="K580" s="244"/>
    </row>
    <row r="581" ht="16.8" spans="1:11">
      <c r="A581" s="239"/>
      <c r="B581"/>
      <c r="C581" s="240"/>
      <c r="D581"/>
      <c r="E581" s="242"/>
      <c r="F581"/>
      <c r="G581" s="239"/>
      <c r="H581"/>
      <c r="I581" s="239"/>
      <c r="J581"/>
      <c r="K581" s="244"/>
    </row>
    <row r="582" ht="16.8" spans="1:11">
      <c r="A582" s="239"/>
      <c r="B582"/>
      <c r="C582" s="240"/>
      <c r="D582"/>
      <c r="E582" s="242"/>
      <c r="F582"/>
      <c r="G582" s="239"/>
      <c r="H582"/>
      <c r="I582" s="239"/>
      <c r="J582"/>
      <c r="K582" s="244"/>
    </row>
    <row r="583" ht="16.8" spans="1:11">
      <c r="A583" s="239"/>
      <c r="B583"/>
      <c r="C583" s="240"/>
      <c r="D583"/>
      <c r="E583" s="242"/>
      <c r="F583"/>
      <c r="G583" s="239"/>
      <c r="H583"/>
      <c r="I583" s="239"/>
      <c r="J583"/>
      <c r="K583" s="244"/>
    </row>
    <row r="584" ht="16.8" spans="1:11">
      <c r="A584" s="239"/>
      <c r="B584"/>
      <c r="C584" s="240"/>
      <c r="D584"/>
      <c r="E584" s="242"/>
      <c r="F584"/>
      <c r="G584" s="239"/>
      <c r="H584"/>
      <c r="I584" s="239"/>
      <c r="J584"/>
      <c r="K584" s="244"/>
    </row>
    <row r="585" ht="16.8" spans="1:11">
      <c r="A585" s="239"/>
      <c r="B585"/>
      <c r="C585" s="240"/>
      <c r="D585"/>
      <c r="E585" s="242"/>
      <c r="F585"/>
      <c r="G585" s="239"/>
      <c r="H585"/>
      <c r="I585" s="239"/>
      <c r="J585"/>
      <c r="K585" s="244"/>
    </row>
    <row r="586" ht="16.8" spans="1:11">
      <c r="A586" s="239"/>
      <c r="B586"/>
      <c r="C586" s="240"/>
      <c r="D586"/>
      <c r="E586" s="242"/>
      <c r="F586"/>
      <c r="G586" s="239"/>
      <c r="H586"/>
      <c r="I586" s="239"/>
      <c r="J586"/>
      <c r="K586" s="244"/>
    </row>
    <row r="587" ht="16.8" spans="1:11">
      <c r="A587" s="239"/>
      <c r="B587"/>
      <c r="C587" s="240"/>
      <c r="D587"/>
      <c r="E587" s="242"/>
      <c r="F587"/>
      <c r="G587" s="239"/>
      <c r="H587"/>
      <c r="I587" s="239"/>
      <c r="J587"/>
      <c r="K587" s="244"/>
    </row>
    <row r="588" ht="16.8" spans="1:11">
      <c r="A588" s="239"/>
      <c r="B588"/>
      <c r="C588" s="240"/>
      <c r="D588"/>
      <c r="E588" s="242"/>
      <c r="F588"/>
      <c r="G588" s="239"/>
      <c r="H588"/>
      <c r="I588" s="239"/>
      <c r="J588"/>
      <c r="K588" s="244"/>
    </row>
    <row r="589" ht="16.8" spans="1:11">
      <c r="A589" s="239"/>
      <c r="B589"/>
      <c r="C589" s="240"/>
      <c r="D589"/>
      <c r="E589" s="242"/>
      <c r="F589"/>
      <c r="G589" s="239"/>
      <c r="H589"/>
      <c r="I589" s="239"/>
      <c r="J589"/>
      <c r="K589" s="244"/>
    </row>
    <row r="590" ht="16.8" spans="1:11">
      <c r="A590" s="239"/>
      <c r="B590"/>
      <c r="C590" s="240"/>
      <c r="D590"/>
      <c r="E590" s="242"/>
      <c r="F590"/>
      <c r="G590" s="239"/>
      <c r="H590"/>
      <c r="I590" s="239"/>
      <c r="J590"/>
      <c r="K590" s="244"/>
    </row>
    <row r="591" ht="16.8" spans="1:11">
      <c r="A591" s="239"/>
      <c r="B591"/>
      <c r="C591" s="240"/>
      <c r="D591"/>
      <c r="E591" s="242"/>
      <c r="F591"/>
      <c r="G591" s="239"/>
      <c r="H591"/>
      <c r="I591" s="239"/>
      <c r="J591"/>
      <c r="K591" s="244"/>
    </row>
    <row r="592" ht="16.8" spans="1:11">
      <c r="A592" s="239"/>
      <c r="B592"/>
      <c r="C592" s="240"/>
      <c r="D592"/>
      <c r="E592" s="242"/>
      <c r="F592"/>
      <c r="G592" s="239"/>
      <c r="H592"/>
      <c r="I592" s="239"/>
      <c r="J592"/>
      <c r="K592" s="244"/>
    </row>
    <row r="593" ht="16.8" spans="1:11">
      <c r="A593" s="239"/>
      <c r="B593"/>
      <c r="C593" s="240"/>
      <c r="D593"/>
      <c r="E593" s="242"/>
      <c r="F593"/>
      <c r="G593" s="239"/>
      <c r="H593"/>
      <c r="I593" s="239"/>
      <c r="J593"/>
      <c r="K593" s="244"/>
    </row>
    <row r="594" ht="16.8" spans="1:11">
      <c r="A594" s="239"/>
      <c r="B594"/>
      <c r="C594" s="240"/>
      <c r="D594"/>
      <c r="E594" s="242"/>
      <c r="F594"/>
      <c r="G594" s="239"/>
      <c r="H594"/>
      <c r="I594" s="239"/>
      <c r="J594"/>
      <c r="K594" s="244"/>
    </row>
    <row r="595" ht="16.8" spans="1:11">
      <c r="A595" s="239"/>
      <c r="B595"/>
      <c r="C595" s="240"/>
      <c r="D595"/>
      <c r="E595" s="242"/>
      <c r="F595"/>
      <c r="G595" s="239"/>
      <c r="H595"/>
      <c r="I595" s="239"/>
      <c r="J595"/>
      <c r="K595" s="244"/>
    </row>
    <row r="596" ht="16.8" spans="1:11">
      <c r="A596" s="239"/>
      <c r="B596"/>
      <c r="C596" s="240"/>
      <c r="D596"/>
      <c r="E596" s="242"/>
      <c r="F596"/>
      <c r="G596" s="239"/>
      <c r="H596"/>
      <c r="I596" s="239"/>
      <c r="J596"/>
      <c r="K596" s="244"/>
    </row>
    <row r="597" ht="16.8" spans="1:11">
      <c r="A597" s="239"/>
      <c r="B597"/>
      <c r="C597" s="240"/>
      <c r="D597"/>
      <c r="E597" s="242"/>
      <c r="F597"/>
      <c r="G597" s="239"/>
      <c r="H597"/>
      <c r="I597" s="239"/>
      <c r="J597"/>
      <c r="K597" s="244"/>
    </row>
    <row r="598" ht="16.8" spans="1:11">
      <c r="A598" s="239"/>
      <c r="B598"/>
      <c r="C598" s="240"/>
      <c r="D598"/>
      <c r="E598" s="242"/>
      <c r="F598"/>
      <c r="G598" s="239"/>
      <c r="H598"/>
      <c r="I598" s="239"/>
      <c r="J598"/>
      <c r="K598" s="244"/>
    </row>
    <row r="599" ht="16.8" spans="1:11">
      <c r="A599" s="239"/>
      <c r="B599"/>
      <c r="C599" s="240"/>
      <c r="D599"/>
      <c r="E599" s="242"/>
      <c r="F599"/>
      <c r="G599" s="239"/>
      <c r="H599"/>
      <c r="I599" s="239"/>
      <c r="J599"/>
      <c r="K599" s="244"/>
    </row>
    <row r="600" ht="16.8" spans="1:11">
      <c r="A600" s="239"/>
      <c r="B600"/>
      <c r="C600" s="240"/>
      <c r="D600"/>
      <c r="E600" s="242"/>
      <c r="F600"/>
      <c r="G600" s="239"/>
      <c r="H600"/>
      <c r="I600" s="239"/>
      <c r="J600"/>
      <c r="K600" s="244"/>
    </row>
    <row r="601" ht="16.8" spans="1:11">
      <c r="A601" s="239"/>
      <c r="B601"/>
      <c r="C601" s="240"/>
      <c r="D601"/>
      <c r="E601" s="242"/>
      <c r="F601"/>
      <c r="G601" s="239"/>
      <c r="H601"/>
      <c r="I601" s="239"/>
      <c r="J601"/>
      <c r="K601" s="244"/>
    </row>
    <row r="602" ht="16.8" spans="1:11">
      <c r="A602" s="239"/>
      <c r="B602"/>
      <c r="C602" s="240"/>
      <c r="D602"/>
      <c r="E602" s="242"/>
      <c r="F602"/>
      <c r="G602" s="239"/>
      <c r="H602"/>
      <c r="I602" s="239"/>
      <c r="J602"/>
      <c r="K602" s="244"/>
    </row>
    <row r="603" ht="16.8" spans="1:11">
      <c r="A603" s="239"/>
      <c r="B603"/>
      <c r="C603" s="240"/>
      <c r="D603"/>
      <c r="E603" s="242"/>
      <c r="F603"/>
      <c r="G603" s="239"/>
      <c r="H603"/>
      <c r="I603" s="239"/>
      <c r="J603"/>
      <c r="K603" s="244"/>
    </row>
    <row r="604" ht="16.8" spans="1:11">
      <c r="A604" s="239"/>
      <c r="B604"/>
      <c r="C604" s="240"/>
      <c r="D604"/>
      <c r="E604" s="242"/>
      <c r="F604"/>
      <c r="G604" s="239"/>
      <c r="H604"/>
      <c r="I604" s="239"/>
      <c r="J604"/>
      <c r="K604" s="244"/>
    </row>
    <row r="605" ht="16.8" spans="1:11">
      <c r="A605" s="239"/>
      <c r="B605"/>
      <c r="C605" s="240"/>
      <c r="D605"/>
      <c r="E605" s="242"/>
      <c r="F605"/>
      <c r="G605" s="239"/>
      <c r="H605"/>
      <c r="I605" s="239"/>
      <c r="J605"/>
      <c r="K605" s="244"/>
    </row>
    <row r="606" ht="16.8" spans="1:11">
      <c r="A606" s="239"/>
      <c r="B606"/>
      <c r="C606" s="240"/>
      <c r="D606"/>
      <c r="E606" s="242"/>
      <c r="F606"/>
      <c r="G606" s="239"/>
      <c r="H606"/>
      <c r="I606" s="239"/>
      <c r="J606"/>
      <c r="K606" s="244"/>
    </row>
    <row r="607" ht="16.8" spans="1:11">
      <c r="A607" s="239"/>
      <c r="B607"/>
      <c r="C607" s="240"/>
      <c r="D607"/>
      <c r="E607" s="242"/>
      <c r="F607"/>
      <c r="G607" s="239"/>
      <c r="H607"/>
      <c r="I607" s="239"/>
      <c r="J607"/>
      <c r="K607" s="244"/>
    </row>
    <row r="608" ht="16.8" spans="1:11">
      <c r="A608" s="239"/>
      <c r="B608"/>
      <c r="C608" s="240"/>
      <c r="D608"/>
      <c r="E608" s="242"/>
      <c r="F608"/>
      <c r="G608" s="239"/>
      <c r="H608"/>
      <c r="I608" s="239"/>
      <c r="J608"/>
      <c r="K608" s="244"/>
    </row>
    <row r="609" ht="16.8" spans="1:11">
      <c r="A609" s="239"/>
      <c r="B609"/>
      <c r="C609" s="240"/>
      <c r="D609"/>
      <c r="E609" s="242"/>
      <c r="F609"/>
      <c r="G609" s="239"/>
      <c r="H609"/>
      <c r="I609" s="239"/>
      <c r="J609"/>
      <c r="K609" s="244"/>
    </row>
    <row r="610" ht="16.8" spans="1:11">
      <c r="A610" s="239"/>
      <c r="B610"/>
      <c r="C610" s="240"/>
      <c r="D610"/>
      <c r="E610" s="242"/>
      <c r="F610"/>
      <c r="G610" s="239"/>
      <c r="H610"/>
      <c r="I610" s="239"/>
      <c r="J610"/>
      <c r="K610" s="244"/>
    </row>
    <row r="611" ht="16.8" spans="1:11">
      <c r="A611" s="239"/>
      <c r="B611"/>
      <c r="C611" s="240"/>
      <c r="D611"/>
      <c r="E611" s="242"/>
      <c r="F611"/>
      <c r="G611" s="239"/>
      <c r="H611"/>
      <c r="I611" s="239"/>
      <c r="J611"/>
      <c r="K611" s="244"/>
    </row>
    <row r="612" ht="16.8" spans="1:11">
      <c r="A612" s="239"/>
      <c r="B612"/>
      <c r="C612" s="240"/>
      <c r="D612"/>
      <c r="E612" s="242"/>
      <c r="F612"/>
      <c r="G612" s="239"/>
      <c r="H612"/>
      <c r="I612" s="239"/>
      <c r="J612"/>
      <c r="K612" s="244"/>
    </row>
    <row r="613" ht="16.8" spans="1:11">
      <c r="A613" s="239"/>
      <c r="B613"/>
      <c r="C613" s="240"/>
      <c r="D613"/>
      <c r="E613" s="242"/>
      <c r="F613"/>
      <c r="G613" s="239"/>
      <c r="H613"/>
      <c r="I613" s="239"/>
      <c r="J613"/>
      <c r="K613" s="244"/>
    </row>
    <row r="614" ht="16.8" spans="1:11">
      <c r="A614" s="239"/>
      <c r="B614"/>
      <c r="C614" s="240"/>
      <c r="D614"/>
      <c r="E614" s="242"/>
      <c r="F614"/>
      <c r="G614" s="239"/>
      <c r="H614"/>
      <c r="I614" s="239"/>
      <c r="J614"/>
      <c r="K614" s="244"/>
    </row>
    <row r="615" ht="16.8" spans="1:11">
      <c r="A615" s="239"/>
      <c r="B615"/>
      <c r="C615" s="240"/>
      <c r="D615"/>
      <c r="E615" s="242"/>
      <c r="F615"/>
      <c r="G615" s="239"/>
      <c r="H615"/>
      <c r="I615" s="239"/>
      <c r="J615"/>
      <c r="K615" s="244"/>
    </row>
    <row r="616" ht="16.8" spans="1:11">
      <c r="A616" s="239"/>
      <c r="B616"/>
      <c r="C616" s="240"/>
      <c r="D616"/>
      <c r="E616" s="242"/>
      <c r="F616"/>
      <c r="G616" s="239"/>
      <c r="H616"/>
      <c r="I616" s="239"/>
      <c r="J616"/>
      <c r="K616" s="244"/>
    </row>
    <row r="617" ht="16.8" spans="1:11">
      <c r="A617" s="239"/>
      <c r="B617"/>
      <c r="C617" s="240"/>
      <c r="D617"/>
      <c r="E617" s="242"/>
      <c r="F617"/>
      <c r="G617" s="239"/>
      <c r="H617"/>
      <c r="I617" s="239"/>
      <c r="J617"/>
      <c r="K617" s="244"/>
    </row>
    <row r="618" ht="16.8" spans="1:11">
      <c r="A618" s="239"/>
      <c r="B618"/>
      <c r="C618" s="240"/>
      <c r="D618"/>
      <c r="E618" s="242"/>
      <c r="F618"/>
      <c r="G618" s="239"/>
      <c r="H618"/>
      <c r="I618" s="239"/>
      <c r="J618"/>
      <c r="K618" s="244"/>
    </row>
    <row r="619" ht="16.8" spans="1:11">
      <c r="A619" s="239"/>
      <c r="B619"/>
      <c r="C619" s="240"/>
      <c r="D619"/>
      <c r="E619" s="242"/>
      <c r="F619"/>
      <c r="G619" s="239"/>
      <c r="H619"/>
      <c r="I619" s="239"/>
      <c r="J619"/>
      <c r="K619" s="244"/>
    </row>
    <row r="620" ht="16.8" spans="1:11">
      <c r="A620" s="239"/>
      <c r="B620"/>
      <c r="C620" s="240"/>
      <c r="D620"/>
      <c r="E620" s="242"/>
      <c r="F620"/>
      <c r="G620" s="239"/>
      <c r="H620"/>
      <c r="I620" s="239"/>
      <c r="J620"/>
      <c r="K620" s="244"/>
    </row>
    <row r="621" ht="16.8" spans="1:11">
      <c r="A621" s="239"/>
      <c r="B621"/>
      <c r="C621" s="240"/>
      <c r="D621"/>
      <c r="E621" s="242"/>
      <c r="F621"/>
      <c r="G621" s="239"/>
      <c r="H621"/>
      <c r="I621" s="239"/>
      <c r="J621"/>
      <c r="K621" s="244"/>
    </row>
    <row r="622" ht="16.8" spans="1:11">
      <c r="A622" s="239"/>
      <c r="B622"/>
      <c r="C622" s="240"/>
      <c r="D622"/>
      <c r="E622" s="242"/>
      <c r="F622"/>
      <c r="G622" s="239"/>
      <c r="H622"/>
      <c r="I622" s="239"/>
      <c r="J622"/>
      <c r="K622" s="244"/>
    </row>
    <row r="623" ht="16.8" spans="1:11">
      <c r="A623" s="239"/>
      <c r="B623"/>
      <c r="C623" s="240"/>
      <c r="D623"/>
      <c r="E623" s="242"/>
      <c r="F623"/>
      <c r="G623" s="239"/>
      <c r="H623"/>
      <c r="I623" s="239"/>
      <c r="J623"/>
      <c r="K623" s="244"/>
    </row>
    <row r="624" ht="16.8" spans="1:11">
      <c r="A624" s="239"/>
      <c r="B624"/>
      <c r="C624" s="240"/>
      <c r="D624"/>
      <c r="E624" s="242"/>
      <c r="F624"/>
      <c r="G624" s="239"/>
      <c r="H624"/>
      <c r="I624" s="239"/>
      <c r="J624"/>
      <c r="K624" s="244"/>
    </row>
    <row r="625" ht="16.8" spans="1:11">
      <c r="A625" s="239"/>
      <c r="B625"/>
      <c r="C625" s="240"/>
      <c r="D625"/>
      <c r="E625" s="242"/>
      <c r="F625"/>
      <c r="G625" s="239"/>
      <c r="H625"/>
      <c r="I625" s="239"/>
      <c r="J625"/>
      <c r="K625" s="244"/>
    </row>
    <row r="626" ht="16.8" spans="1:11">
      <c r="A626" s="239"/>
      <c r="B626"/>
      <c r="C626" s="240"/>
      <c r="D626"/>
      <c r="E626" s="242"/>
      <c r="F626"/>
      <c r="G626" s="239"/>
      <c r="H626"/>
      <c r="I626" s="239"/>
      <c r="J626"/>
      <c r="K626" s="244"/>
    </row>
    <row r="627" ht="16.8" spans="1:11">
      <c r="A627" s="239"/>
      <c r="B627"/>
      <c r="C627" s="240"/>
      <c r="D627"/>
      <c r="E627" s="242"/>
      <c r="F627"/>
      <c r="G627" s="239"/>
      <c r="H627"/>
      <c r="I627" s="239"/>
      <c r="J627"/>
      <c r="K627" s="244"/>
    </row>
    <row r="628" ht="16.8" spans="1:11">
      <c r="A628" s="239"/>
      <c r="B628"/>
      <c r="C628" s="240"/>
      <c r="D628"/>
      <c r="E628" s="242"/>
      <c r="F628"/>
      <c r="G628" s="239"/>
      <c r="H628"/>
      <c r="I628" s="239"/>
      <c r="J628"/>
      <c r="K628" s="244"/>
    </row>
    <row r="629" ht="16.8" spans="1:11">
      <c r="A629" s="239"/>
      <c r="B629"/>
      <c r="C629" s="240"/>
      <c r="D629"/>
      <c r="E629" s="242"/>
      <c r="F629"/>
      <c r="G629" s="239"/>
      <c r="H629"/>
      <c r="I629" s="239"/>
      <c r="J629"/>
      <c r="K629" s="244"/>
    </row>
    <row r="630" ht="16.8" spans="1:11">
      <c r="A630" s="239"/>
      <c r="B630"/>
      <c r="C630" s="240"/>
      <c r="D630"/>
      <c r="E630" s="242"/>
      <c r="F630"/>
      <c r="G630" s="239"/>
      <c r="H630"/>
      <c r="I630" s="239"/>
      <c r="J630"/>
      <c r="K630" s="244"/>
    </row>
    <row r="631" ht="16.8" spans="1:11">
      <c r="A631" s="239"/>
      <c r="B631"/>
      <c r="C631" s="240"/>
      <c r="D631"/>
      <c r="E631" s="242"/>
      <c r="F631"/>
      <c r="G631" s="239"/>
      <c r="H631"/>
      <c r="I631" s="239"/>
      <c r="J631"/>
      <c r="K631" s="244"/>
    </row>
    <row r="632" ht="16.8" spans="1:11">
      <c r="A632" s="239"/>
      <c r="B632"/>
      <c r="C632" s="240"/>
      <c r="D632"/>
      <c r="E632" s="242"/>
      <c r="F632"/>
      <c r="G632" s="239"/>
      <c r="H632"/>
      <c r="I632" s="239"/>
      <c r="J632"/>
      <c r="K632" s="244"/>
    </row>
    <row r="633" ht="16.8" spans="1:11">
      <c r="A633" s="239"/>
      <c r="B633"/>
      <c r="C633" s="240"/>
      <c r="D633"/>
      <c r="E633" s="242"/>
      <c r="F633"/>
      <c r="G633" s="239"/>
      <c r="H633"/>
      <c r="I633" s="239"/>
      <c r="J633"/>
      <c r="K633" s="244"/>
    </row>
    <row r="634" ht="16.8" spans="1:11">
      <c r="A634" s="239"/>
      <c r="B634"/>
      <c r="C634" s="240"/>
      <c r="D634"/>
      <c r="E634" s="242"/>
      <c r="F634"/>
      <c r="G634" s="239"/>
      <c r="H634"/>
      <c r="I634" s="239"/>
      <c r="J634"/>
      <c r="K634" s="244"/>
    </row>
    <row r="635" ht="16.8" spans="1:11">
      <c r="A635" s="239"/>
      <c r="B635"/>
      <c r="C635" s="240"/>
      <c r="D635"/>
      <c r="E635" s="242"/>
      <c r="F635"/>
      <c r="G635" s="239"/>
      <c r="H635"/>
      <c r="I635" s="239"/>
      <c r="J635"/>
      <c r="K635" s="244"/>
    </row>
    <row r="636" ht="16.8" spans="1:11">
      <c r="A636" s="239"/>
      <c r="B636"/>
      <c r="C636" s="240"/>
      <c r="D636"/>
      <c r="E636" s="242"/>
      <c r="F636"/>
      <c r="G636" s="239"/>
      <c r="H636"/>
      <c r="I636" s="239"/>
      <c r="J636"/>
      <c r="K636" s="244"/>
    </row>
    <row r="637" ht="16.8" spans="1:11">
      <c r="A637" s="239"/>
      <c r="B637"/>
      <c r="C637" s="240"/>
      <c r="D637"/>
      <c r="E637" s="242"/>
      <c r="F637"/>
      <c r="G637" s="239"/>
      <c r="H637"/>
      <c r="I637" s="239"/>
      <c r="J637"/>
      <c r="K637" s="244"/>
    </row>
    <row r="638" ht="16.8" spans="1:11">
      <c r="A638" s="239"/>
      <c r="B638"/>
      <c r="C638" s="240"/>
      <c r="D638"/>
      <c r="E638" s="242"/>
      <c r="F638"/>
      <c r="G638" s="239"/>
      <c r="H638"/>
      <c r="I638" s="239"/>
      <c r="J638"/>
      <c r="K638" s="244"/>
    </row>
    <row r="639" ht="16.8" spans="1:11">
      <c r="A639" s="239"/>
      <c r="B639"/>
      <c r="C639" s="240"/>
      <c r="D639"/>
      <c r="E639" s="242"/>
      <c r="F639"/>
      <c r="G639" s="239"/>
      <c r="H639"/>
      <c r="I639" s="239"/>
      <c r="J639"/>
      <c r="K639" s="244"/>
    </row>
    <row r="640" ht="16.8" spans="1:11">
      <c r="A640" s="239"/>
      <c r="B640"/>
      <c r="C640" s="240"/>
      <c r="D640"/>
      <c r="E640" s="242"/>
      <c r="F640"/>
      <c r="G640" s="239"/>
      <c r="H640"/>
      <c r="I640" s="239"/>
      <c r="J640"/>
      <c r="K640" s="244"/>
    </row>
    <row r="641" ht="16.8" spans="1:11">
      <c r="A641" s="239"/>
      <c r="B641"/>
      <c r="C641" s="240"/>
      <c r="D641"/>
      <c r="E641" s="242"/>
      <c r="F641"/>
      <c r="G641" s="239"/>
      <c r="H641"/>
      <c r="I641" s="239"/>
      <c r="J641"/>
      <c r="K641" s="244"/>
    </row>
    <row r="642" ht="16.8" spans="1:11">
      <c r="A642" s="239"/>
      <c r="B642"/>
      <c r="C642" s="240"/>
      <c r="D642"/>
      <c r="E642" s="242"/>
      <c r="F642"/>
      <c r="G642" s="239"/>
      <c r="H642"/>
      <c r="I642" s="239"/>
      <c r="J642"/>
      <c r="K642" s="244"/>
    </row>
    <row r="643" ht="16.8" spans="1:11">
      <c r="A643" s="239"/>
      <c r="B643"/>
      <c r="C643" s="240"/>
      <c r="D643"/>
      <c r="E643" s="242"/>
      <c r="F643"/>
      <c r="G643" s="239"/>
      <c r="H643"/>
      <c r="I643" s="239"/>
      <c r="J643"/>
      <c r="K643" s="244"/>
    </row>
    <row r="644" ht="16.8" spans="1:11">
      <c r="A644" s="239"/>
      <c r="B644"/>
      <c r="C644" s="240"/>
      <c r="D644"/>
      <c r="E644" s="242"/>
      <c r="F644"/>
      <c r="G644" s="239"/>
      <c r="H644"/>
      <c r="I644" s="239"/>
      <c r="J644"/>
      <c r="K644" s="244"/>
    </row>
    <row r="645" ht="16.8" spans="1:11">
      <c r="A645" s="239"/>
      <c r="B645"/>
      <c r="C645" s="240"/>
      <c r="D645"/>
      <c r="E645" s="242"/>
      <c r="F645"/>
      <c r="G645" s="239"/>
      <c r="H645"/>
      <c r="I645" s="239"/>
      <c r="J645"/>
      <c r="K645" s="244"/>
    </row>
    <row r="646" ht="16.8" spans="1:11">
      <c r="A646" s="239"/>
      <c r="B646"/>
      <c r="C646" s="240"/>
      <c r="D646"/>
      <c r="E646" s="242"/>
      <c r="F646"/>
      <c r="G646" s="239"/>
      <c r="H646"/>
      <c r="I646" s="239"/>
      <c r="J646"/>
      <c r="K646" s="244"/>
    </row>
    <row r="647" ht="16.8" spans="1:11">
      <c r="A647" s="239"/>
      <c r="B647"/>
      <c r="C647" s="240"/>
      <c r="D647"/>
      <c r="E647" s="242"/>
      <c r="F647"/>
      <c r="G647" s="239"/>
      <c r="H647"/>
      <c r="I647" s="239"/>
      <c r="J647"/>
      <c r="K647" s="244"/>
    </row>
    <row r="648" ht="16.8" spans="1:11">
      <c r="A648" s="239"/>
      <c r="B648"/>
      <c r="C648" s="240"/>
      <c r="D648"/>
      <c r="E648" s="242"/>
      <c r="F648"/>
      <c r="G648" s="239"/>
      <c r="H648"/>
      <c r="I648" s="239"/>
      <c r="J648"/>
      <c r="K648" s="244"/>
    </row>
    <row r="649" ht="16.8" spans="1:11">
      <c r="A649" s="239"/>
      <c r="B649"/>
      <c r="C649" s="240"/>
      <c r="D649"/>
      <c r="E649" s="242"/>
      <c r="F649"/>
      <c r="G649" s="239"/>
      <c r="H649"/>
      <c r="I649" s="239"/>
      <c r="J649"/>
      <c r="K649" s="244"/>
    </row>
    <row r="650" ht="16.8" spans="1:11">
      <c r="A650" s="239"/>
      <c r="B650"/>
      <c r="C650" s="240"/>
      <c r="D650"/>
      <c r="E650" s="242"/>
      <c r="F650"/>
      <c r="G650" s="239"/>
      <c r="H650"/>
      <c r="I650" s="239"/>
      <c r="J650"/>
      <c r="K650" s="244"/>
    </row>
    <row r="651" ht="16.8" spans="1:11">
      <c r="A651" s="239"/>
      <c r="B651"/>
      <c r="C651" s="240"/>
      <c r="D651"/>
      <c r="E651" s="242"/>
      <c r="F651"/>
      <c r="G651" s="239"/>
      <c r="H651"/>
      <c r="I651" s="239"/>
      <c r="J651"/>
      <c r="K651" s="244"/>
    </row>
    <row r="652" ht="16.8" spans="1:11">
      <c r="A652" s="239"/>
      <c r="B652"/>
      <c r="C652" s="240"/>
      <c r="D652"/>
      <c r="E652" s="242"/>
      <c r="F652"/>
      <c r="G652" s="239"/>
      <c r="H652"/>
      <c r="I652" s="239"/>
      <c r="J652"/>
      <c r="K652" s="244"/>
    </row>
    <row r="653" ht="16.8" spans="1:11">
      <c r="A653" s="239"/>
      <c r="B653"/>
      <c r="C653" s="240"/>
      <c r="D653"/>
      <c r="E653" s="242"/>
      <c r="F653"/>
      <c r="G653" s="239"/>
      <c r="H653"/>
      <c r="I653" s="239"/>
      <c r="J653"/>
      <c r="K653" s="244"/>
    </row>
    <row r="654" ht="16.8" spans="1:11">
      <c r="A654" s="239"/>
      <c r="B654"/>
      <c r="C654" s="240"/>
      <c r="D654"/>
      <c r="E654" s="242"/>
      <c r="F654"/>
      <c r="G654" s="239"/>
      <c r="H654"/>
      <c r="I654" s="239"/>
      <c r="J654"/>
      <c r="K654" s="244"/>
    </row>
    <row r="655" ht="16.8" spans="1:11">
      <c r="A655" s="239"/>
      <c r="B655"/>
      <c r="C655" s="240"/>
      <c r="D655"/>
      <c r="E655" s="242"/>
      <c r="F655"/>
      <c r="G655" s="239"/>
      <c r="H655"/>
      <c r="I655" s="239"/>
      <c r="J655"/>
      <c r="K655" s="244"/>
    </row>
    <row r="656" ht="16.8" spans="1:11">
      <c r="A656" s="239"/>
      <c r="B656"/>
      <c r="C656" s="240"/>
      <c r="D656"/>
      <c r="E656" s="242"/>
      <c r="F656"/>
      <c r="G656" s="239"/>
      <c r="H656"/>
      <c r="I656" s="239"/>
      <c r="J656"/>
      <c r="K656" s="244"/>
    </row>
    <row r="657" ht="16.8" spans="1:11">
      <c r="A657" s="239"/>
      <c r="B657"/>
      <c r="C657" s="240"/>
      <c r="D657"/>
      <c r="E657" s="242"/>
      <c r="F657"/>
      <c r="G657" s="239"/>
      <c r="H657"/>
      <c r="I657" s="239"/>
      <c r="J657"/>
      <c r="K657" s="244"/>
    </row>
    <row r="658" ht="16.8" spans="1:11">
      <c r="A658" s="239"/>
      <c r="B658"/>
      <c r="C658" s="240"/>
      <c r="D658"/>
      <c r="E658" s="242"/>
      <c r="F658"/>
      <c r="G658" s="239"/>
      <c r="H658"/>
      <c r="I658" s="239"/>
      <c r="J658"/>
      <c r="K658" s="244"/>
    </row>
    <row r="659" ht="16.8" spans="1:11">
      <c r="A659" s="239"/>
      <c r="B659"/>
      <c r="C659" s="240"/>
      <c r="D659"/>
      <c r="E659" s="242"/>
      <c r="F659"/>
      <c r="G659" s="239"/>
      <c r="H659"/>
      <c r="I659" s="239"/>
      <c r="J659"/>
      <c r="K659" s="244"/>
    </row>
    <row r="660" ht="16.8" spans="1:11">
      <c r="A660" s="239"/>
      <c r="B660"/>
      <c r="C660" s="240"/>
      <c r="D660"/>
      <c r="E660" s="242"/>
      <c r="F660"/>
      <c r="G660" s="239"/>
      <c r="H660"/>
      <c r="I660" s="239"/>
      <c r="J660"/>
      <c r="K660" s="244"/>
    </row>
    <row r="661" ht="16.8" spans="1:11">
      <c r="A661" s="239"/>
      <c r="B661"/>
      <c r="C661" s="240"/>
      <c r="D661"/>
      <c r="E661" s="242"/>
      <c r="F661"/>
      <c r="G661" s="239"/>
      <c r="H661"/>
      <c r="I661" s="239"/>
      <c r="J661"/>
      <c r="K661" s="244"/>
    </row>
    <row r="662" ht="16.8" spans="1:11">
      <c r="A662" s="239"/>
      <c r="B662"/>
      <c r="C662" s="240"/>
      <c r="D662"/>
      <c r="E662" s="242"/>
      <c r="F662"/>
      <c r="G662" s="239"/>
      <c r="H662"/>
      <c r="I662" s="239"/>
      <c r="J662"/>
      <c r="K662" s="244"/>
    </row>
    <row r="663" ht="16.8" spans="1:11">
      <c r="A663" s="239"/>
      <c r="B663"/>
      <c r="C663" s="240"/>
      <c r="D663"/>
      <c r="E663" s="242"/>
      <c r="F663"/>
      <c r="G663" s="239"/>
      <c r="H663"/>
      <c r="I663" s="239"/>
      <c r="J663"/>
      <c r="K663" s="244"/>
    </row>
    <row r="664" ht="16.8" spans="1:11">
      <c r="A664" s="239"/>
      <c r="B664"/>
      <c r="C664" s="240"/>
      <c r="D664"/>
      <c r="E664" s="242"/>
      <c r="F664"/>
      <c r="G664" s="239"/>
      <c r="H664"/>
      <c r="I664" s="239"/>
      <c r="J664"/>
      <c r="K664" s="244"/>
    </row>
    <row r="665" ht="16.8" spans="1:11">
      <c r="A665" s="239"/>
      <c r="B665"/>
      <c r="C665" s="240"/>
      <c r="D665"/>
      <c r="E665" s="242"/>
      <c r="F665"/>
      <c r="G665" s="239"/>
      <c r="H665"/>
      <c r="I665" s="239"/>
      <c r="J665"/>
      <c r="K665" s="244"/>
    </row>
    <row r="666" ht="16.8" spans="1:11">
      <c r="A666" s="239"/>
      <c r="B666"/>
      <c r="C666" s="240"/>
      <c r="D666"/>
      <c r="E666" s="242"/>
      <c r="F666"/>
      <c r="G666" s="239"/>
      <c r="H666"/>
      <c r="I666" s="239"/>
      <c r="J666"/>
      <c r="K666" s="244"/>
    </row>
    <row r="667" ht="16.8" spans="1:11">
      <c r="A667" s="239"/>
      <c r="B667"/>
      <c r="C667" s="240"/>
      <c r="D667"/>
      <c r="E667" s="242"/>
      <c r="F667"/>
      <c r="G667" s="239"/>
      <c r="H667"/>
      <c r="I667" s="239"/>
      <c r="J667"/>
      <c r="K667" s="244"/>
    </row>
    <row r="668" ht="16.8" spans="1:11">
      <c r="A668" s="239"/>
      <c r="B668"/>
      <c r="C668" s="240"/>
      <c r="D668"/>
      <c r="E668" s="242"/>
      <c r="F668"/>
      <c r="G668" s="239"/>
      <c r="H668"/>
      <c r="I668" s="239"/>
      <c r="J668"/>
      <c r="K668" s="244"/>
    </row>
    <row r="669" ht="16.8" spans="1:11">
      <c r="A669" s="239"/>
      <c r="B669"/>
      <c r="C669" s="240"/>
      <c r="D669"/>
      <c r="E669" s="242"/>
      <c r="F669"/>
      <c r="G669" s="239"/>
      <c r="H669"/>
      <c r="I669" s="239"/>
      <c r="J669"/>
      <c r="K669" s="244"/>
    </row>
    <row r="670" ht="16.8" spans="1:11">
      <c r="A670" s="239"/>
      <c r="B670"/>
      <c r="C670" s="240"/>
      <c r="D670"/>
      <c r="E670" s="242"/>
      <c r="F670"/>
      <c r="G670" s="239"/>
      <c r="H670"/>
      <c r="I670" s="239"/>
      <c r="J670"/>
      <c r="K670" s="244"/>
    </row>
    <row r="671" ht="16.8" spans="1:11">
      <c r="A671" s="239"/>
      <c r="B671"/>
      <c r="C671" s="240"/>
      <c r="D671"/>
      <c r="E671" s="242"/>
      <c r="F671"/>
      <c r="G671" s="239"/>
      <c r="H671"/>
      <c r="I671" s="239"/>
      <c r="J671"/>
      <c r="K671" s="244"/>
    </row>
    <row r="672" ht="16.8" spans="1:11">
      <c r="A672" s="239"/>
      <c r="B672"/>
      <c r="C672" s="240"/>
      <c r="D672"/>
      <c r="E672" s="242"/>
      <c r="F672"/>
      <c r="G672" s="239"/>
      <c r="H672"/>
      <c r="I672" s="239"/>
      <c r="J672"/>
      <c r="K672" s="244"/>
    </row>
    <row r="673" ht="16.8" spans="1:11">
      <c r="A673" s="239"/>
      <c r="B673"/>
      <c r="C673" s="240"/>
      <c r="D673"/>
      <c r="E673" s="242"/>
      <c r="F673"/>
      <c r="G673" s="239"/>
      <c r="H673"/>
      <c r="I673" s="239"/>
      <c r="J673"/>
      <c r="K673" s="244"/>
    </row>
    <row r="674" ht="16.8" spans="1:11">
      <c r="A674" s="239"/>
      <c r="B674"/>
      <c r="C674" s="240"/>
      <c r="D674"/>
      <c r="E674" s="242"/>
      <c r="F674"/>
      <c r="G674" s="239"/>
      <c r="H674"/>
      <c r="I674" s="239"/>
      <c r="J674"/>
      <c r="K674" s="244"/>
    </row>
    <row r="675" ht="16.8" spans="1:11">
      <c r="A675" s="239"/>
      <c r="B675"/>
      <c r="C675" s="240"/>
      <c r="D675"/>
      <c r="E675" s="242"/>
      <c r="F675"/>
      <c r="G675" s="239"/>
      <c r="H675"/>
      <c r="I675" s="239"/>
      <c r="J675"/>
      <c r="K675" s="244"/>
    </row>
    <row r="676" ht="16.8" spans="1:11">
      <c r="A676" s="239"/>
      <c r="B676"/>
      <c r="C676" s="240"/>
      <c r="D676"/>
      <c r="E676" s="242"/>
      <c r="F676"/>
      <c r="G676" s="239"/>
      <c r="H676"/>
      <c r="I676" s="239"/>
      <c r="J676"/>
      <c r="K676" s="244"/>
    </row>
    <row r="677" ht="16.8" spans="1:11">
      <c r="A677" s="239"/>
      <c r="B677"/>
      <c r="C677" s="240"/>
      <c r="D677"/>
      <c r="E677" s="242"/>
      <c r="F677"/>
      <c r="G677" s="239"/>
      <c r="H677"/>
      <c r="I677" s="239"/>
      <c r="J677"/>
      <c r="K677" s="244"/>
    </row>
    <row r="678" ht="16.8" spans="1:11">
      <c r="A678" s="239"/>
      <c r="B678"/>
      <c r="C678" s="240"/>
      <c r="D678"/>
      <c r="E678" s="242"/>
      <c r="F678"/>
      <c r="G678" s="239"/>
      <c r="H678"/>
      <c r="I678" s="239"/>
      <c r="J678"/>
      <c r="K678" s="244"/>
    </row>
    <row r="679" ht="16.8" spans="1:11">
      <c r="A679" s="239"/>
      <c r="B679"/>
      <c r="C679" s="240"/>
      <c r="D679"/>
      <c r="E679" s="242"/>
      <c r="F679"/>
      <c r="G679" s="239"/>
      <c r="H679"/>
      <c r="I679" s="239"/>
      <c r="J679"/>
      <c r="K679" s="244"/>
    </row>
    <row r="680" ht="16.8" spans="1:11">
      <c r="A680" s="239"/>
      <c r="B680"/>
      <c r="C680" s="240"/>
      <c r="D680"/>
      <c r="E680" s="242"/>
      <c r="F680"/>
      <c r="G680" s="239"/>
      <c r="H680"/>
      <c r="I680" s="239"/>
      <c r="J680"/>
      <c r="K680" s="244"/>
    </row>
    <row r="681" ht="16.8" spans="1:11">
      <c r="A681" s="239"/>
      <c r="B681"/>
      <c r="C681" s="240"/>
      <c r="D681"/>
      <c r="E681" s="242"/>
      <c r="F681"/>
      <c r="G681" s="239"/>
      <c r="H681"/>
      <c r="I681" s="239"/>
      <c r="J681"/>
      <c r="K681" s="244"/>
    </row>
    <row r="682" ht="16.8" spans="1:11">
      <c r="A682" s="239"/>
      <c r="B682"/>
      <c r="C682" s="240"/>
      <c r="D682"/>
      <c r="E682" s="242"/>
      <c r="F682"/>
      <c r="G682" s="239"/>
      <c r="H682"/>
      <c r="I682" s="239"/>
      <c r="J682"/>
      <c r="K682" s="244"/>
    </row>
    <row r="683" ht="16.8" spans="1:11">
      <c r="A683" s="239"/>
      <c r="B683"/>
      <c r="C683" s="240"/>
      <c r="D683"/>
      <c r="E683" s="242"/>
      <c r="F683"/>
      <c r="G683" s="239"/>
      <c r="H683"/>
      <c r="I683" s="239"/>
      <c r="J683"/>
      <c r="K683" s="244"/>
    </row>
    <row r="684" ht="16.8" spans="1:11">
      <c r="A684" s="239"/>
      <c r="B684"/>
      <c r="C684" s="240"/>
      <c r="D684"/>
      <c r="E684" s="242"/>
      <c r="F684"/>
      <c r="G684" s="239"/>
      <c r="H684"/>
      <c r="I684" s="239"/>
      <c r="J684"/>
      <c r="K684" s="244"/>
    </row>
    <row r="685" ht="16.8" spans="1:11">
      <c r="A685" s="239"/>
      <c r="B685"/>
      <c r="C685" s="240"/>
      <c r="D685"/>
      <c r="E685" s="242"/>
      <c r="F685"/>
      <c r="G685" s="239"/>
      <c r="H685"/>
      <c r="I685" s="239"/>
      <c r="J685"/>
      <c r="K685" s="244"/>
    </row>
    <row r="686" ht="16.8" spans="1:11">
      <c r="A686" s="239"/>
      <c r="B686"/>
      <c r="C686" s="240"/>
      <c r="D686"/>
      <c r="E686" s="242"/>
      <c r="F686"/>
      <c r="G686" s="239"/>
      <c r="H686"/>
      <c r="I686" s="239"/>
      <c r="J686"/>
      <c r="K686" s="244"/>
    </row>
    <row r="687" ht="16.8" spans="1:11">
      <c r="A687" s="239"/>
      <c r="B687"/>
      <c r="C687" s="240"/>
      <c r="D687"/>
      <c r="E687" s="242"/>
      <c r="F687"/>
      <c r="G687" s="239"/>
      <c r="H687"/>
      <c r="I687" s="239"/>
      <c r="J687"/>
      <c r="K687" s="244"/>
    </row>
    <row r="688" ht="16.8" spans="1:11">
      <c r="A688" s="239"/>
      <c r="B688"/>
      <c r="C688" s="240"/>
      <c r="D688"/>
      <c r="E688" s="242"/>
      <c r="F688"/>
      <c r="G688" s="239"/>
      <c r="H688"/>
      <c r="I688" s="239"/>
      <c r="J688"/>
      <c r="K688" s="244"/>
    </row>
    <row r="689" ht="16.8" spans="1:11">
      <c r="A689" s="239"/>
      <c r="B689"/>
      <c r="C689" s="240"/>
      <c r="D689"/>
      <c r="E689" s="242"/>
      <c r="F689"/>
      <c r="G689" s="239"/>
      <c r="H689"/>
      <c r="I689" s="239"/>
      <c r="J689"/>
      <c r="K689" s="244"/>
    </row>
    <row r="690" ht="16.8" spans="1:11">
      <c r="A690" s="239"/>
      <c r="B690"/>
      <c r="C690" s="240"/>
      <c r="D690"/>
      <c r="E690" s="242"/>
      <c r="F690"/>
      <c r="G690" s="239"/>
      <c r="H690"/>
      <c r="I690" s="239"/>
      <c r="J690"/>
      <c r="K690" s="244"/>
    </row>
    <row r="691" ht="16.8" spans="1:11">
      <c r="A691" s="239"/>
      <c r="B691"/>
      <c r="C691" s="240"/>
      <c r="D691"/>
      <c r="E691" s="242"/>
      <c r="F691"/>
      <c r="G691" s="239"/>
      <c r="H691"/>
      <c r="I691" s="239"/>
      <c r="J691"/>
      <c r="K691" s="244"/>
    </row>
    <row r="692" ht="16.8" spans="1:11">
      <c r="A692" s="239"/>
      <c r="B692"/>
      <c r="C692" s="240"/>
      <c r="D692"/>
      <c r="E692" s="242"/>
      <c r="F692"/>
      <c r="G692" s="239"/>
      <c r="H692"/>
      <c r="I692" s="239"/>
      <c r="J692"/>
      <c r="K692" s="244"/>
    </row>
    <row r="693" ht="16.8" spans="1:11">
      <c r="A693" s="239"/>
      <c r="B693"/>
      <c r="C693" s="240"/>
      <c r="D693"/>
      <c r="E693" s="242"/>
      <c r="F693"/>
      <c r="G693" s="239"/>
      <c r="H693"/>
      <c r="I693" s="239"/>
      <c r="J693"/>
      <c r="K693" s="244"/>
    </row>
    <row r="694" ht="16.8" spans="1:11">
      <c r="A694" s="239"/>
      <c r="B694"/>
      <c r="C694" s="240"/>
      <c r="D694"/>
      <c r="E694" s="242"/>
      <c r="F694"/>
      <c r="G694" s="239"/>
      <c r="H694"/>
      <c r="I694" s="239"/>
      <c r="J694"/>
      <c r="K694" s="244"/>
    </row>
    <row r="695" ht="16.8" spans="1:11">
      <c r="A695" s="239"/>
      <c r="B695"/>
      <c r="C695" s="240"/>
      <c r="D695"/>
      <c r="E695" s="242"/>
      <c r="F695"/>
      <c r="G695" s="239"/>
      <c r="H695"/>
      <c r="I695" s="239"/>
      <c r="J695"/>
      <c r="K695" s="244"/>
    </row>
    <row r="696" ht="16.8" spans="1:11">
      <c r="A696" s="239"/>
      <c r="B696"/>
      <c r="C696" s="240"/>
      <c r="D696"/>
      <c r="E696" s="242"/>
      <c r="F696"/>
      <c r="G696" s="239"/>
      <c r="H696"/>
      <c r="I696" s="239"/>
      <c r="J696"/>
      <c r="K696" s="244"/>
    </row>
    <row r="697" ht="16.8" spans="1:11">
      <c r="A697" s="239"/>
      <c r="B697"/>
      <c r="C697" s="240"/>
      <c r="D697"/>
      <c r="E697" s="242"/>
      <c r="F697"/>
      <c r="G697" s="239"/>
      <c r="H697"/>
      <c r="I697" s="239"/>
      <c r="J697"/>
      <c r="K697" s="244"/>
    </row>
    <row r="698" ht="16.8" spans="1:11">
      <c r="A698" s="239"/>
      <c r="B698"/>
      <c r="C698" s="240"/>
      <c r="D698"/>
      <c r="E698" s="242"/>
      <c r="F698"/>
      <c r="G698" s="239"/>
      <c r="H698"/>
      <c r="I698" s="239"/>
      <c r="J698"/>
      <c r="K698" s="244"/>
    </row>
    <row r="699" ht="16.8" spans="1:11">
      <c r="A699" s="239"/>
      <c r="B699"/>
      <c r="C699" s="240"/>
      <c r="D699"/>
      <c r="E699" s="242"/>
      <c r="F699"/>
      <c r="G699" s="239"/>
      <c r="H699"/>
      <c r="I699" s="239"/>
      <c r="J699"/>
      <c r="K699" s="244"/>
    </row>
    <row r="700" ht="16.8" spans="1:11">
      <c r="A700" s="239"/>
      <c r="B700"/>
      <c r="C700" s="240"/>
      <c r="D700"/>
      <c r="E700" s="242"/>
      <c r="F700"/>
      <c r="G700" s="239"/>
      <c r="H700"/>
      <c r="I700" s="239"/>
      <c r="J700"/>
      <c r="K700" s="244"/>
    </row>
    <row r="701" ht="16.8" spans="1:11">
      <c r="A701" s="239"/>
      <c r="B701"/>
      <c r="C701" s="240"/>
      <c r="D701"/>
      <c r="E701" s="242"/>
      <c r="F701"/>
      <c r="G701" s="239"/>
      <c r="H701"/>
      <c r="I701" s="239"/>
      <c r="J701"/>
      <c r="K701" s="244"/>
    </row>
    <row r="702" ht="16.8" spans="1:11">
      <c r="A702" s="239"/>
      <c r="B702"/>
      <c r="C702" s="240"/>
      <c r="D702"/>
      <c r="E702" s="242"/>
      <c r="F702"/>
      <c r="G702" s="239"/>
      <c r="H702"/>
      <c r="I702" s="239"/>
      <c r="J702"/>
      <c r="K702" s="244"/>
    </row>
    <row r="703" ht="16.8" spans="1:11">
      <c r="A703" s="239"/>
      <c r="B703"/>
      <c r="C703" s="240"/>
      <c r="D703"/>
      <c r="E703" s="242"/>
      <c r="F703"/>
      <c r="G703" s="239"/>
      <c r="H703"/>
      <c r="I703" s="239"/>
      <c r="J703"/>
      <c r="K703" s="244"/>
    </row>
    <row r="704" ht="16.8" spans="1:11">
      <c r="A704" s="239"/>
      <c r="B704"/>
      <c r="C704" s="240"/>
      <c r="D704"/>
      <c r="E704" s="242"/>
      <c r="F704"/>
      <c r="G704" s="239"/>
      <c r="H704"/>
      <c r="I704" s="239"/>
      <c r="J704"/>
      <c r="K704" s="244"/>
    </row>
    <row r="705" ht="16.8" spans="1:11">
      <c r="A705" s="239"/>
      <c r="B705"/>
      <c r="C705" s="240"/>
      <c r="D705"/>
      <c r="E705" s="242"/>
      <c r="F705"/>
      <c r="G705" s="239"/>
      <c r="H705"/>
      <c r="I705" s="239"/>
      <c r="J705"/>
      <c r="K705" s="244"/>
    </row>
    <row r="706" ht="16.8" spans="1:11">
      <c r="A706" s="239"/>
      <c r="B706"/>
      <c r="C706" s="240"/>
      <c r="D706"/>
      <c r="E706" s="242"/>
      <c r="F706"/>
      <c r="G706" s="239"/>
      <c r="H706"/>
      <c r="I706" s="239"/>
      <c r="J706"/>
      <c r="K706" s="244"/>
    </row>
    <row r="707" ht="16.8" spans="1:11">
      <c r="A707" s="239"/>
      <c r="B707"/>
      <c r="C707" s="240"/>
      <c r="D707"/>
      <c r="E707" s="242"/>
      <c r="F707"/>
      <c r="G707" s="239"/>
      <c r="H707"/>
      <c r="I707" s="239"/>
      <c r="J707"/>
      <c r="K707" s="244"/>
    </row>
    <row r="708" ht="16.8" spans="1:11">
      <c r="A708" s="239"/>
      <c r="B708"/>
      <c r="C708" s="240"/>
      <c r="D708"/>
      <c r="E708" s="242"/>
      <c r="F708"/>
      <c r="G708" s="239"/>
      <c r="H708"/>
      <c r="I708" s="239"/>
      <c r="J708"/>
      <c r="K708" s="244"/>
    </row>
    <row r="709" ht="16.8" spans="1:11">
      <c r="A709" s="239"/>
      <c r="B709"/>
      <c r="C709" s="240"/>
      <c r="D709"/>
      <c r="E709" s="242"/>
      <c r="F709"/>
      <c r="G709" s="239"/>
      <c r="H709"/>
      <c r="I709" s="239"/>
      <c r="J709"/>
      <c r="K709" s="244"/>
    </row>
    <row r="710" ht="16.8" spans="1:11">
      <c r="A710" s="239"/>
      <c r="B710"/>
      <c r="C710" s="240"/>
      <c r="D710"/>
      <c r="E710" s="242"/>
      <c r="F710"/>
      <c r="G710" s="239"/>
      <c r="H710"/>
      <c r="I710" s="239"/>
      <c r="J710"/>
      <c r="K710" s="244"/>
    </row>
    <row r="711" ht="16.8" spans="1:11">
      <c r="A711" s="239"/>
      <c r="B711"/>
      <c r="C711" s="240"/>
      <c r="D711"/>
      <c r="E711" s="242"/>
      <c r="F711"/>
      <c r="G711" s="239"/>
      <c r="H711"/>
      <c r="I711" s="239"/>
      <c r="J711"/>
      <c r="K711" s="244"/>
    </row>
    <row r="712" ht="16.8" spans="1:11">
      <c r="A712" s="239"/>
      <c r="B712"/>
      <c r="C712" s="240"/>
      <c r="D712"/>
      <c r="E712" s="242"/>
      <c r="F712"/>
      <c r="G712" s="239"/>
      <c r="H712"/>
      <c r="I712" s="239"/>
      <c r="J712"/>
      <c r="K712" s="244"/>
    </row>
    <row r="713" ht="16.8" spans="1:11">
      <c r="A713" s="239"/>
      <c r="B713"/>
      <c r="C713" s="240"/>
      <c r="D713"/>
      <c r="E713" s="242"/>
      <c r="F713"/>
      <c r="G713" s="239"/>
      <c r="H713"/>
      <c r="I713" s="239"/>
      <c r="J713"/>
      <c r="K713" s="244"/>
    </row>
    <row r="714" ht="16.8" spans="1:11">
      <c r="A714" s="239"/>
      <c r="B714"/>
      <c r="C714" s="240"/>
      <c r="D714"/>
      <c r="E714" s="242"/>
      <c r="F714"/>
      <c r="G714" s="239"/>
      <c r="H714"/>
      <c r="I714" s="239"/>
      <c r="J714"/>
      <c r="K714" s="244"/>
    </row>
    <row r="715" ht="16.8" spans="1:11">
      <c r="A715" s="239"/>
      <c r="B715"/>
      <c r="C715" s="240"/>
      <c r="D715"/>
      <c r="E715" s="242"/>
      <c r="F715"/>
      <c r="G715" s="239"/>
      <c r="H715"/>
      <c r="I715" s="239"/>
      <c r="J715"/>
      <c r="K715" s="244"/>
    </row>
    <row r="716" ht="16.8" spans="1:11">
      <c r="A716" s="239"/>
      <c r="B716"/>
      <c r="C716" s="240"/>
      <c r="D716"/>
      <c r="E716" s="242"/>
      <c r="F716"/>
      <c r="G716" s="239"/>
      <c r="H716"/>
      <c r="I716" s="239"/>
      <c r="J716"/>
      <c r="K716" s="244"/>
    </row>
  </sheetData>
  <sheetProtection formatCells="0" insertHyperlinks="0" autoFilter="0"/>
  <pageMargins left="0.7" right="0.7" top="0.75" bottom="0.75" header="0.3" footer="0.3"/>
  <pageSetup paperSize="9" orientation="portrait"/>
  <headerFooter/>
  <drawing r:id="rId1"/>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1" tint="0.499984740745262"/>
    <outlinePr summaryBelow="0" summaryRight="0"/>
  </sheetPr>
  <dimension ref="A1:X87"/>
  <sheetViews>
    <sheetView workbookViewId="0">
      <selection activeCell="F5" sqref="F5"/>
    </sheetView>
  </sheetViews>
  <sheetFormatPr defaultColWidth="9" defaultRowHeight="15.2"/>
  <cols>
    <col min="1" max="1" width="12.6607142857143" style="21" customWidth="1"/>
    <col min="2" max="2" width="21.4642857142857" style="22" customWidth="1"/>
    <col min="3" max="3" width="29.1339285714286" style="22" customWidth="1"/>
    <col min="4" max="4" width="28.4642857142857" style="22" customWidth="1"/>
    <col min="5" max="5" width="21" style="22" customWidth="1"/>
    <col min="6" max="6" width="16.4642857142857" style="21" customWidth="1"/>
    <col min="7" max="7" width="43.3303571428571" style="21" customWidth="1"/>
    <col min="8" max="8" width="60.3303571428571" style="23" customWidth="1"/>
    <col min="9" max="9" width="8.66071428571429" style="21" customWidth="1"/>
    <col min="10" max="10" width="12" style="177" customWidth="1"/>
    <col min="11" max="11" width="12" style="178" customWidth="1" outlineLevel="1"/>
    <col min="12" max="12" width="8.66071428571429" style="26" customWidth="1"/>
    <col min="13" max="13" width="8.66071428571429" style="26" customWidth="1" outlineLevel="1"/>
    <col min="14" max="14" width="8.66071428571429" style="26" customWidth="1"/>
    <col min="15" max="15" width="8.66071428571429" style="26" customWidth="1" outlineLevel="1"/>
    <col min="16" max="16" width="30.4642857142857" style="179" customWidth="1"/>
    <col min="17" max="17" width="30.4642857142857" style="179" customWidth="1" outlineLevel="1"/>
    <col min="18" max="18" width="30.4642857142857" style="180" customWidth="1"/>
    <col min="19" max="19" width="10.3303571428571" style="22" customWidth="1"/>
    <col min="20" max="20" width="29.1339285714286" style="21" customWidth="1"/>
    <col min="21" max="21" width="14.3303571428571" style="21" customWidth="1"/>
    <col min="22" max="23" width="9" style="21"/>
    <col min="24" max="24" width="9.79464285714286" style="21" customWidth="1"/>
    <col min="25" max="16384" width="9" style="21"/>
  </cols>
  <sheetData>
    <row r="1" s="16" customFormat="1" ht="31" spans="1:21">
      <c r="A1" s="30" t="s">
        <v>2259</v>
      </c>
      <c r="B1" s="30" t="s">
        <v>2260</v>
      </c>
      <c r="C1" s="30" t="s">
        <v>2261</v>
      </c>
      <c r="D1" s="30" t="s">
        <v>2262</v>
      </c>
      <c r="E1" s="41" t="s">
        <v>2263</v>
      </c>
      <c r="F1" s="42" t="s">
        <v>2264</v>
      </c>
      <c r="G1" s="43" t="s">
        <v>2265</v>
      </c>
      <c r="H1" s="30" t="s">
        <v>2266</v>
      </c>
      <c r="I1" s="30" t="s">
        <v>2267</v>
      </c>
      <c r="J1" s="188" t="s">
        <v>2268</v>
      </c>
      <c r="K1" s="189" t="s">
        <v>2269</v>
      </c>
      <c r="L1" s="56" t="s">
        <v>2270</v>
      </c>
      <c r="M1" s="61" t="s">
        <v>2271</v>
      </c>
      <c r="N1" s="56" t="s">
        <v>2272</v>
      </c>
      <c r="O1" s="61" t="s">
        <v>2273</v>
      </c>
      <c r="P1" s="192" t="s">
        <v>2274</v>
      </c>
      <c r="Q1" s="198" t="s">
        <v>2275</v>
      </c>
      <c r="R1" s="199" t="s">
        <v>2276</v>
      </c>
      <c r="S1" s="42" t="s">
        <v>2277</v>
      </c>
      <c r="T1" s="76" t="s">
        <v>2278</v>
      </c>
      <c r="U1" s="77" t="s">
        <v>2279</v>
      </c>
    </row>
    <row r="2" s="18" customFormat="1" ht="16" spans="1:21">
      <c r="A2" s="181" t="s">
        <v>2280</v>
      </c>
      <c r="B2" s="182" t="s">
        <v>2281</v>
      </c>
      <c r="C2" s="182" t="s">
        <v>2282</v>
      </c>
      <c r="D2" s="182"/>
      <c r="E2" s="183" t="s">
        <v>2283</v>
      </c>
      <c r="F2" s="185"/>
      <c r="G2" s="186" t="str">
        <f>_xlfn.IFNA(IF(VLOOKUP($F2,'3.框架内物料'!$A:$E,2,0)=0,"请勿填写",VLOOKUP($F2,'3.框架内物料'!$A:$E,2,0)),"")</f>
        <v/>
      </c>
      <c r="H2" s="187" t="str">
        <f>_xlfn.IFNA(VLOOKUP($F2,'3.框架内物料'!$A:$E,4,0),"")</f>
        <v/>
      </c>
      <c r="I2" s="186" t="str">
        <f>_xlfn.IFNA(VLOOKUP($F2,'3.框架内物料'!$A:$E,5,0),"")</f>
        <v/>
      </c>
      <c r="J2" s="190" t="str">
        <f>_xlfn.IFNA(VLOOKUP($F2,'3.框架内物料'!$A:$F,6,0),"")</f>
        <v/>
      </c>
      <c r="K2" s="190" t="str">
        <f>_xlfn.IFNA(VLOOKUP($F2,'3.框架内物料'!$A:$F,6,0),"")</f>
        <v/>
      </c>
      <c r="L2" s="58"/>
      <c r="M2" s="58"/>
      <c r="N2" s="58"/>
      <c r="O2" s="58"/>
      <c r="P2" s="193">
        <f>IFERROR(N2*L2*J2,0)</f>
        <v>0</v>
      </c>
      <c r="Q2" s="193">
        <f>IFERROR(K2*M2*O2,0)</f>
        <v>0</v>
      </c>
      <c r="R2" s="200">
        <f>Q2-P2</f>
        <v>0</v>
      </c>
      <c r="S2" s="201">
        <v>0.06</v>
      </c>
      <c r="T2" s="184"/>
      <c r="U2" s="184">
        <v>1</v>
      </c>
    </row>
    <row r="3" s="18" customFormat="1" ht="16" spans="1:21">
      <c r="A3" s="181" t="s">
        <v>2280</v>
      </c>
      <c r="B3" s="182" t="s">
        <v>2281</v>
      </c>
      <c r="C3" s="182" t="s">
        <v>2282</v>
      </c>
      <c r="D3" s="182"/>
      <c r="E3" s="183" t="s">
        <v>2284</v>
      </c>
      <c r="F3" s="185"/>
      <c r="G3" s="186" t="str">
        <f>_xlfn.IFNA(IF(VLOOKUP($F3,'3.框架内物料'!$A:$E,2,0)=0,"请勿填写",VLOOKUP($F3,'3.框架内物料'!$A:$E,2,0)),"")</f>
        <v/>
      </c>
      <c r="H3" s="187" t="str">
        <f>_xlfn.IFNA(VLOOKUP($F3,'3.框架内物料'!$A:$E,4,0),"")</f>
        <v/>
      </c>
      <c r="I3" s="186" t="str">
        <f>_xlfn.IFNA(VLOOKUP($F3,'3.框架内物料'!$A:$E,5,0),"")</f>
        <v/>
      </c>
      <c r="J3" s="190" t="str">
        <f>_xlfn.IFNA(VLOOKUP($F3,'3.框架内物料'!$A:$F,6,0),"")</f>
        <v/>
      </c>
      <c r="K3" s="190" t="str">
        <f>_xlfn.IFNA(VLOOKUP($F3,'3.框架内物料'!$A:$F,6,0),"")</f>
        <v/>
      </c>
      <c r="L3" s="58"/>
      <c r="M3" s="58"/>
      <c r="N3" s="58"/>
      <c r="O3" s="58"/>
      <c r="P3" s="193">
        <f t="shared" ref="P3:P8" si="0">IFERROR(N3*L3*J3,0)</f>
        <v>0</v>
      </c>
      <c r="Q3" s="193">
        <f t="shared" ref="Q3:Q8" si="1">IFERROR(K3*M3*O3,0)</f>
        <v>0</v>
      </c>
      <c r="R3" s="200">
        <f t="shared" ref="R3:R8" si="2">Q3-P3</f>
        <v>0</v>
      </c>
      <c r="S3" s="201">
        <v>0.06</v>
      </c>
      <c r="T3" s="184"/>
      <c r="U3" s="184">
        <v>2</v>
      </c>
    </row>
    <row r="4" s="18" customFormat="1" ht="32" customHeight="1" spans="1:21">
      <c r="A4" s="181" t="s">
        <v>2280</v>
      </c>
      <c r="B4" s="182" t="s">
        <v>2285</v>
      </c>
      <c r="C4" s="182" t="s">
        <v>2286</v>
      </c>
      <c r="D4" s="182"/>
      <c r="E4" s="183" t="s">
        <v>2284</v>
      </c>
      <c r="F4" s="185"/>
      <c r="G4" s="186" t="str">
        <f>_xlfn.IFNA(IF(VLOOKUP($F4,'3.框架内物料'!$A:$E,2,0)=0,"请勿填写",VLOOKUP($F4,'3.框架内物料'!$A:$E,2,0)),"")</f>
        <v/>
      </c>
      <c r="H4" s="187" t="str">
        <f>_xlfn.IFNA(VLOOKUP($F4,'3.框架内物料'!$A:$E,4,0),"")</f>
        <v/>
      </c>
      <c r="I4" s="186" t="str">
        <f>_xlfn.IFNA(VLOOKUP($F4,'3.框架内物料'!$A:$E,5,0),"")</f>
        <v/>
      </c>
      <c r="J4" s="190" t="str">
        <f>_xlfn.IFNA(VLOOKUP($F4,'3.框架内物料'!$A:$F,6,0),"")</f>
        <v/>
      </c>
      <c r="K4" s="190" t="str">
        <f>_xlfn.IFNA(VLOOKUP($F4,'3.框架内物料'!$A:$F,6,0),"")</f>
        <v/>
      </c>
      <c r="L4" s="58"/>
      <c r="M4" s="58"/>
      <c r="N4" s="194"/>
      <c r="O4" s="194"/>
      <c r="P4" s="193">
        <f t="shared" si="0"/>
        <v>0</v>
      </c>
      <c r="Q4" s="193">
        <f t="shared" si="1"/>
        <v>0</v>
      </c>
      <c r="R4" s="200">
        <f t="shared" si="2"/>
        <v>0</v>
      </c>
      <c r="S4" s="201">
        <v>0.06</v>
      </c>
      <c r="T4" s="184"/>
      <c r="U4" s="184">
        <v>4</v>
      </c>
    </row>
    <row r="5" s="18" customFormat="1" ht="32" customHeight="1" spans="1:21">
      <c r="A5" s="181" t="s">
        <v>2280</v>
      </c>
      <c r="B5" s="182" t="s">
        <v>2285</v>
      </c>
      <c r="C5" s="182" t="s">
        <v>2287</v>
      </c>
      <c r="D5" s="182"/>
      <c r="E5" s="183" t="s">
        <v>2284</v>
      </c>
      <c r="F5" s="185"/>
      <c r="G5" s="46" t="str">
        <f>_xlfn.IFNA(IF(VLOOKUP($F5,'3.框架内物料'!$A:$E,2,0)=0,"请勿填写",VLOOKUP($F5,'3.框架内物料'!$A:$E,2,0)),"")</f>
        <v/>
      </c>
      <c r="H5" s="47" t="str">
        <f>_xlfn.IFNA(VLOOKUP($F5,'3.框架内物料'!$A:$E,4,0),"")</f>
        <v/>
      </c>
      <c r="I5" s="46" t="str">
        <f>_xlfn.IFNA(VLOOKUP($F5,'3.框架内物料'!$A:$E,5,0),"")</f>
        <v/>
      </c>
      <c r="J5" s="191" t="str">
        <f>_xlfn.IFNA(VLOOKUP($F5,'3.框架内物料'!$A:$F,6,0),"")</f>
        <v/>
      </c>
      <c r="K5" s="191" t="str">
        <f>_xlfn.IFNA(VLOOKUP($F5,'3.框架内物料'!$A:$F,6,0),"")</f>
        <v/>
      </c>
      <c r="L5" s="58"/>
      <c r="M5" s="58"/>
      <c r="N5" s="194"/>
      <c r="O5" s="194"/>
      <c r="P5" s="193">
        <f t="shared" si="0"/>
        <v>0</v>
      </c>
      <c r="Q5" s="193">
        <f t="shared" si="1"/>
        <v>0</v>
      </c>
      <c r="R5" s="200">
        <f t="shared" si="2"/>
        <v>0</v>
      </c>
      <c r="S5" s="201">
        <v>0.06</v>
      </c>
      <c r="T5" s="184"/>
      <c r="U5" s="184">
        <v>5</v>
      </c>
    </row>
    <row r="6" s="18" customFormat="1" ht="32" customHeight="1" spans="1:21">
      <c r="A6" s="181" t="s">
        <v>2280</v>
      </c>
      <c r="B6" s="182"/>
      <c r="C6" s="182"/>
      <c r="D6" s="182"/>
      <c r="E6" s="183" t="s">
        <v>2284</v>
      </c>
      <c r="F6" s="185"/>
      <c r="G6" s="186" t="str">
        <f>_xlfn.IFNA(IF(VLOOKUP($F6,'3.框架内物料'!$A:$E,2,0)=0,"请勿填写",VLOOKUP($F6,'3.框架内物料'!$A:$E,2,0)),"")</f>
        <v/>
      </c>
      <c r="H6" s="187" t="str">
        <f>_xlfn.IFNA(VLOOKUP($F6,'3.框架内物料'!$A:$E,4,0),"")</f>
        <v/>
      </c>
      <c r="I6" s="186" t="str">
        <f>_xlfn.IFNA(VLOOKUP($F6,'3.框架内物料'!$A:$E,5,0),"")</f>
        <v/>
      </c>
      <c r="J6" s="190" t="str">
        <f>_xlfn.IFNA(VLOOKUP($F6,'3.框架内物料'!$A:$F,6,0),"")</f>
        <v/>
      </c>
      <c r="K6" s="190" t="str">
        <f>_xlfn.IFNA(VLOOKUP($F6,'3.框架内物料'!$A:$F,6,0),"")</f>
        <v/>
      </c>
      <c r="L6" s="58"/>
      <c r="M6" s="58"/>
      <c r="N6" s="194"/>
      <c r="O6" s="194"/>
      <c r="P6" s="193">
        <f t="shared" si="0"/>
        <v>0</v>
      </c>
      <c r="Q6" s="193">
        <f t="shared" si="1"/>
        <v>0</v>
      </c>
      <c r="R6" s="200">
        <f t="shared" si="2"/>
        <v>0</v>
      </c>
      <c r="S6" s="201">
        <v>0.06</v>
      </c>
      <c r="T6" s="184"/>
      <c r="U6" s="184">
        <v>7</v>
      </c>
    </row>
    <row r="7" s="18" customFormat="1" ht="32" customHeight="1" spans="1:21">
      <c r="A7" s="181" t="s">
        <v>2280</v>
      </c>
      <c r="B7" s="182"/>
      <c r="C7" s="182"/>
      <c r="D7" s="183"/>
      <c r="E7" s="183" t="s">
        <v>2284</v>
      </c>
      <c r="F7" s="185"/>
      <c r="G7" s="186" t="str">
        <f>_xlfn.IFNA(IF(VLOOKUP($F7,'3.框架内物料'!$A:$E,2,0)=0,"请勿填写",VLOOKUP($F7,'3.框架内物料'!$A:$E,2,0)),"")</f>
        <v/>
      </c>
      <c r="H7" s="187" t="str">
        <f>_xlfn.IFNA(VLOOKUP($F7,'3.框架内物料'!$A:$E,4,0),"")</f>
        <v/>
      </c>
      <c r="I7" s="186" t="str">
        <f>_xlfn.IFNA(VLOOKUP($F7,'3.框架内物料'!$A:$E,5,0),"")</f>
        <v/>
      </c>
      <c r="J7" s="190" t="str">
        <f>_xlfn.IFNA(VLOOKUP($F7,'3.框架内物料'!$A:$F,6,0),"")</f>
        <v/>
      </c>
      <c r="K7" s="190" t="str">
        <f>_xlfn.IFNA(VLOOKUP($F7,'3.框架内物料'!$A:$F,6,0),"")</f>
        <v/>
      </c>
      <c r="L7" s="58"/>
      <c r="M7" s="58"/>
      <c r="N7" s="194"/>
      <c r="O7" s="194"/>
      <c r="P7" s="193">
        <f t="shared" si="0"/>
        <v>0</v>
      </c>
      <c r="Q7" s="193">
        <f t="shared" si="1"/>
        <v>0</v>
      </c>
      <c r="R7" s="200">
        <f t="shared" si="2"/>
        <v>0</v>
      </c>
      <c r="S7" s="201">
        <v>0.06</v>
      </c>
      <c r="T7" s="184"/>
      <c r="U7" s="184">
        <v>8</v>
      </c>
    </row>
    <row r="8" s="18" customFormat="1" ht="32" customHeight="1" spans="1:21">
      <c r="A8" s="181" t="s">
        <v>2280</v>
      </c>
      <c r="B8" s="182"/>
      <c r="C8" s="182"/>
      <c r="D8" s="183"/>
      <c r="E8" s="183" t="s">
        <v>2284</v>
      </c>
      <c r="F8" s="185"/>
      <c r="G8" s="186" t="str">
        <f>_xlfn.IFNA(IF(VLOOKUP($F8,'3.框架内物料'!$A:$E,2,0)=0,"请勿填写",VLOOKUP($F8,'3.框架内物料'!$A:$E,2,0)),"")</f>
        <v/>
      </c>
      <c r="H8" s="187" t="str">
        <f>_xlfn.IFNA(VLOOKUP($F8,'3.框架内物料'!$A:$E,4,0),"")</f>
        <v/>
      </c>
      <c r="I8" s="186" t="str">
        <f>_xlfn.IFNA(VLOOKUP($F8,'3.框架内物料'!$A:$E,5,0),"")</f>
        <v/>
      </c>
      <c r="J8" s="190" t="str">
        <f>_xlfn.IFNA(VLOOKUP($F8,'3.框架内物料'!$A:$F,6,0),"")</f>
        <v/>
      </c>
      <c r="K8" s="190" t="str">
        <f>_xlfn.IFNA(VLOOKUP($F8,'3.框架内物料'!$A:$F,6,0),"")</f>
        <v/>
      </c>
      <c r="L8" s="58"/>
      <c r="M8" s="58"/>
      <c r="N8" s="194"/>
      <c r="O8" s="194"/>
      <c r="P8" s="193">
        <f t="shared" si="0"/>
        <v>0</v>
      </c>
      <c r="Q8" s="193">
        <f t="shared" si="1"/>
        <v>0</v>
      </c>
      <c r="R8" s="200">
        <f t="shared" si="2"/>
        <v>0</v>
      </c>
      <c r="S8" s="201">
        <v>0.06</v>
      </c>
      <c r="T8" s="184"/>
      <c r="U8" s="184">
        <v>10</v>
      </c>
    </row>
    <row r="9" s="18" customFormat="1" ht="17.6" spans="1:21">
      <c r="A9" s="36"/>
      <c r="B9" s="37"/>
      <c r="C9" s="37"/>
      <c r="D9" s="37"/>
      <c r="E9" s="37"/>
      <c r="F9" s="51"/>
      <c r="G9" s="51"/>
      <c r="H9" s="51"/>
      <c r="I9" s="51"/>
      <c r="J9" s="51"/>
      <c r="K9" s="51"/>
      <c r="L9" s="51"/>
      <c r="M9" s="51"/>
      <c r="N9" s="51"/>
      <c r="O9" s="51"/>
      <c r="P9" s="195" t="s">
        <v>2288</v>
      </c>
      <c r="Q9" s="202"/>
      <c r="R9" s="203"/>
      <c r="S9" s="79"/>
      <c r="T9" s="79"/>
      <c r="U9" s="79"/>
    </row>
    <row r="10" s="18" customFormat="1" ht="17.6" spans="1:21">
      <c r="A10" s="38"/>
      <c r="B10" s="39"/>
      <c r="C10" s="39"/>
      <c r="D10" s="39"/>
      <c r="E10" s="39"/>
      <c r="F10" s="52"/>
      <c r="G10" s="52"/>
      <c r="H10" s="52"/>
      <c r="I10" s="52"/>
      <c r="J10" s="52"/>
      <c r="K10" s="52"/>
      <c r="L10" s="52"/>
      <c r="M10" s="52"/>
      <c r="N10" s="52"/>
      <c r="O10" s="52"/>
      <c r="P10" s="196">
        <f>SUM(P2:P8)</f>
        <v>0</v>
      </c>
      <c r="Q10" s="196">
        <f>SUM(Q2:Q8)</f>
        <v>0</v>
      </c>
      <c r="R10" s="196">
        <f>Q10-P10</f>
        <v>0</v>
      </c>
      <c r="S10" s="38"/>
      <c r="T10" s="52"/>
      <c r="U10" s="80"/>
    </row>
    <row r="11" s="18" customFormat="1" ht="16" spans="1:21">
      <c r="A11" s="181" t="s">
        <v>2289</v>
      </c>
      <c r="B11" s="182"/>
      <c r="C11" s="182"/>
      <c r="D11" s="182"/>
      <c r="E11" s="182" t="s">
        <v>2284</v>
      </c>
      <c r="F11" s="185"/>
      <c r="G11" s="186" t="str">
        <f>_xlfn.IFNA(IF(VLOOKUP($F11,'3.框架内物料'!$A:$E,2,0)=0,"请勿填写",VLOOKUP($F11,'3.框架内物料'!$A:$E,2,0)),"")</f>
        <v/>
      </c>
      <c r="H11" s="187" t="str">
        <f>_xlfn.IFNA(VLOOKUP($F11,'3.框架内物料'!$A:$E,4,0),"")</f>
        <v/>
      </c>
      <c r="I11" s="186" t="str">
        <f>_xlfn.IFNA(VLOOKUP($F11,'3.框架内物料'!$A:$E,5,0),"")</f>
        <v/>
      </c>
      <c r="J11" s="190" t="str">
        <f>_xlfn.IFNA(VLOOKUP($F11,'3.框架内物料'!$A:$F,6,0),"")</f>
        <v/>
      </c>
      <c r="K11" s="190" t="str">
        <f>_xlfn.IFNA(VLOOKUP($F11,'3.框架内物料'!$A:$F,6,0),"")</f>
        <v/>
      </c>
      <c r="L11" s="58"/>
      <c r="M11" s="58"/>
      <c r="N11" s="58"/>
      <c r="O11" s="58"/>
      <c r="P11" s="193">
        <f t="shared" ref="P11:P68" si="3">IFERROR(N11*L11*J11,0)</f>
        <v>0</v>
      </c>
      <c r="Q11" s="193">
        <f t="shared" ref="Q11:Q68" si="4">IFERROR(K11*M11*O11,0)</f>
        <v>0</v>
      </c>
      <c r="R11" s="200">
        <f t="shared" ref="R11:R68" si="5">Q11-P11</f>
        <v>0</v>
      </c>
      <c r="S11" s="204">
        <v>0.06</v>
      </c>
      <c r="T11" s="205"/>
      <c r="U11" s="205">
        <v>13</v>
      </c>
    </row>
    <row r="12" s="18" customFormat="1" ht="16" spans="1:21">
      <c r="A12" s="181" t="s">
        <v>2289</v>
      </c>
      <c r="B12" s="182"/>
      <c r="C12" s="182"/>
      <c r="D12" s="183"/>
      <c r="E12" s="183"/>
      <c r="F12" s="185"/>
      <c r="G12" s="186" t="str">
        <f>_xlfn.IFNA(IF(VLOOKUP($F12,'3.框架内物料'!$A:$E,2,0)=0,"请勿填写",VLOOKUP($F12,'3.框架内物料'!$A:$E,2,0)),"")</f>
        <v/>
      </c>
      <c r="H12" s="187" t="str">
        <f>_xlfn.IFNA(VLOOKUP($F12,'3.框架内物料'!$A:$E,4,0),"")</f>
        <v/>
      </c>
      <c r="I12" s="186" t="str">
        <f>_xlfn.IFNA(VLOOKUP($F12,'3.框架内物料'!$A:$E,5,0),"")</f>
        <v/>
      </c>
      <c r="J12" s="190" t="str">
        <f>_xlfn.IFNA(VLOOKUP($F12,'3.框架内物料'!$A:$F,6,0),"")</f>
        <v/>
      </c>
      <c r="K12" s="190" t="str">
        <f>_xlfn.IFNA(VLOOKUP($F12,'3.框架内物料'!$A:$F,6,0),"")</f>
        <v/>
      </c>
      <c r="L12" s="58"/>
      <c r="M12" s="58"/>
      <c r="N12" s="194"/>
      <c r="O12" s="194"/>
      <c r="P12" s="193">
        <f t="shared" si="3"/>
        <v>0</v>
      </c>
      <c r="Q12" s="193">
        <f t="shared" si="4"/>
        <v>0</v>
      </c>
      <c r="R12" s="200">
        <f t="shared" si="5"/>
        <v>0</v>
      </c>
      <c r="S12" s="201">
        <v>0.06</v>
      </c>
      <c r="T12" s="184"/>
      <c r="U12" s="184">
        <v>14</v>
      </c>
    </row>
    <row r="13" s="18" customFormat="1" ht="16" spans="1:21">
      <c r="A13" s="181" t="s">
        <v>2289</v>
      </c>
      <c r="B13" s="182"/>
      <c r="C13" s="182"/>
      <c r="D13" s="183"/>
      <c r="E13" s="183"/>
      <c r="F13" s="185"/>
      <c r="G13" s="186" t="str">
        <f>_xlfn.IFNA(IF(VLOOKUP($F13,'3.框架内物料'!$A:$E,2,0)=0,"请勿填写",VLOOKUP($F13,'3.框架内物料'!$A:$E,2,0)),"")</f>
        <v/>
      </c>
      <c r="H13" s="187" t="str">
        <f>_xlfn.IFNA(VLOOKUP($F13,'3.框架内物料'!$A:$E,4,0),"")</f>
        <v/>
      </c>
      <c r="I13" s="186" t="str">
        <f>_xlfn.IFNA(VLOOKUP($F13,'3.框架内物料'!$A:$E,5,0),"")</f>
        <v/>
      </c>
      <c r="J13" s="190" t="str">
        <f>_xlfn.IFNA(VLOOKUP($F13,'3.框架内物料'!$A:$F,6,0),"")</f>
        <v/>
      </c>
      <c r="K13" s="190" t="str">
        <f>_xlfn.IFNA(VLOOKUP($F13,'3.框架内物料'!$A:$F,6,0),"")</f>
        <v/>
      </c>
      <c r="L13" s="58"/>
      <c r="M13" s="58"/>
      <c r="N13" s="194"/>
      <c r="O13" s="194"/>
      <c r="P13" s="193">
        <f t="shared" si="3"/>
        <v>0</v>
      </c>
      <c r="Q13" s="193">
        <f t="shared" si="4"/>
        <v>0</v>
      </c>
      <c r="R13" s="200">
        <f t="shared" si="5"/>
        <v>0</v>
      </c>
      <c r="S13" s="201">
        <v>0.06</v>
      </c>
      <c r="T13" s="184"/>
      <c r="U13" s="184">
        <v>16</v>
      </c>
    </row>
    <row r="14" s="20" customFormat="1" ht="16" spans="1:21">
      <c r="A14" s="181" t="s">
        <v>2289</v>
      </c>
      <c r="B14" s="182"/>
      <c r="C14" s="182"/>
      <c r="D14" s="182"/>
      <c r="E14" s="182" t="s">
        <v>2290</v>
      </c>
      <c r="F14" s="185"/>
      <c r="G14" s="186" t="str">
        <f>_xlfn.IFNA(IF(VLOOKUP($F14,'3.框架内物料'!$A:$E,2,0)=0,"请勿填写",VLOOKUP($F14,'3.框架内物料'!$A:$E,2,0)),"")</f>
        <v/>
      </c>
      <c r="H14" s="187" t="str">
        <f>_xlfn.IFNA(VLOOKUP($F14,'3.框架内物料'!$A:$E,4,0),"")</f>
        <v/>
      </c>
      <c r="I14" s="186" t="str">
        <f>_xlfn.IFNA(VLOOKUP($F14,'3.框架内物料'!$A:$E,5,0),"")</f>
        <v/>
      </c>
      <c r="J14" s="190" t="str">
        <f>_xlfn.IFNA(VLOOKUP($F14,'3.框架内物料'!$A:$F,6,0),"")</f>
        <v/>
      </c>
      <c r="K14" s="190" t="str">
        <f>_xlfn.IFNA(VLOOKUP($F14,'3.框架内物料'!$A:$F,6,0),"")</f>
        <v/>
      </c>
      <c r="L14" s="58"/>
      <c r="M14" s="58"/>
      <c r="N14" s="58"/>
      <c r="O14" s="58"/>
      <c r="P14" s="193">
        <f t="shared" si="3"/>
        <v>0</v>
      </c>
      <c r="Q14" s="193">
        <f t="shared" si="4"/>
        <v>0</v>
      </c>
      <c r="R14" s="200">
        <f t="shared" si="5"/>
        <v>0</v>
      </c>
      <c r="S14" s="201">
        <v>0.06</v>
      </c>
      <c r="T14" s="206"/>
      <c r="U14" s="184">
        <v>17</v>
      </c>
    </row>
    <row r="15" s="20" customFormat="1" ht="16" spans="1:21">
      <c r="A15" s="181" t="s">
        <v>2289</v>
      </c>
      <c r="B15" s="182"/>
      <c r="C15" s="182"/>
      <c r="D15" s="182"/>
      <c r="E15" s="182"/>
      <c r="F15" s="185"/>
      <c r="G15" s="186" t="str">
        <f>_xlfn.IFNA(IF(VLOOKUP($F15,'3.框架内物料'!$A:$E,2,0)=0,"请勿填写",VLOOKUP($F15,'3.框架内物料'!$A:$E,2,0)),"")</f>
        <v/>
      </c>
      <c r="H15" s="187" t="str">
        <f>_xlfn.IFNA(VLOOKUP($F15,'3.框架内物料'!$A:$E,4,0),"")</f>
        <v/>
      </c>
      <c r="I15" s="186" t="str">
        <f>_xlfn.IFNA(VLOOKUP($F15,'3.框架内物料'!$A:$E,5,0),"")</f>
        <v/>
      </c>
      <c r="J15" s="190" t="str">
        <f>_xlfn.IFNA(VLOOKUP($F15,'3.框架内物料'!$A:$F,6,0),"")</f>
        <v/>
      </c>
      <c r="K15" s="190" t="str">
        <f>_xlfn.IFNA(VLOOKUP($F15,'3.框架内物料'!$A:$F,6,0),"")</f>
        <v/>
      </c>
      <c r="L15" s="58"/>
      <c r="M15" s="58"/>
      <c r="N15" s="194"/>
      <c r="O15" s="194"/>
      <c r="P15" s="193">
        <f t="shared" si="3"/>
        <v>0</v>
      </c>
      <c r="Q15" s="193">
        <f t="shared" si="4"/>
        <v>0</v>
      </c>
      <c r="R15" s="200">
        <f t="shared" si="5"/>
        <v>0</v>
      </c>
      <c r="S15" s="201">
        <v>0.06</v>
      </c>
      <c r="T15" s="206"/>
      <c r="U15" s="184">
        <v>19</v>
      </c>
    </row>
    <row r="16" s="20" customFormat="1" ht="16" spans="1:24">
      <c r="A16" s="181" t="s">
        <v>2289</v>
      </c>
      <c r="B16" s="182"/>
      <c r="C16" s="182"/>
      <c r="D16" s="183"/>
      <c r="E16" s="183"/>
      <c r="F16" s="185"/>
      <c r="G16" s="186" t="str">
        <f>_xlfn.IFNA(IF(VLOOKUP($F16,'3.框架内物料'!$A:$E,2,0)=0,"请勿填写",VLOOKUP($F16,'3.框架内物料'!$A:$E,2,0)),"")</f>
        <v/>
      </c>
      <c r="H16" s="187" t="str">
        <f>_xlfn.IFNA(VLOOKUP($F16,'3.框架内物料'!$A:$E,4,0),"")</f>
        <v/>
      </c>
      <c r="I16" s="186" t="str">
        <f>_xlfn.IFNA(VLOOKUP($F16,'3.框架内物料'!$A:$E,5,0),"")</f>
        <v/>
      </c>
      <c r="J16" s="190" t="str">
        <f>_xlfn.IFNA(VLOOKUP($F16,'3.框架内物料'!$A:$F,6,0),"")</f>
        <v/>
      </c>
      <c r="K16" s="190" t="str">
        <f>_xlfn.IFNA(VLOOKUP($F16,'3.框架内物料'!$A:$F,6,0),"")</f>
        <v/>
      </c>
      <c r="L16" s="58"/>
      <c r="M16" s="58"/>
      <c r="N16" s="194"/>
      <c r="O16" s="194"/>
      <c r="P16" s="193">
        <f t="shared" si="3"/>
        <v>0</v>
      </c>
      <c r="Q16" s="193">
        <f t="shared" si="4"/>
        <v>0</v>
      </c>
      <c r="R16" s="200">
        <f t="shared" si="5"/>
        <v>0</v>
      </c>
      <c r="S16" s="201">
        <v>0.06</v>
      </c>
      <c r="T16" s="206"/>
      <c r="U16" s="184">
        <v>20</v>
      </c>
      <c r="X16" s="207"/>
    </row>
    <row r="17" s="20" customFormat="1" ht="16" spans="1:24">
      <c r="A17" s="181" t="s">
        <v>2289</v>
      </c>
      <c r="B17" s="182"/>
      <c r="C17" s="182"/>
      <c r="D17" s="183"/>
      <c r="E17" s="183"/>
      <c r="F17" s="185"/>
      <c r="G17" s="186" t="str">
        <f>_xlfn.IFNA(IF(VLOOKUP($F17,'3.框架内物料'!$A:$E,2,0)=0,"请勿填写",VLOOKUP($F17,'3.框架内物料'!$A:$E,2,0)),"")</f>
        <v/>
      </c>
      <c r="H17" s="187" t="str">
        <f>_xlfn.IFNA(VLOOKUP($F17,'3.框架内物料'!$A:$E,4,0),"")</f>
        <v/>
      </c>
      <c r="I17" s="186" t="str">
        <f>_xlfn.IFNA(VLOOKUP($F17,'3.框架内物料'!$A:$E,5,0),"")</f>
        <v/>
      </c>
      <c r="J17" s="190" t="str">
        <f>_xlfn.IFNA(VLOOKUP($F17,'3.框架内物料'!$A:$F,6,0),"")</f>
        <v/>
      </c>
      <c r="K17" s="190" t="str">
        <f>_xlfn.IFNA(VLOOKUP($F17,'3.框架内物料'!$A:$F,6,0),"")</f>
        <v/>
      </c>
      <c r="L17" s="58"/>
      <c r="M17" s="58"/>
      <c r="N17" s="194"/>
      <c r="O17" s="194"/>
      <c r="P17" s="193">
        <f t="shared" si="3"/>
        <v>0</v>
      </c>
      <c r="Q17" s="193">
        <f t="shared" si="4"/>
        <v>0</v>
      </c>
      <c r="R17" s="200">
        <f t="shared" si="5"/>
        <v>0</v>
      </c>
      <c r="S17" s="201">
        <v>0.06</v>
      </c>
      <c r="T17" s="206"/>
      <c r="U17" s="184">
        <v>22</v>
      </c>
      <c r="X17" s="207"/>
    </row>
    <row r="18" s="20" customFormat="1" ht="17.6" spans="1:24">
      <c r="A18" s="36"/>
      <c r="B18" s="37"/>
      <c r="C18" s="37"/>
      <c r="D18" s="37"/>
      <c r="E18" s="37"/>
      <c r="F18" s="51"/>
      <c r="G18" s="51"/>
      <c r="H18" s="51"/>
      <c r="I18" s="51"/>
      <c r="J18" s="51"/>
      <c r="K18" s="51"/>
      <c r="L18" s="51"/>
      <c r="M18" s="51"/>
      <c r="N18" s="51"/>
      <c r="O18" s="51"/>
      <c r="P18" s="195" t="s">
        <v>2291</v>
      </c>
      <c r="Q18" s="202"/>
      <c r="R18" s="203"/>
      <c r="S18" s="79"/>
      <c r="T18" s="79"/>
      <c r="U18" s="79"/>
      <c r="X18" s="207"/>
    </row>
    <row r="19" s="20" customFormat="1" ht="17.6" spans="1:24">
      <c r="A19" s="38"/>
      <c r="B19" s="39"/>
      <c r="C19" s="39"/>
      <c r="D19" s="39"/>
      <c r="E19" s="39"/>
      <c r="F19" s="52"/>
      <c r="G19" s="52"/>
      <c r="H19" s="52"/>
      <c r="I19" s="52"/>
      <c r="J19" s="52"/>
      <c r="K19" s="52"/>
      <c r="L19" s="52"/>
      <c r="M19" s="52"/>
      <c r="N19" s="52"/>
      <c r="O19" s="52"/>
      <c r="P19" s="196">
        <f>SUM(P11:P17)</f>
        <v>0</v>
      </c>
      <c r="Q19" s="196">
        <f>SUM(Q11:Q17)</f>
        <v>0</v>
      </c>
      <c r="R19" s="196">
        <f>Q19-P19</f>
        <v>0</v>
      </c>
      <c r="S19" s="38"/>
      <c r="T19" s="52"/>
      <c r="U19" s="80"/>
      <c r="X19" s="207"/>
    </row>
    <row r="20" s="20" customFormat="1" ht="16" spans="1:21">
      <c r="A20" s="181" t="s">
        <v>2292</v>
      </c>
      <c r="B20" s="182"/>
      <c r="C20" s="182"/>
      <c r="D20" s="182"/>
      <c r="E20" s="182"/>
      <c r="F20" s="185"/>
      <c r="G20" s="186" t="str">
        <f>_xlfn.IFNA(IF(VLOOKUP($F20,'3.框架内物料'!$A:$E,2,0)=0,"请勿填写",VLOOKUP($F20,'3.框架内物料'!$A:$E,2,0)),"")</f>
        <v/>
      </c>
      <c r="H20" s="187" t="str">
        <f>_xlfn.IFNA(VLOOKUP($F20,'3.框架内物料'!$A:$E,4,0),"")</f>
        <v/>
      </c>
      <c r="I20" s="186" t="str">
        <f>_xlfn.IFNA(VLOOKUP($F20,'3.框架内物料'!$A:$E,5,0),"")</f>
        <v/>
      </c>
      <c r="J20" s="190" t="str">
        <f>_xlfn.IFNA(VLOOKUP($F20,'3.框架内物料'!$A:$F,6,0),"")</f>
        <v/>
      </c>
      <c r="K20" s="190" t="str">
        <f>_xlfn.IFNA(VLOOKUP($F20,'3.框架内物料'!$A:$F,6,0),"")</f>
        <v/>
      </c>
      <c r="L20" s="58"/>
      <c r="M20" s="58"/>
      <c r="N20" s="194"/>
      <c r="O20" s="194"/>
      <c r="P20" s="193">
        <f t="shared" si="3"/>
        <v>0</v>
      </c>
      <c r="Q20" s="193">
        <f t="shared" si="4"/>
        <v>0</v>
      </c>
      <c r="R20" s="200">
        <f t="shared" si="5"/>
        <v>0</v>
      </c>
      <c r="S20" s="201">
        <v>0.06</v>
      </c>
      <c r="T20" s="206"/>
      <c r="U20" s="184">
        <v>25</v>
      </c>
    </row>
    <row r="21" s="20" customFormat="1" ht="16" spans="1:24">
      <c r="A21" s="181" t="s">
        <v>2292</v>
      </c>
      <c r="B21" s="182"/>
      <c r="C21" s="182"/>
      <c r="D21" s="183"/>
      <c r="E21" s="183"/>
      <c r="F21" s="185"/>
      <c r="G21" s="186" t="str">
        <f>_xlfn.IFNA(IF(VLOOKUP($F21,'3.框架内物料'!$A:$E,2,0)=0,"请勿填写",VLOOKUP($F21,'3.框架内物料'!$A:$E,2,0)),"")</f>
        <v/>
      </c>
      <c r="H21" s="187" t="str">
        <f>_xlfn.IFNA(VLOOKUP($F21,'3.框架内物料'!$A:$E,4,0),"")</f>
        <v/>
      </c>
      <c r="I21" s="186" t="str">
        <f>_xlfn.IFNA(VLOOKUP($F21,'3.框架内物料'!$A:$E,5,0),"")</f>
        <v/>
      </c>
      <c r="J21" s="190" t="str">
        <f>_xlfn.IFNA(VLOOKUP($F21,'3.框架内物料'!$A:$F,6,0),"")</f>
        <v/>
      </c>
      <c r="K21" s="190" t="str">
        <f>_xlfn.IFNA(VLOOKUP($F21,'3.框架内物料'!$A:$F,6,0),"")</f>
        <v/>
      </c>
      <c r="L21" s="58"/>
      <c r="M21" s="58"/>
      <c r="N21" s="58"/>
      <c r="O21" s="58"/>
      <c r="P21" s="193">
        <f t="shared" si="3"/>
        <v>0</v>
      </c>
      <c r="Q21" s="193">
        <f t="shared" si="4"/>
        <v>0</v>
      </c>
      <c r="R21" s="200">
        <f t="shared" si="5"/>
        <v>0</v>
      </c>
      <c r="S21" s="201">
        <v>0.06</v>
      </c>
      <c r="T21" s="206"/>
      <c r="U21" s="184">
        <v>26</v>
      </c>
      <c r="X21" s="207"/>
    </row>
    <row r="22" s="20" customFormat="1" ht="16" spans="1:24">
      <c r="A22" s="181" t="s">
        <v>2292</v>
      </c>
      <c r="B22" s="182"/>
      <c r="C22" s="182"/>
      <c r="D22" s="183"/>
      <c r="E22" s="183"/>
      <c r="F22" s="185"/>
      <c r="G22" s="186" t="str">
        <f>_xlfn.IFNA(IF(VLOOKUP($F22,'3.框架内物料'!$A:$E,2,0)=0,"请勿填写",VLOOKUP($F22,'3.框架内物料'!$A:$E,2,0)),"")</f>
        <v/>
      </c>
      <c r="H22" s="187" t="str">
        <f>_xlfn.IFNA(VLOOKUP($F22,'3.框架内物料'!$A:$E,4,0),"")</f>
        <v/>
      </c>
      <c r="I22" s="186" t="str">
        <f>_xlfn.IFNA(VLOOKUP($F22,'3.框架内物料'!$A:$E,5,0),"")</f>
        <v/>
      </c>
      <c r="J22" s="190" t="str">
        <f>_xlfn.IFNA(VLOOKUP($F22,'3.框架内物料'!$A:$F,6,0),"")</f>
        <v/>
      </c>
      <c r="K22" s="190" t="str">
        <f>_xlfn.IFNA(VLOOKUP($F22,'3.框架内物料'!$A:$F,6,0),"")</f>
        <v/>
      </c>
      <c r="L22" s="58"/>
      <c r="M22" s="58"/>
      <c r="N22" s="194"/>
      <c r="O22" s="194"/>
      <c r="P22" s="193">
        <f t="shared" si="3"/>
        <v>0</v>
      </c>
      <c r="Q22" s="193">
        <f t="shared" si="4"/>
        <v>0</v>
      </c>
      <c r="R22" s="200">
        <f t="shared" si="5"/>
        <v>0</v>
      </c>
      <c r="S22" s="201">
        <v>0.06</v>
      </c>
      <c r="T22" s="206"/>
      <c r="U22" s="184">
        <v>28</v>
      </c>
      <c r="X22" s="207"/>
    </row>
    <row r="23" s="20" customFormat="1" ht="16" spans="1:21">
      <c r="A23" s="181" t="s">
        <v>2292</v>
      </c>
      <c r="B23" s="182"/>
      <c r="C23" s="182"/>
      <c r="D23" s="182"/>
      <c r="E23" s="182"/>
      <c r="F23" s="185"/>
      <c r="G23" s="186" t="str">
        <f>_xlfn.IFNA(IF(VLOOKUP($F23,'3.框架内物料'!$A:$E,2,0)=0,"请勿填写",VLOOKUP($F23,'3.框架内物料'!$A:$E,2,0)),"")</f>
        <v/>
      </c>
      <c r="H23" s="187" t="str">
        <f>_xlfn.IFNA(VLOOKUP($F23,'3.框架内物料'!$A:$E,4,0),"")</f>
        <v/>
      </c>
      <c r="I23" s="186" t="str">
        <f>_xlfn.IFNA(VLOOKUP($F23,'3.框架内物料'!$A:$E,5,0),"")</f>
        <v/>
      </c>
      <c r="J23" s="190" t="str">
        <f>_xlfn.IFNA(VLOOKUP($F23,'3.框架内物料'!$A:$F,6,0),"")</f>
        <v/>
      </c>
      <c r="K23" s="190" t="str">
        <f>_xlfn.IFNA(VLOOKUP($F23,'3.框架内物料'!$A:$F,6,0),"")</f>
        <v/>
      </c>
      <c r="L23" s="58"/>
      <c r="M23" s="58"/>
      <c r="N23" s="194"/>
      <c r="O23" s="194"/>
      <c r="P23" s="193">
        <f t="shared" si="3"/>
        <v>0</v>
      </c>
      <c r="Q23" s="193">
        <f t="shared" si="4"/>
        <v>0</v>
      </c>
      <c r="R23" s="200">
        <f t="shared" si="5"/>
        <v>0</v>
      </c>
      <c r="S23" s="201">
        <v>0.06</v>
      </c>
      <c r="T23" s="206"/>
      <c r="U23" s="184">
        <v>29</v>
      </c>
    </row>
    <row r="24" s="20" customFormat="1" ht="16" spans="1:21">
      <c r="A24" s="181" t="s">
        <v>2292</v>
      </c>
      <c r="B24" s="182"/>
      <c r="C24" s="182"/>
      <c r="D24" s="182"/>
      <c r="E24" s="182"/>
      <c r="F24" s="185"/>
      <c r="G24" s="186" t="str">
        <f>_xlfn.IFNA(IF(VLOOKUP($F24,'3.框架内物料'!$A:$E,2,0)=0,"请勿填写",VLOOKUP($F24,'3.框架内物料'!$A:$E,2,0)),"")</f>
        <v/>
      </c>
      <c r="H24" s="187" t="str">
        <f>_xlfn.IFNA(VLOOKUP($F24,'3.框架内物料'!$A:$E,4,0),"")</f>
        <v/>
      </c>
      <c r="I24" s="186" t="str">
        <f>_xlfn.IFNA(VLOOKUP($F24,'3.框架内物料'!$A:$E,5,0),"")</f>
        <v/>
      </c>
      <c r="J24" s="190" t="str">
        <f>_xlfn.IFNA(VLOOKUP($F24,'3.框架内物料'!$A:$F,6,0),"")</f>
        <v/>
      </c>
      <c r="K24" s="190" t="str">
        <f>_xlfn.IFNA(VLOOKUP($F24,'3.框架内物料'!$A:$F,6,0),"")</f>
        <v/>
      </c>
      <c r="L24" s="58"/>
      <c r="M24" s="58"/>
      <c r="N24" s="194"/>
      <c r="O24" s="194"/>
      <c r="P24" s="193">
        <f t="shared" si="3"/>
        <v>0</v>
      </c>
      <c r="Q24" s="193">
        <f t="shared" si="4"/>
        <v>0</v>
      </c>
      <c r="R24" s="200">
        <f t="shared" si="5"/>
        <v>0</v>
      </c>
      <c r="S24" s="201">
        <v>0.06</v>
      </c>
      <c r="T24" s="206"/>
      <c r="U24" s="184">
        <v>31</v>
      </c>
    </row>
    <row r="25" s="18" customFormat="1" ht="16" spans="1:21">
      <c r="A25" s="181" t="s">
        <v>2292</v>
      </c>
      <c r="B25" s="182"/>
      <c r="C25" s="182"/>
      <c r="D25" s="183"/>
      <c r="E25" s="183"/>
      <c r="F25" s="185"/>
      <c r="G25" s="186" t="str">
        <f>_xlfn.IFNA(IF(VLOOKUP($F25,'3.框架内物料'!$A:$E,2,0)=0,"请勿填写",VLOOKUP($F25,'3.框架内物料'!$A:$E,2,0)),"")</f>
        <v/>
      </c>
      <c r="H25" s="187" t="str">
        <f>_xlfn.IFNA(VLOOKUP($F25,'3.框架内物料'!$A:$E,4,0),"")</f>
        <v/>
      </c>
      <c r="I25" s="186" t="str">
        <f>_xlfn.IFNA(VLOOKUP($F25,'3.框架内物料'!$A:$E,5,0),"")</f>
        <v/>
      </c>
      <c r="J25" s="190" t="str">
        <f>_xlfn.IFNA(VLOOKUP($F25,'3.框架内物料'!$A:$F,6,0),"")</f>
        <v/>
      </c>
      <c r="K25" s="190" t="str">
        <f>_xlfn.IFNA(VLOOKUP($F25,'3.框架内物料'!$A:$F,6,0),"")</f>
        <v/>
      </c>
      <c r="L25" s="58"/>
      <c r="M25" s="58"/>
      <c r="N25" s="194"/>
      <c r="O25" s="194"/>
      <c r="P25" s="193">
        <f t="shared" si="3"/>
        <v>0</v>
      </c>
      <c r="Q25" s="193">
        <f t="shared" si="4"/>
        <v>0</v>
      </c>
      <c r="R25" s="200">
        <f t="shared" si="5"/>
        <v>0</v>
      </c>
      <c r="S25" s="201">
        <v>0.06</v>
      </c>
      <c r="T25" s="184"/>
      <c r="U25" s="184">
        <v>32</v>
      </c>
    </row>
    <row r="26" s="18" customFormat="1" ht="16" spans="1:21">
      <c r="A26" s="181" t="s">
        <v>2292</v>
      </c>
      <c r="B26" s="182"/>
      <c r="C26" s="182"/>
      <c r="D26" s="183"/>
      <c r="E26" s="183"/>
      <c r="F26" s="185"/>
      <c r="G26" s="186" t="str">
        <f>_xlfn.IFNA(IF(VLOOKUP($F26,'3.框架内物料'!$A:$E,2,0)=0,"请勿填写",VLOOKUP($F26,'3.框架内物料'!$A:$E,2,0)),"")</f>
        <v/>
      </c>
      <c r="H26" s="187" t="str">
        <f>_xlfn.IFNA(VLOOKUP($F26,'3.框架内物料'!$A:$E,4,0),"")</f>
        <v/>
      </c>
      <c r="I26" s="186" t="str">
        <f>_xlfn.IFNA(VLOOKUP($F26,'3.框架内物料'!$A:$E,5,0),"")</f>
        <v/>
      </c>
      <c r="J26" s="190" t="str">
        <f>_xlfn.IFNA(VLOOKUP($F26,'3.框架内物料'!$A:$F,6,0),"")</f>
        <v/>
      </c>
      <c r="K26" s="190" t="str">
        <f>_xlfn.IFNA(VLOOKUP($F26,'3.框架内物料'!$A:$F,6,0),"")</f>
        <v/>
      </c>
      <c r="L26" s="58"/>
      <c r="M26" s="58"/>
      <c r="N26" s="194"/>
      <c r="O26" s="194"/>
      <c r="P26" s="193">
        <f t="shared" si="3"/>
        <v>0</v>
      </c>
      <c r="Q26" s="193">
        <f t="shared" si="4"/>
        <v>0</v>
      </c>
      <c r="R26" s="200">
        <f t="shared" si="5"/>
        <v>0</v>
      </c>
      <c r="S26" s="201">
        <v>0.06</v>
      </c>
      <c r="T26" s="184"/>
      <c r="U26" s="184">
        <v>34</v>
      </c>
    </row>
    <row r="27" s="18" customFormat="1" ht="17.6" spans="1:21">
      <c r="A27" s="36"/>
      <c r="B27" s="37"/>
      <c r="C27" s="37"/>
      <c r="D27" s="37"/>
      <c r="E27" s="37"/>
      <c r="F27" s="51"/>
      <c r="G27" s="51"/>
      <c r="H27" s="51"/>
      <c r="I27" s="51"/>
      <c r="J27" s="51"/>
      <c r="K27" s="51"/>
      <c r="L27" s="51"/>
      <c r="M27" s="51"/>
      <c r="N27" s="51"/>
      <c r="O27" s="51"/>
      <c r="P27" s="195" t="s">
        <v>2293</v>
      </c>
      <c r="Q27" s="202"/>
      <c r="R27" s="203"/>
      <c r="S27" s="79"/>
      <c r="T27" s="79"/>
      <c r="U27" s="79"/>
    </row>
    <row r="28" s="18" customFormat="1" ht="17.6" spans="1:21">
      <c r="A28" s="38"/>
      <c r="B28" s="39"/>
      <c r="C28" s="39"/>
      <c r="D28" s="39"/>
      <c r="E28" s="39"/>
      <c r="F28" s="52"/>
      <c r="G28" s="52"/>
      <c r="H28" s="52"/>
      <c r="I28" s="52"/>
      <c r="J28" s="52"/>
      <c r="K28" s="52"/>
      <c r="L28" s="52"/>
      <c r="M28" s="52"/>
      <c r="N28" s="52"/>
      <c r="O28" s="52"/>
      <c r="P28" s="196">
        <f>SUM(P20:P26)</f>
        <v>0</v>
      </c>
      <c r="Q28" s="196">
        <f>SUM(Q20:Q26)</f>
        <v>0</v>
      </c>
      <c r="R28" s="196">
        <f>Q28-P28</f>
        <v>0</v>
      </c>
      <c r="S28" s="38"/>
      <c r="T28" s="52"/>
      <c r="U28" s="80"/>
    </row>
    <row r="29" s="20" customFormat="1" ht="16" spans="1:21">
      <c r="A29" s="181" t="s">
        <v>2294</v>
      </c>
      <c r="B29" s="182" t="s">
        <v>2295</v>
      </c>
      <c r="C29" s="182" t="s">
        <v>2296</v>
      </c>
      <c r="D29" s="182"/>
      <c r="E29" s="182"/>
      <c r="F29" s="185"/>
      <c r="G29" s="186" t="str">
        <f>_xlfn.IFNA(IF(VLOOKUP($F29,'3.框架内物料'!$A:$E,2,0)=0,"请勿填写",VLOOKUP($F29,'3.框架内物料'!$A:$E,2,0)),"")</f>
        <v/>
      </c>
      <c r="H29" s="187" t="str">
        <f>_xlfn.IFNA(VLOOKUP($F29,'3.框架内物料'!$A:$E,4,0),"")</f>
        <v/>
      </c>
      <c r="I29" s="186" t="str">
        <f>_xlfn.IFNA(VLOOKUP($F29,'3.框架内物料'!$A:$E,5,0),"")</f>
        <v/>
      </c>
      <c r="J29" s="190" t="str">
        <f>_xlfn.IFNA(VLOOKUP($F29,'3.框架内物料'!$A:$F,6,0),"")</f>
        <v/>
      </c>
      <c r="K29" s="190" t="str">
        <f>_xlfn.IFNA(VLOOKUP($F29,'3.框架内物料'!$A:$F,6,0),"")</f>
        <v/>
      </c>
      <c r="L29" s="58"/>
      <c r="M29" s="58"/>
      <c r="N29" s="194"/>
      <c r="O29" s="194"/>
      <c r="P29" s="193">
        <f t="shared" si="3"/>
        <v>0</v>
      </c>
      <c r="Q29" s="193">
        <f t="shared" si="4"/>
        <v>0</v>
      </c>
      <c r="R29" s="200">
        <f t="shared" si="5"/>
        <v>0</v>
      </c>
      <c r="S29" s="201">
        <v>0.06</v>
      </c>
      <c r="T29" s="206"/>
      <c r="U29" s="184">
        <v>37</v>
      </c>
    </row>
    <row r="30" s="20" customFormat="1" ht="16" spans="1:24">
      <c r="A30" s="181" t="s">
        <v>2294</v>
      </c>
      <c r="B30" s="182" t="s">
        <v>2295</v>
      </c>
      <c r="C30" s="182" t="s">
        <v>2297</v>
      </c>
      <c r="D30" s="183"/>
      <c r="E30" s="183"/>
      <c r="F30" s="185"/>
      <c r="G30" s="186" t="str">
        <f>_xlfn.IFNA(IF(VLOOKUP($F30,'3.框架内物料'!$A:$E,2,0)=0,"请勿填写",VLOOKUP($F30,'3.框架内物料'!$A:$E,2,0)),"")</f>
        <v/>
      </c>
      <c r="H30" s="187" t="str">
        <f>_xlfn.IFNA(VLOOKUP($F30,'3.框架内物料'!$A:$E,4,0),"")</f>
        <v/>
      </c>
      <c r="I30" s="186" t="str">
        <f>_xlfn.IFNA(VLOOKUP($F30,'3.框架内物料'!$A:$E,5,0),"")</f>
        <v/>
      </c>
      <c r="J30" s="190" t="str">
        <f>_xlfn.IFNA(VLOOKUP($F30,'3.框架内物料'!$A:$F,6,0),"")</f>
        <v/>
      </c>
      <c r="K30" s="190" t="str">
        <f>_xlfn.IFNA(VLOOKUP($F30,'3.框架内物料'!$A:$F,6,0),"")</f>
        <v/>
      </c>
      <c r="L30" s="58"/>
      <c r="M30" s="58"/>
      <c r="N30" s="58"/>
      <c r="O30" s="58"/>
      <c r="P30" s="193">
        <f t="shared" si="3"/>
        <v>0</v>
      </c>
      <c r="Q30" s="193">
        <f t="shared" si="4"/>
        <v>0</v>
      </c>
      <c r="R30" s="200">
        <f t="shared" si="5"/>
        <v>0</v>
      </c>
      <c r="S30" s="201">
        <v>0.06</v>
      </c>
      <c r="T30" s="206"/>
      <c r="U30" s="184">
        <v>38</v>
      </c>
      <c r="X30" s="207"/>
    </row>
    <row r="31" s="20" customFormat="1" ht="16" spans="1:24">
      <c r="A31" s="181" t="s">
        <v>2294</v>
      </c>
      <c r="B31" s="182" t="s">
        <v>2298</v>
      </c>
      <c r="C31" s="182" t="s">
        <v>2299</v>
      </c>
      <c r="D31" s="183"/>
      <c r="E31" s="183"/>
      <c r="F31" s="185"/>
      <c r="G31" s="186" t="str">
        <f>_xlfn.IFNA(IF(VLOOKUP($F31,'3.框架内物料'!$A:$E,2,0)=0,"请勿填写",VLOOKUP($F31,'3.框架内物料'!$A:$E,2,0)),"")</f>
        <v/>
      </c>
      <c r="H31" s="187" t="str">
        <f>_xlfn.IFNA(VLOOKUP($F31,'3.框架内物料'!$A:$E,4,0),"")</f>
        <v/>
      </c>
      <c r="I31" s="186" t="str">
        <f>_xlfn.IFNA(VLOOKUP($F31,'3.框架内物料'!$A:$E,5,0),"")</f>
        <v/>
      </c>
      <c r="J31" s="190" t="str">
        <f>_xlfn.IFNA(VLOOKUP($F31,'3.框架内物料'!$A:$F,6,0),"")</f>
        <v/>
      </c>
      <c r="K31" s="190" t="str">
        <f>_xlfn.IFNA(VLOOKUP($F31,'3.框架内物料'!$A:$F,6,0),"")</f>
        <v/>
      </c>
      <c r="L31" s="58"/>
      <c r="M31" s="58"/>
      <c r="N31" s="194"/>
      <c r="O31" s="194"/>
      <c r="P31" s="193">
        <f t="shared" si="3"/>
        <v>0</v>
      </c>
      <c r="Q31" s="193">
        <f t="shared" si="4"/>
        <v>0</v>
      </c>
      <c r="R31" s="200">
        <f t="shared" si="5"/>
        <v>0</v>
      </c>
      <c r="S31" s="201">
        <v>0.06</v>
      </c>
      <c r="T31" s="206"/>
      <c r="U31" s="184">
        <v>40</v>
      </c>
      <c r="X31" s="207"/>
    </row>
    <row r="32" s="20" customFormat="1" ht="16" spans="1:21">
      <c r="A32" s="181" t="s">
        <v>2294</v>
      </c>
      <c r="B32" s="182" t="s">
        <v>2300</v>
      </c>
      <c r="C32" s="182" t="s">
        <v>2301</v>
      </c>
      <c r="D32" s="182"/>
      <c r="E32" s="182"/>
      <c r="F32" s="185"/>
      <c r="G32" s="186" t="str">
        <f>_xlfn.IFNA(IF(VLOOKUP($F32,'3.框架内物料'!$A:$E,2,0)=0,"请勿填写",VLOOKUP($F32,'3.框架内物料'!$A:$E,2,0)),"")</f>
        <v/>
      </c>
      <c r="H32" s="187" t="str">
        <f>_xlfn.IFNA(VLOOKUP($F32,'3.框架内物料'!$A:$E,4,0),"")</f>
        <v/>
      </c>
      <c r="I32" s="186" t="str">
        <f>_xlfn.IFNA(VLOOKUP($F32,'3.框架内物料'!$A:$E,5,0),"")</f>
        <v/>
      </c>
      <c r="J32" s="190" t="str">
        <f>_xlfn.IFNA(VLOOKUP($F32,'3.框架内物料'!$A:$F,6,0),"")</f>
        <v/>
      </c>
      <c r="K32" s="190" t="str">
        <f>_xlfn.IFNA(VLOOKUP($F32,'3.框架内物料'!$A:$F,6,0),"")</f>
        <v/>
      </c>
      <c r="L32" s="58"/>
      <c r="M32" s="58"/>
      <c r="N32" s="194"/>
      <c r="O32" s="194"/>
      <c r="P32" s="193">
        <f t="shared" si="3"/>
        <v>0</v>
      </c>
      <c r="Q32" s="193">
        <f t="shared" si="4"/>
        <v>0</v>
      </c>
      <c r="R32" s="200">
        <f t="shared" si="5"/>
        <v>0</v>
      </c>
      <c r="S32" s="201">
        <v>0.06</v>
      </c>
      <c r="T32" s="206"/>
      <c r="U32" s="184">
        <v>41</v>
      </c>
    </row>
    <row r="33" s="20" customFormat="1" ht="16" spans="1:21">
      <c r="A33" s="181" t="s">
        <v>2294</v>
      </c>
      <c r="B33" s="182" t="s">
        <v>2302</v>
      </c>
      <c r="C33" s="182" t="s">
        <v>2303</v>
      </c>
      <c r="D33" s="182"/>
      <c r="E33" s="182"/>
      <c r="F33" s="185"/>
      <c r="G33" s="186" t="str">
        <f>_xlfn.IFNA(IF(VLOOKUP($F33,'3.框架内物料'!$A:$E,2,0)=0,"请勿填写",VLOOKUP($F33,'3.框架内物料'!$A:$E,2,0)),"")</f>
        <v/>
      </c>
      <c r="H33" s="187" t="str">
        <f>_xlfn.IFNA(VLOOKUP($F33,'3.框架内物料'!$A:$E,4,0),"")</f>
        <v/>
      </c>
      <c r="I33" s="186" t="str">
        <f>_xlfn.IFNA(VLOOKUP($F33,'3.框架内物料'!$A:$E,5,0),"")</f>
        <v/>
      </c>
      <c r="J33" s="190" t="str">
        <f>_xlfn.IFNA(VLOOKUP($F33,'3.框架内物料'!$A:$F,6,0),"")</f>
        <v/>
      </c>
      <c r="K33" s="190" t="str">
        <f>_xlfn.IFNA(VLOOKUP($F33,'3.框架内物料'!$A:$F,6,0),"")</f>
        <v/>
      </c>
      <c r="L33" s="58"/>
      <c r="M33" s="58"/>
      <c r="N33" s="194"/>
      <c r="O33" s="194"/>
      <c r="P33" s="193">
        <f t="shared" si="3"/>
        <v>0</v>
      </c>
      <c r="Q33" s="193">
        <f t="shared" si="4"/>
        <v>0</v>
      </c>
      <c r="R33" s="200">
        <f t="shared" si="5"/>
        <v>0</v>
      </c>
      <c r="S33" s="201">
        <v>0.06</v>
      </c>
      <c r="T33" s="206"/>
      <c r="U33" s="184">
        <v>43</v>
      </c>
    </row>
    <row r="34" s="20" customFormat="1" ht="16" spans="1:24">
      <c r="A34" s="181" t="s">
        <v>2294</v>
      </c>
      <c r="B34" s="182"/>
      <c r="C34" s="182"/>
      <c r="D34" s="183"/>
      <c r="E34" s="183"/>
      <c r="F34" s="185"/>
      <c r="G34" s="186" t="str">
        <f>_xlfn.IFNA(IF(VLOOKUP($F34,'3.框架内物料'!$A:$E,2,0)=0,"请勿填写",VLOOKUP($F34,'3.框架内物料'!$A:$E,2,0)),"")</f>
        <v/>
      </c>
      <c r="H34" s="187" t="str">
        <f>_xlfn.IFNA(VLOOKUP($F34,'3.框架内物料'!$A:$E,4,0),"")</f>
        <v/>
      </c>
      <c r="I34" s="186" t="str">
        <f>_xlfn.IFNA(VLOOKUP($F34,'3.框架内物料'!$A:$E,5,0),"")</f>
        <v/>
      </c>
      <c r="J34" s="190" t="str">
        <f>_xlfn.IFNA(VLOOKUP($F34,'3.框架内物料'!$A:$F,6,0),"")</f>
        <v/>
      </c>
      <c r="K34" s="190" t="str">
        <f>_xlfn.IFNA(VLOOKUP($F34,'3.框架内物料'!$A:$F,6,0),"")</f>
        <v/>
      </c>
      <c r="L34" s="58"/>
      <c r="M34" s="58"/>
      <c r="N34" s="194"/>
      <c r="O34" s="194"/>
      <c r="P34" s="193">
        <f t="shared" si="3"/>
        <v>0</v>
      </c>
      <c r="Q34" s="193">
        <f t="shared" si="4"/>
        <v>0</v>
      </c>
      <c r="R34" s="200">
        <f t="shared" si="5"/>
        <v>0</v>
      </c>
      <c r="S34" s="201">
        <v>0.06</v>
      </c>
      <c r="T34" s="206"/>
      <c r="U34" s="184">
        <v>44</v>
      </c>
      <c r="X34" s="207"/>
    </row>
    <row r="35" s="20" customFormat="1" ht="16" spans="1:24">
      <c r="A35" s="181" t="s">
        <v>2294</v>
      </c>
      <c r="B35" s="182"/>
      <c r="C35" s="182"/>
      <c r="D35" s="183"/>
      <c r="E35" s="183"/>
      <c r="F35" s="185"/>
      <c r="G35" s="186" t="str">
        <f>_xlfn.IFNA(IF(VLOOKUP($F35,'3.框架内物料'!$A:$E,2,0)=0,"请勿填写",VLOOKUP($F35,'3.框架内物料'!$A:$E,2,0)),"")</f>
        <v/>
      </c>
      <c r="H35" s="187" t="str">
        <f>_xlfn.IFNA(VLOOKUP($F35,'3.框架内物料'!$A:$E,4,0),"")</f>
        <v/>
      </c>
      <c r="I35" s="186" t="str">
        <f>_xlfn.IFNA(VLOOKUP($F35,'3.框架内物料'!$A:$E,5,0),"")</f>
        <v/>
      </c>
      <c r="J35" s="190" t="str">
        <f>_xlfn.IFNA(VLOOKUP($F35,'3.框架内物料'!$A:$F,6,0),"")</f>
        <v/>
      </c>
      <c r="K35" s="190" t="str">
        <f>_xlfn.IFNA(VLOOKUP($F35,'3.框架内物料'!$A:$F,6,0),"")</f>
        <v/>
      </c>
      <c r="L35" s="58"/>
      <c r="M35" s="58"/>
      <c r="N35" s="194"/>
      <c r="O35" s="194"/>
      <c r="P35" s="193">
        <f t="shared" si="3"/>
        <v>0</v>
      </c>
      <c r="Q35" s="193">
        <f t="shared" si="4"/>
        <v>0</v>
      </c>
      <c r="R35" s="200">
        <f t="shared" si="5"/>
        <v>0</v>
      </c>
      <c r="S35" s="201">
        <v>0.06</v>
      </c>
      <c r="T35" s="206"/>
      <c r="U35" s="184">
        <v>46</v>
      </c>
      <c r="X35" s="207"/>
    </row>
    <row r="36" s="20" customFormat="1" ht="17.6" spans="1:24">
      <c r="A36" s="36"/>
      <c r="B36" s="37"/>
      <c r="C36" s="37"/>
      <c r="D36" s="37"/>
      <c r="E36" s="37"/>
      <c r="F36" s="51"/>
      <c r="G36" s="51"/>
      <c r="H36" s="51"/>
      <c r="I36" s="51"/>
      <c r="J36" s="51"/>
      <c r="K36" s="51"/>
      <c r="L36" s="51"/>
      <c r="M36" s="51"/>
      <c r="N36" s="51"/>
      <c r="O36" s="51"/>
      <c r="P36" s="195" t="s">
        <v>2304</v>
      </c>
      <c r="Q36" s="202"/>
      <c r="R36" s="203"/>
      <c r="S36" s="79"/>
      <c r="T36" s="79"/>
      <c r="U36" s="79"/>
      <c r="X36" s="207"/>
    </row>
    <row r="37" s="20" customFormat="1" ht="17.6" spans="1:24">
      <c r="A37" s="38"/>
      <c r="B37" s="39"/>
      <c r="C37" s="39"/>
      <c r="D37" s="39"/>
      <c r="E37" s="39"/>
      <c r="F37" s="52"/>
      <c r="G37" s="52"/>
      <c r="H37" s="52"/>
      <c r="I37" s="52"/>
      <c r="J37" s="52"/>
      <c r="K37" s="52"/>
      <c r="L37" s="52"/>
      <c r="M37" s="52"/>
      <c r="N37" s="52"/>
      <c r="O37" s="52"/>
      <c r="P37" s="196">
        <f>SUM(P29:P35)</f>
        <v>0</v>
      </c>
      <c r="Q37" s="196">
        <f>SUM(Q29:Q35)</f>
        <v>0</v>
      </c>
      <c r="R37" s="196">
        <f>Q37-P37</f>
        <v>0</v>
      </c>
      <c r="S37" s="38"/>
      <c r="T37" s="52"/>
      <c r="U37" s="80"/>
      <c r="X37" s="207"/>
    </row>
    <row r="38" s="20" customFormat="1" ht="16" spans="1:21">
      <c r="A38" s="181" t="s">
        <v>2305</v>
      </c>
      <c r="B38" s="182" t="s">
        <v>2306</v>
      </c>
      <c r="C38" s="182"/>
      <c r="D38" s="182"/>
      <c r="E38" s="182"/>
      <c r="F38" s="185"/>
      <c r="G38" s="186" t="str">
        <f>_xlfn.IFNA(IF(VLOOKUP($F38,'3.框架内物料'!$A:$E,2,0)=0,"请勿填写",VLOOKUP($F38,'3.框架内物料'!$A:$E,2,0)),"")</f>
        <v/>
      </c>
      <c r="H38" s="187" t="str">
        <f>_xlfn.IFNA(VLOOKUP($F38,'3.框架内物料'!$A:$E,4,0),"")</f>
        <v/>
      </c>
      <c r="I38" s="186" t="str">
        <f>_xlfn.IFNA(VLOOKUP($F38,'3.框架内物料'!$A:$E,5,0),"")</f>
        <v/>
      </c>
      <c r="J38" s="190" t="str">
        <f>_xlfn.IFNA(VLOOKUP($F38,'3.框架内物料'!$A:$F,6,0),"")</f>
        <v/>
      </c>
      <c r="K38" s="190" t="str">
        <f>_xlfn.IFNA(VLOOKUP($F38,'3.框架内物料'!$A:$F,6,0),"")</f>
        <v/>
      </c>
      <c r="L38" s="58"/>
      <c r="M38" s="58"/>
      <c r="N38" s="194"/>
      <c r="O38" s="194"/>
      <c r="P38" s="193">
        <f t="shared" si="3"/>
        <v>0</v>
      </c>
      <c r="Q38" s="193">
        <f t="shared" si="4"/>
        <v>0</v>
      </c>
      <c r="R38" s="200">
        <f t="shared" si="5"/>
        <v>0</v>
      </c>
      <c r="S38" s="201">
        <v>0.06</v>
      </c>
      <c r="T38" s="206"/>
      <c r="U38" s="184">
        <v>49</v>
      </c>
    </row>
    <row r="39" s="20" customFormat="1" ht="16" spans="1:24">
      <c r="A39" s="181" t="s">
        <v>2305</v>
      </c>
      <c r="B39" s="182" t="s">
        <v>2307</v>
      </c>
      <c r="C39" s="182"/>
      <c r="D39" s="182"/>
      <c r="E39" s="182"/>
      <c r="F39" s="185"/>
      <c r="G39" s="186" t="str">
        <f>_xlfn.IFNA(IF(VLOOKUP($F39,'3.框架内物料'!$A:$E,2,0)=0,"请勿填写",VLOOKUP($F39,'3.框架内物料'!$A:$E,2,0)),"")</f>
        <v/>
      </c>
      <c r="H39" s="187" t="str">
        <f>_xlfn.IFNA(VLOOKUP($F39,'3.框架内物料'!$A:$E,4,0),"")</f>
        <v/>
      </c>
      <c r="I39" s="186" t="str">
        <f>_xlfn.IFNA(VLOOKUP($F39,'3.框架内物料'!$A:$E,5,0),"")</f>
        <v/>
      </c>
      <c r="J39" s="190" t="str">
        <f>_xlfn.IFNA(VLOOKUP($F39,'3.框架内物料'!$A:$F,6,0),"")</f>
        <v/>
      </c>
      <c r="K39" s="190" t="str">
        <f>_xlfn.IFNA(VLOOKUP($F39,'3.框架内物料'!$A:$F,6,0),"")</f>
        <v/>
      </c>
      <c r="L39" s="58"/>
      <c r="M39" s="58"/>
      <c r="N39" s="194"/>
      <c r="O39" s="194"/>
      <c r="P39" s="193">
        <f t="shared" si="3"/>
        <v>0</v>
      </c>
      <c r="Q39" s="193">
        <f t="shared" si="4"/>
        <v>0</v>
      </c>
      <c r="R39" s="200">
        <f t="shared" si="5"/>
        <v>0</v>
      </c>
      <c r="S39" s="201">
        <v>0.06</v>
      </c>
      <c r="T39" s="206"/>
      <c r="U39" s="184">
        <v>50</v>
      </c>
      <c r="X39" s="207"/>
    </row>
    <row r="40" s="18" customFormat="1" ht="16" spans="1:21">
      <c r="A40" s="181" t="s">
        <v>2305</v>
      </c>
      <c r="B40" s="184" t="s">
        <v>2308</v>
      </c>
      <c r="C40" s="182"/>
      <c r="D40" s="182"/>
      <c r="E40" s="182"/>
      <c r="F40" s="185"/>
      <c r="G40" s="186" t="str">
        <f>_xlfn.IFNA(IF(VLOOKUP($F40,'3.框架内物料'!$A:$E,2,0)=0,"请勿填写",VLOOKUP($F40,'3.框架内物料'!$A:$E,2,0)),"")</f>
        <v/>
      </c>
      <c r="H40" s="187" t="str">
        <f>_xlfn.IFNA(VLOOKUP($F40,'3.框架内物料'!$A:$E,4,0),"")</f>
        <v/>
      </c>
      <c r="I40" s="186" t="str">
        <f>_xlfn.IFNA(VLOOKUP($F40,'3.框架内物料'!$A:$E,5,0),"")</f>
        <v/>
      </c>
      <c r="J40" s="190" t="str">
        <f>_xlfn.IFNA(VLOOKUP($F40,'3.框架内物料'!$A:$F,6,0),"")</f>
        <v/>
      </c>
      <c r="K40" s="190" t="str">
        <f>_xlfn.IFNA(VLOOKUP($F40,'3.框架内物料'!$A:$F,6,0),"")</f>
        <v/>
      </c>
      <c r="L40" s="58"/>
      <c r="M40" s="58"/>
      <c r="N40" s="194"/>
      <c r="O40" s="194"/>
      <c r="P40" s="193">
        <f t="shared" si="3"/>
        <v>0</v>
      </c>
      <c r="Q40" s="193">
        <f t="shared" si="4"/>
        <v>0</v>
      </c>
      <c r="R40" s="200">
        <f t="shared" si="5"/>
        <v>0</v>
      </c>
      <c r="S40" s="201">
        <v>0.06</v>
      </c>
      <c r="T40" s="184"/>
      <c r="U40" s="184">
        <v>52</v>
      </c>
    </row>
    <row r="41" s="18" customFormat="1" ht="16" spans="1:21">
      <c r="A41" s="181" t="s">
        <v>2305</v>
      </c>
      <c r="B41" s="182" t="s">
        <v>2309</v>
      </c>
      <c r="C41" s="182"/>
      <c r="D41" s="182"/>
      <c r="E41" s="182"/>
      <c r="F41" s="185"/>
      <c r="G41" s="186" t="str">
        <f>_xlfn.IFNA(IF(VLOOKUP($F41,'3.框架内物料'!$A:$E,2,0)=0,"请勿填写",VLOOKUP($F41,'3.框架内物料'!$A:$E,2,0)),"")</f>
        <v/>
      </c>
      <c r="H41" s="187" t="str">
        <f>_xlfn.IFNA(VLOOKUP($F41,'3.框架内物料'!$A:$E,4,0),"")</f>
        <v/>
      </c>
      <c r="I41" s="186" t="str">
        <f>_xlfn.IFNA(VLOOKUP($F41,'3.框架内物料'!$A:$E,5,0),"")</f>
        <v/>
      </c>
      <c r="J41" s="190" t="str">
        <f>_xlfn.IFNA(VLOOKUP($F41,'3.框架内物料'!$A:$F,6,0),"")</f>
        <v/>
      </c>
      <c r="K41" s="190" t="str">
        <f>_xlfn.IFNA(VLOOKUP($F41,'3.框架内物料'!$A:$F,6,0),"")</f>
        <v/>
      </c>
      <c r="L41" s="58"/>
      <c r="M41" s="58"/>
      <c r="N41" s="58"/>
      <c r="O41" s="58"/>
      <c r="P41" s="193">
        <f t="shared" si="3"/>
        <v>0</v>
      </c>
      <c r="Q41" s="193">
        <f t="shared" si="4"/>
        <v>0</v>
      </c>
      <c r="R41" s="200">
        <f t="shared" si="5"/>
        <v>0</v>
      </c>
      <c r="S41" s="201">
        <v>0.06</v>
      </c>
      <c r="T41" s="184"/>
      <c r="U41" s="184">
        <v>53</v>
      </c>
    </row>
    <row r="42" s="18" customFormat="1" ht="16" spans="1:21">
      <c r="A42" s="181" t="s">
        <v>2305</v>
      </c>
      <c r="B42" s="182"/>
      <c r="C42" s="182"/>
      <c r="D42" s="182"/>
      <c r="E42" s="182"/>
      <c r="F42" s="185"/>
      <c r="G42" s="186" t="str">
        <f>_xlfn.IFNA(IF(VLOOKUP($F42,'3.框架内物料'!$A:$E,2,0)=0,"请勿填写",VLOOKUP($F42,'3.框架内物料'!$A:$E,2,0)),"")</f>
        <v/>
      </c>
      <c r="H42" s="187" t="str">
        <f>_xlfn.IFNA(VLOOKUP($F42,'3.框架内物料'!$A:$E,4,0),"")</f>
        <v/>
      </c>
      <c r="I42" s="186" t="str">
        <f>_xlfn.IFNA(VLOOKUP($F42,'3.框架内物料'!$A:$E,5,0),"")</f>
        <v/>
      </c>
      <c r="J42" s="190" t="str">
        <f>_xlfn.IFNA(VLOOKUP($F42,'3.框架内物料'!$A:$F,6,0),"")</f>
        <v/>
      </c>
      <c r="K42" s="190" t="str">
        <f>_xlfn.IFNA(VLOOKUP($F42,'3.框架内物料'!$A:$F,6,0),"")</f>
        <v/>
      </c>
      <c r="L42" s="58"/>
      <c r="M42" s="58"/>
      <c r="N42" s="194"/>
      <c r="O42" s="194"/>
      <c r="P42" s="193">
        <f t="shared" si="3"/>
        <v>0</v>
      </c>
      <c r="Q42" s="193">
        <f t="shared" si="4"/>
        <v>0</v>
      </c>
      <c r="R42" s="200">
        <f t="shared" si="5"/>
        <v>0</v>
      </c>
      <c r="S42" s="201">
        <v>0.06</v>
      </c>
      <c r="T42" s="184"/>
      <c r="U42" s="184">
        <v>55</v>
      </c>
    </row>
    <row r="43" s="20" customFormat="1" ht="16" spans="1:21">
      <c r="A43" s="181" t="s">
        <v>2305</v>
      </c>
      <c r="B43" s="182"/>
      <c r="C43" s="182"/>
      <c r="D43" s="182"/>
      <c r="E43" s="182"/>
      <c r="F43" s="185"/>
      <c r="G43" s="186" t="str">
        <f>_xlfn.IFNA(IF(VLOOKUP($F43,'3.框架内物料'!$A:$E,2,0)=0,"请勿填写",VLOOKUP($F43,'3.框架内物料'!$A:$E,2,0)),"")</f>
        <v/>
      </c>
      <c r="H43" s="187" t="str">
        <f>_xlfn.IFNA(VLOOKUP($F43,'3.框架内物料'!$A:$E,4,0),"")</f>
        <v/>
      </c>
      <c r="I43" s="186" t="str">
        <f>_xlfn.IFNA(VLOOKUP($F43,'3.框架内物料'!$A:$E,5,0),"")</f>
        <v/>
      </c>
      <c r="J43" s="190" t="str">
        <f>_xlfn.IFNA(VLOOKUP($F43,'3.框架内物料'!$A:$F,6,0),"")</f>
        <v/>
      </c>
      <c r="K43" s="190" t="str">
        <f>_xlfn.IFNA(VLOOKUP($F43,'3.框架内物料'!$A:$F,6,0),"")</f>
        <v/>
      </c>
      <c r="L43" s="58"/>
      <c r="M43" s="58"/>
      <c r="N43" s="194"/>
      <c r="O43" s="194"/>
      <c r="P43" s="193">
        <f t="shared" si="3"/>
        <v>0</v>
      </c>
      <c r="Q43" s="193">
        <f t="shared" si="4"/>
        <v>0</v>
      </c>
      <c r="R43" s="200">
        <f t="shared" si="5"/>
        <v>0</v>
      </c>
      <c r="S43" s="201">
        <v>0.06</v>
      </c>
      <c r="T43" s="206"/>
      <c r="U43" s="184">
        <v>56</v>
      </c>
    </row>
    <row r="44" s="20" customFormat="1" ht="16" spans="1:21">
      <c r="A44" s="181" t="s">
        <v>2305</v>
      </c>
      <c r="B44" s="182"/>
      <c r="C44" s="182"/>
      <c r="D44" s="182"/>
      <c r="E44" s="182"/>
      <c r="F44" s="185"/>
      <c r="G44" s="186" t="str">
        <f>_xlfn.IFNA(IF(VLOOKUP($F44,'3.框架内物料'!$A:$E,2,0)=0,"请勿填写",VLOOKUP($F44,'3.框架内物料'!$A:$E,2,0)),"")</f>
        <v/>
      </c>
      <c r="H44" s="187" t="str">
        <f>_xlfn.IFNA(VLOOKUP($F44,'3.框架内物料'!$A:$E,4,0),"")</f>
        <v/>
      </c>
      <c r="I44" s="186" t="str">
        <f>_xlfn.IFNA(VLOOKUP($F44,'3.框架内物料'!$A:$E,5,0),"")</f>
        <v/>
      </c>
      <c r="J44" s="190" t="str">
        <f>_xlfn.IFNA(VLOOKUP($F44,'3.框架内物料'!$A:$F,6,0),"")</f>
        <v/>
      </c>
      <c r="K44" s="190" t="str">
        <f>_xlfn.IFNA(VLOOKUP($F44,'3.框架内物料'!$A:$F,6,0),"")</f>
        <v/>
      </c>
      <c r="L44" s="58"/>
      <c r="M44" s="58"/>
      <c r="N44" s="194"/>
      <c r="O44" s="194"/>
      <c r="P44" s="193">
        <f t="shared" si="3"/>
        <v>0</v>
      </c>
      <c r="Q44" s="193">
        <f t="shared" si="4"/>
        <v>0</v>
      </c>
      <c r="R44" s="200">
        <f t="shared" si="5"/>
        <v>0</v>
      </c>
      <c r="S44" s="201">
        <v>0.06</v>
      </c>
      <c r="T44" s="206"/>
      <c r="U44" s="184">
        <v>58</v>
      </c>
    </row>
    <row r="45" s="20" customFormat="1" ht="17.6" spans="1:21">
      <c r="A45" s="36"/>
      <c r="B45" s="37"/>
      <c r="C45" s="37"/>
      <c r="D45" s="37"/>
      <c r="E45" s="37"/>
      <c r="F45" s="51"/>
      <c r="G45" s="51"/>
      <c r="H45" s="51"/>
      <c r="I45" s="51"/>
      <c r="J45" s="51"/>
      <c r="K45" s="51"/>
      <c r="L45" s="51"/>
      <c r="M45" s="51"/>
      <c r="N45" s="51"/>
      <c r="O45" s="51"/>
      <c r="P45" s="195" t="s">
        <v>2310</v>
      </c>
      <c r="Q45" s="202"/>
      <c r="R45" s="203"/>
      <c r="S45" s="79"/>
      <c r="T45" s="79"/>
      <c r="U45" s="79"/>
    </row>
    <row r="46" s="20" customFormat="1" ht="17.6" spans="1:21">
      <c r="A46" s="38"/>
      <c r="B46" s="39"/>
      <c r="C46" s="39"/>
      <c r="D46" s="39"/>
      <c r="E46" s="39"/>
      <c r="F46" s="52"/>
      <c r="G46" s="52"/>
      <c r="H46" s="52"/>
      <c r="I46" s="52"/>
      <c r="J46" s="52"/>
      <c r="K46" s="52"/>
      <c r="L46" s="52"/>
      <c r="M46" s="52"/>
      <c r="N46" s="52"/>
      <c r="O46" s="52"/>
      <c r="P46" s="196">
        <f>SUM(P38:P44)</f>
        <v>0</v>
      </c>
      <c r="Q46" s="196">
        <f>SUM(Q38:Q44)</f>
        <v>0</v>
      </c>
      <c r="R46" s="196">
        <f>Q46-P46</f>
        <v>0</v>
      </c>
      <c r="S46" s="38"/>
      <c r="T46" s="52"/>
      <c r="U46" s="80"/>
    </row>
    <row r="47" s="18" customFormat="1" ht="16" spans="1:21">
      <c r="A47" s="181" t="s">
        <v>2305</v>
      </c>
      <c r="B47" s="184" t="s">
        <v>2308</v>
      </c>
      <c r="C47" s="182"/>
      <c r="D47" s="182"/>
      <c r="E47" s="182"/>
      <c r="F47" s="185"/>
      <c r="G47" s="186" t="str">
        <f>_xlfn.IFNA(IF(VLOOKUP($F47,'3.框架内物料'!$A:$E,2,0)=0,"请勿填写",VLOOKUP($F47,'3.框架内物料'!$A:$E,2,0)),"")</f>
        <v/>
      </c>
      <c r="H47" s="187" t="str">
        <f>_xlfn.IFNA(VLOOKUP($F47,'3.框架内物料'!$A:$E,4,0),"")</f>
        <v/>
      </c>
      <c r="I47" s="186" t="str">
        <f>_xlfn.IFNA(VLOOKUP($F47,'3.框架内物料'!$A:$E,5,0),"")</f>
        <v/>
      </c>
      <c r="J47" s="190" t="str">
        <f>_xlfn.IFNA(VLOOKUP($F47,'3.框架内物料'!$A:$F,6,0),"")</f>
        <v/>
      </c>
      <c r="K47" s="190" t="str">
        <f>_xlfn.IFNA(VLOOKUP($F47,'3.框架内物料'!$A:$F,6,0),"")</f>
        <v/>
      </c>
      <c r="L47" s="58"/>
      <c r="M47" s="58"/>
      <c r="N47" s="194"/>
      <c r="O47" s="194"/>
      <c r="P47" s="193">
        <f t="shared" ref="P47:P50" si="6">IFERROR(N47*L47*J47,0)</f>
        <v>0</v>
      </c>
      <c r="Q47" s="193">
        <f t="shared" ref="Q47:Q50" si="7">IFERROR(K47*M47*O47,0)</f>
        <v>0</v>
      </c>
      <c r="R47" s="200">
        <f t="shared" ref="R47:R50" si="8">Q47-P47</f>
        <v>0</v>
      </c>
      <c r="S47" s="201">
        <v>0.06</v>
      </c>
      <c r="T47" s="184"/>
      <c r="U47" s="184">
        <v>52</v>
      </c>
    </row>
    <row r="48" s="18" customFormat="1" ht="16" spans="1:21">
      <c r="A48" s="181" t="s">
        <v>2305</v>
      </c>
      <c r="B48" s="182" t="s">
        <v>2309</v>
      </c>
      <c r="C48" s="182"/>
      <c r="D48" s="182"/>
      <c r="E48" s="182"/>
      <c r="F48" s="185"/>
      <c r="G48" s="186" t="str">
        <f>_xlfn.IFNA(IF(VLOOKUP($F48,'3.框架内物料'!$A:$E,2,0)=0,"请勿填写",VLOOKUP($F48,'3.框架内物料'!$A:$E,2,0)),"")</f>
        <v/>
      </c>
      <c r="H48" s="187" t="str">
        <f>_xlfn.IFNA(VLOOKUP($F48,'3.框架内物料'!$A:$E,4,0),"")</f>
        <v/>
      </c>
      <c r="I48" s="186" t="str">
        <f>_xlfn.IFNA(VLOOKUP($F48,'3.框架内物料'!$A:$E,5,0),"")</f>
        <v/>
      </c>
      <c r="J48" s="190" t="str">
        <f>_xlfn.IFNA(VLOOKUP($F48,'3.框架内物料'!$A:$F,6,0),"")</f>
        <v/>
      </c>
      <c r="K48" s="190" t="str">
        <f>_xlfn.IFNA(VLOOKUP($F48,'3.框架内物料'!$A:$F,6,0),"")</f>
        <v/>
      </c>
      <c r="L48" s="58"/>
      <c r="M48" s="58"/>
      <c r="N48" s="194"/>
      <c r="O48" s="194"/>
      <c r="P48" s="193">
        <f t="shared" si="6"/>
        <v>0</v>
      </c>
      <c r="Q48" s="193">
        <f t="shared" si="7"/>
        <v>0</v>
      </c>
      <c r="R48" s="200">
        <f t="shared" si="8"/>
        <v>0</v>
      </c>
      <c r="S48" s="201">
        <v>0.06</v>
      </c>
      <c r="T48" s="184"/>
      <c r="U48" s="184">
        <v>53</v>
      </c>
    </row>
    <row r="49" s="18" customFormat="1" ht="16" spans="1:21">
      <c r="A49" s="181" t="s">
        <v>2305</v>
      </c>
      <c r="B49" s="182"/>
      <c r="C49" s="182"/>
      <c r="D49" s="182"/>
      <c r="E49" s="182"/>
      <c r="F49" s="185"/>
      <c r="G49" s="186" t="str">
        <f>_xlfn.IFNA(IF(VLOOKUP($F49,'3.框架内物料'!$A:$E,2,0)=0,"请勿填写",VLOOKUP($F49,'3.框架内物料'!$A:$E,2,0)),"")</f>
        <v/>
      </c>
      <c r="H49" s="187" t="str">
        <f>_xlfn.IFNA(VLOOKUP($F49,'3.框架内物料'!$A:$E,4,0),"")</f>
        <v/>
      </c>
      <c r="I49" s="186" t="str">
        <f>_xlfn.IFNA(VLOOKUP($F49,'3.框架内物料'!$A:$E,5,0),"")</f>
        <v/>
      </c>
      <c r="J49" s="190" t="str">
        <f>_xlfn.IFNA(VLOOKUP($F49,'3.框架内物料'!$A:$F,6,0),"")</f>
        <v/>
      </c>
      <c r="K49" s="190" t="str">
        <f>_xlfn.IFNA(VLOOKUP($F49,'3.框架内物料'!$A:$F,6,0),"")</f>
        <v/>
      </c>
      <c r="L49" s="58"/>
      <c r="M49" s="58"/>
      <c r="N49" s="58"/>
      <c r="O49" s="58"/>
      <c r="P49" s="193">
        <f t="shared" si="6"/>
        <v>0</v>
      </c>
      <c r="Q49" s="193">
        <f t="shared" si="7"/>
        <v>0</v>
      </c>
      <c r="R49" s="200">
        <f t="shared" si="8"/>
        <v>0</v>
      </c>
      <c r="S49" s="201">
        <v>0.06</v>
      </c>
      <c r="T49" s="184"/>
      <c r="U49" s="184">
        <v>55</v>
      </c>
    </row>
    <row r="50" s="20" customFormat="1" ht="16" spans="1:21">
      <c r="A50" s="181" t="s">
        <v>2305</v>
      </c>
      <c r="B50" s="182"/>
      <c r="C50" s="182"/>
      <c r="D50" s="182"/>
      <c r="E50" s="182"/>
      <c r="F50" s="185"/>
      <c r="G50" s="186" t="str">
        <f>_xlfn.IFNA(IF(VLOOKUP($F50,'3.框架内物料'!$A:$E,2,0)=0,"请勿填写",VLOOKUP($F50,'3.框架内物料'!$A:$E,2,0)),"")</f>
        <v/>
      </c>
      <c r="H50" s="187" t="str">
        <f>_xlfn.IFNA(VLOOKUP($F50,'3.框架内物料'!$A:$E,4,0),"")</f>
        <v/>
      </c>
      <c r="I50" s="186" t="str">
        <f>_xlfn.IFNA(VLOOKUP($F50,'3.框架内物料'!$A:$E,5,0),"")</f>
        <v/>
      </c>
      <c r="J50" s="190" t="str">
        <f>_xlfn.IFNA(VLOOKUP($F50,'3.框架内物料'!$A:$F,6,0),"")</f>
        <v/>
      </c>
      <c r="K50" s="190" t="str">
        <f>_xlfn.IFNA(VLOOKUP($F50,'3.框架内物料'!$A:$F,6,0),"")</f>
        <v/>
      </c>
      <c r="L50" s="58"/>
      <c r="M50" s="58"/>
      <c r="N50" s="194"/>
      <c r="O50" s="194"/>
      <c r="P50" s="193">
        <f t="shared" si="6"/>
        <v>0</v>
      </c>
      <c r="Q50" s="193">
        <f t="shared" si="7"/>
        <v>0</v>
      </c>
      <c r="R50" s="200">
        <f t="shared" si="8"/>
        <v>0</v>
      </c>
      <c r="S50" s="201">
        <v>0.06</v>
      </c>
      <c r="T50" s="206"/>
      <c r="U50" s="184">
        <v>56</v>
      </c>
    </row>
    <row r="51" s="20" customFormat="1" ht="17.6" spans="1:21">
      <c r="A51" s="36"/>
      <c r="B51" s="37"/>
      <c r="C51" s="37"/>
      <c r="D51" s="37"/>
      <c r="E51" s="37"/>
      <c r="F51" s="51"/>
      <c r="G51" s="51"/>
      <c r="H51" s="51"/>
      <c r="I51" s="51"/>
      <c r="J51" s="51"/>
      <c r="K51" s="51"/>
      <c r="L51" s="51"/>
      <c r="M51" s="51"/>
      <c r="N51" s="51"/>
      <c r="O51" s="51"/>
      <c r="P51" s="195" t="s">
        <v>2311</v>
      </c>
      <c r="Q51" s="202"/>
      <c r="R51" s="203"/>
      <c r="S51" s="79"/>
      <c r="T51" s="79"/>
      <c r="U51" s="79"/>
    </row>
    <row r="52" s="20" customFormat="1" ht="17.6" spans="1:21">
      <c r="A52" s="38"/>
      <c r="B52" s="39"/>
      <c r="C52" s="39"/>
      <c r="D52" s="39"/>
      <c r="E52" s="39"/>
      <c r="F52" s="52"/>
      <c r="G52" s="52"/>
      <c r="H52" s="52"/>
      <c r="I52" s="52"/>
      <c r="J52" s="52"/>
      <c r="K52" s="52"/>
      <c r="L52" s="52"/>
      <c r="M52" s="52"/>
      <c r="N52" s="52"/>
      <c r="O52" s="52"/>
      <c r="P52" s="196">
        <f>SUM(P47:P50)</f>
        <v>0</v>
      </c>
      <c r="Q52" s="196">
        <f t="shared" ref="Q52:R52" si="9">SUM(Q47:Q50)</f>
        <v>0</v>
      </c>
      <c r="R52" s="196">
        <f t="shared" si="9"/>
        <v>0</v>
      </c>
      <c r="S52" s="38"/>
      <c r="T52" s="52"/>
      <c r="U52" s="80"/>
    </row>
    <row r="53" s="18" customFormat="1" ht="16" spans="1:21">
      <c r="A53" s="181" t="s">
        <v>2312</v>
      </c>
      <c r="B53" s="182"/>
      <c r="C53" s="182"/>
      <c r="D53" s="183"/>
      <c r="E53" s="183"/>
      <c r="F53" s="185"/>
      <c r="G53" s="186" t="str">
        <f>_xlfn.IFNA(IF(VLOOKUP($F53,'3.框架内物料'!$A:$E,2,0)=0,"请勿填写",VLOOKUP($F53,'3.框架内物料'!$A:$E,2,0)),"")</f>
        <v/>
      </c>
      <c r="H53" s="187" t="str">
        <f>_xlfn.IFNA(VLOOKUP($F53,'3.框架内物料'!$A:$E,4,0),"")</f>
        <v/>
      </c>
      <c r="I53" s="186" t="str">
        <f>_xlfn.IFNA(VLOOKUP($F53,'3.框架内物料'!$A:$E,5,0),"")</f>
        <v/>
      </c>
      <c r="J53" s="190" t="str">
        <f>_xlfn.IFNA(VLOOKUP($F53,'3.框架内物料'!$A:$F,6,0),"")</f>
        <v/>
      </c>
      <c r="K53" s="190" t="str">
        <f>_xlfn.IFNA(VLOOKUP($F53,'3.框架内物料'!$A:$F,6,0),"")</f>
        <v/>
      </c>
      <c r="L53" s="58"/>
      <c r="M53" s="58"/>
      <c r="N53" s="194"/>
      <c r="O53" s="194"/>
      <c r="P53" s="193">
        <f t="shared" si="3"/>
        <v>0</v>
      </c>
      <c r="Q53" s="193">
        <f t="shared" si="4"/>
        <v>0</v>
      </c>
      <c r="R53" s="200">
        <f t="shared" si="5"/>
        <v>0</v>
      </c>
      <c r="S53" s="201">
        <v>0.06</v>
      </c>
      <c r="T53" s="184"/>
      <c r="U53" s="184">
        <v>73</v>
      </c>
    </row>
    <row r="54" s="18" customFormat="1" ht="16" spans="1:21">
      <c r="A54" s="181" t="s">
        <v>2312</v>
      </c>
      <c r="B54" s="182"/>
      <c r="C54" s="182"/>
      <c r="D54" s="182"/>
      <c r="E54" s="182"/>
      <c r="F54" s="185"/>
      <c r="G54" s="186" t="str">
        <f>_xlfn.IFNA(IF(VLOOKUP($F54,'3.框架内物料'!$A:$E,2,0)=0,"请勿填写",VLOOKUP($F54,'3.框架内物料'!$A:$E,2,0)),"")</f>
        <v/>
      </c>
      <c r="H54" s="187" t="str">
        <f>_xlfn.IFNA(VLOOKUP($F54,'3.框架内物料'!$A:$E,4,0),"")</f>
        <v/>
      </c>
      <c r="I54" s="186" t="str">
        <f>_xlfn.IFNA(VLOOKUP($F54,'3.框架内物料'!$A:$E,5,0),"")</f>
        <v/>
      </c>
      <c r="J54" s="190" t="str">
        <f>_xlfn.IFNA(VLOOKUP($F54,'3.框架内物料'!$A:$F,6,0),"")</f>
        <v/>
      </c>
      <c r="K54" s="190" t="str">
        <f>_xlfn.IFNA(VLOOKUP($F54,'3.框架内物料'!$A:$F,6,0),"")</f>
        <v/>
      </c>
      <c r="L54" s="58"/>
      <c r="M54" s="58"/>
      <c r="N54" s="194"/>
      <c r="O54" s="194"/>
      <c r="P54" s="193">
        <f t="shared" si="3"/>
        <v>0</v>
      </c>
      <c r="Q54" s="193">
        <f t="shared" si="4"/>
        <v>0</v>
      </c>
      <c r="R54" s="200">
        <f t="shared" si="5"/>
        <v>0</v>
      </c>
      <c r="S54" s="201">
        <v>0.06</v>
      </c>
      <c r="T54" s="184"/>
      <c r="U54" s="184">
        <v>74</v>
      </c>
    </row>
    <row r="55" s="20" customFormat="1" ht="16" spans="1:21">
      <c r="A55" s="181" t="s">
        <v>2312</v>
      </c>
      <c r="B55" s="182"/>
      <c r="C55" s="182"/>
      <c r="D55" s="182"/>
      <c r="E55" s="182"/>
      <c r="F55" s="185"/>
      <c r="G55" s="186" t="str">
        <f>_xlfn.IFNA(IF(VLOOKUP($F55,'3.框架内物料'!$A:$E,2,0)=0,"请勿填写",VLOOKUP($F55,'3.框架内物料'!$A:$E,2,0)),"")</f>
        <v/>
      </c>
      <c r="H55" s="187" t="str">
        <f>_xlfn.IFNA(VLOOKUP($F55,'3.框架内物料'!$A:$E,4,0),"")</f>
        <v/>
      </c>
      <c r="I55" s="186" t="str">
        <f>_xlfn.IFNA(VLOOKUP($F55,'3.框架内物料'!$A:$E,5,0),"")</f>
        <v/>
      </c>
      <c r="J55" s="190" t="str">
        <f>_xlfn.IFNA(VLOOKUP($F55,'3.框架内物料'!$A:$F,6,0),"")</f>
        <v/>
      </c>
      <c r="K55" s="190" t="str">
        <f>_xlfn.IFNA(VLOOKUP($F55,'3.框架内物料'!$A:$F,6,0),"")</f>
        <v/>
      </c>
      <c r="L55" s="58"/>
      <c r="M55" s="58"/>
      <c r="N55" s="58"/>
      <c r="O55" s="58"/>
      <c r="P55" s="193">
        <f t="shared" si="3"/>
        <v>0</v>
      </c>
      <c r="Q55" s="193">
        <f t="shared" si="4"/>
        <v>0</v>
      </c>
      <c r="R55" s="200">
        <f t="shared" si="5"/>
        <v>0</v>
      </c>
      <c r="S55" s="201">
        <v>0.06</v>
      </c>
      <c r="T55" s="206"/>
      <c r="U55" s="184">
        <v>76</v>
      </c>
    </row>
    <row r="56" s="20" customFormat="1" ht="16" spans="1:24">
      <c r="A56" s="181" t="s">
        <v>2312</v>
      </c>
      <c r="B56" s="182"/>
      <c r="C56" s="182"/>
      <c r="D56" s="183"/>
      <c r="E56" s="183"/>
      <c r="F56" s="185"/>
      <c r="G56" s="186" t="str">
        <f>_xlfn.IFNA(IF(VLOOKUP($F56,'3.框架内物料'!$A:$E,2,0)=0,"请勿填写",VLOOKUP($F56,'3.框架内物料'!$A:$E,2,0)),"")</f>
        <v/>
      </c>
      <c r="H56" s="187" t="str">
        <f>_xlfn.IFNA(VLOOKUP($F56,'3.框架内物料'!$A:$E,4,0),"")</f>
        <v/>
      </c>
      <c r="I56" s="186" t="str">
        <f>_xlfn.IFNA(VLOOKUP($F56,'3.框架内物料'!$A:$E,5,0),"")</f>
        <v/>
      </c>
      <c r="J56" s="190" t="str">
        <f>_xlfn.IFNA(VLOOKUP($F56,'3.框架内物料'!$A:$F,6,0),"")</f>
        <v/>
      </c>
      <c r="K56" s="190" t="str">
        <f>_xlfn.IFNA(VLOOKUP($F56,'3.框架内物料'!$A:$F,6,0),"")</f>
        <v/>
      </c>
      <c r="L56" s="58"/>
      <c r="M56" s="58"/>
      <c r="N56" s="194"/>
      <c r="O56" s="194"/>
      <c r="P56" s="193">
        <f t="shared" si="3"/>
        <v>0</v>
      </c>
      <c r="Q56" s="193">
        <f t="shared" si="4"/>
        <v>0</v>
      </c>
      <c r="R56" s="200">
        <f t="shared" si="5"/>
        <v>0</v>
      </c>
      <c r="S56" s="201">
        <v>0.06</v>
      </c>
      <c r="T56" s="206"/>
      <c r="U56" s="184">
        <v>77</v>
      </c>
      <c r="X56" s="207"/>
    </row>
    <row r="57" s="20" customFormat="1" ht="16" spans="1:24">
      <c r="A57" s="181" t="s">
        <v>2312</v>
      </c>
      <c r="B57" s="182"/>
      <c r="C57" s="182"/>
      <c r="D57" s="183"/>
      <c r="E57" s="183"/>
      <c r="F57" s="185"/>
      <c r="G57" s="186" t="str">
        <f>_xlfn.IFNA(IF(VLOOKUP($F57,'3.框架内物料'!$A:$E,2,0)=0,"请勿填写",VLOOKUP($F57,'3.框架内物料'!$A:$E,2,0)),"")</f>
        <v/>
      </c>
      <c r="H57" s="187" t="str">
        <f>_xlfn.IFNA(VLOOKUP($F57,'3.框架内物料'!$A:$E,4,0),"")</f>
        <v/>
      </c>
      <c r="I57" s="186" t="str">
        <f>_xlfn.IFNA(VLOOKUP($F57,'3.框架内物料'!$A:$E,5,0),"")</f>
        <v/>
      </c>
      <c r="J57" s="190" t="str">
        <f>_xlfn.IFNA(VLOOKUP($F57,'3.框架内物料'!$A:$F,6,0),"")</f>
        <v/>
      </c>
      <c r="K57" s="190" t="str">
        <f>_xlfn.IFNA(VLOOKUP($F57,'3.框架内物料'!$A:$F,6,0),"")</f>
        <v/>
      </c>
      <c r="L57" s="58"/>
      <c r="M57" s="58"/>
      <c r="N57" s="194"/>
      <c r="O57" s="194"/>
      <c r="P57" s="193">
        <f t="shared" si="3"/>
        <v>0</v>
      </c>
      <c r="Q57" s="193">
        <f t="shared" si="4"/>
        <v>0</v>
      </c>
      <c r="R57" s="200">
        <f t="shared" si="5"/>
        <v>0</v>
      </c>
      <c r="S57" s="201">
        <v>0.06</v>
      </c>
      <c r="T57" s="206"/>
      <c r="U57" s="184">
        <v>79</v>
      </c>
      <c r="X57" s="207"/>
    </row>
    <row r="58" s="20" customFormat="1" ht="16" spans="1:21">
      <c r="A58" s="181" t="s">
        <v>2312</v>
      </c>
      <c r="B58" s="182"/>
      <c r="C58" s="182"/>
      <c r="D58" s="182"/>
      <c r="E58" s="182"/>
      <c r="F58" s="185"/>
      <c r="G58" s="186" t="str">
        <f>_xlfn.IFNA(IF(VLOOKUP($F58,'3.框架内物料'!$A:$E,2,0)=0,"请勿填写",VLOOKUP($F58,'3.框架内物料'!$A:$E,2,0)),"")</f>
        <v/>
      </c>
      <c r="H58" s="187" t="str">
        <f>_xlfn.IFNA(VLOOKUP($F58,'3.框架内物料'!$A:$E,4,0),"")</f>
        <v/>
      </c>
      <c r="I58" s="186" t="str">
        <f>_xlfn.IFNA(VLOOKUP($F58,'3.框架内物料'!$A:$E,5,0),"")</f>
        <v/>
      </c>
      <c r="J58" s="190" t="str">
        <f>_xlfn.IFNA(VLOOKUP($F58,'3.框架内物料'!$A:$F,6,0),"")</f>
        <v/>
      </c>
      <c r="K58" s="190" t="str">
        <f>_xlfn.IFNA(VLOOKUP($F58,'3.框架内物料'!$A:$F,6,0),"")</f>
        <v/>
      </c>
      <c r="L58" s="58"/>
      <c r="M58" s="58"/>
      <c r="N58" s="194"/>
      <c r="O58" s="194"/>
      <c r="P58" s="193">
        <f t="shared" si="3"/>
        <v>0</v>
      </c>
      <c r="Q58" s="193">
        <f t="shared" si="4"/>
        <v>0</v>
      </c>
      <c r="R58" s="200">
        <f t="shared" si="5"/>
        <v>0</v>
      </c>
      <c r="S58" s="201">
        <v>0.06</v>
      </c>
      <c r="T58" s="206"/>
      <c r="U58" s="184">
        <v>80</v>
      </c>
    </row>
    <row r="59" s="20" customFormat="1" ht="16" spans="1:21">
      <c r="A59" s="181" t="s">
        <v>2312</v>
      </c>
      <c r="B59" s="182"/>
      <c r="C59" s="182"/>
      <c r="D59" s="182"/>
      <c r="E59" s="182"/>
      <c r="F59" s="185"/>
      <c r="G59" s="186" t="str">
        <f>_xlfn.IFNA(IF(VLOOKUP($F59,'3.框架内物料'!$A:$E,2,0)=0,"请勿填写",VLOOKUP($F59,'3.框架内物料'!$A:$E,2,0)),"")</f>
        <v/>
      </c>
      <c r="H59" s="187" t="str">
        <f>_xlfn.IFNA(VLOOKUP($F59,'3.框架内物料'!$A:$E,4,0),"")</f>
        <v/>
      </c>
      <c r="I59" s="186" t="str">
        <f>_xlfn.IFNA(VLOOKUP($F59,'3.框架内物料'!$A:$E,5,0),"")</f>
        <v/>
      </c>
      <c r="J59" s="190" t="str">
        <f>_xlfn.IFNA(VLOOKUP($F59,'3.框架内物料'!$A:$F,6,0),"")</f>
        <v/>
      </c>
      <c r="K59" s="190" t="str">
        <f>_xlfn.IFNA(VLOOKUP($F59,'3.框架内物料'!$A:$F,6,0),"")</f>
        <v/>
      </c>
      <c r="L59" s="58"/>
      <c r="M59" s="58"/>
      <c r="N59" s="194"/>
      <c r="O59" s="194"/>
      <c r="P59" s="193">
        <f t="shared" si="3"/>
        <v>0</v>
      </c>
      <c r="Q59" s="193">
        <f t="shared" si="4"/>
        <v>0</v>
      </c>
      <c r="R59" s="200">
        <f t="shared" si="5"/>
        <v>0</v>
      </c>
      <c r="S59" s="201">
        <v>0.06</v>
      </c>
      <c r="T59" s="206"/>
      <c r="U59" s="184">
        <v>82</v>
      </c>
    </row>
    <row r="60" s="20" customFormat="1" ht="17.6" spans="1:21">
      <c r="A60" s="36"/>
      <c r="B60" s="37"/>
      <c r="C60" s="37"/>
      <c r="D60" s="37"/>
      <c r="E60" s="37"/>
      <c r="F60" s="51"/>
      <c r="G60" s="51"/>
      <c r="H60" s="51"/>
      <c r="I60" s="51"/>
      <c r="J60" s="51"/>
      <c r="K60" s="51"/>
      <c r="L60" s="51"/>
      <c r="M60" s="51"/>
      <c r="N60" s="51"/>
      <c r="O60" s="51"/>
      <c r="P60" s="195" t="s">
        <v>2313</v>
      </c>
      <c r="Q60" s="202"/>
      <c r="R60" s="203"/>
      <c r="S60" s="79"/>
      <c r="T60" s="79"/>
      <c r="U60" s="79"/>
    </row>
    <row r="61" s="20" customFormat="1" ht="17.6" spans="1:21">
      <c r="A61" s="38"/>
      <c r="B61" s="39"/>
      <c r="C61" s="39"/>
      <c r="D61" s="39"/>
      <c r="E61" s="39"/>
      <c r="F61" s="52"/>
      <c r="G61" s="52"/>
      <c r="H61" s="52"/>
      <c r="I61" s="52"/>
      <c r="J61" s="52"/>
      <c r="K61" s="52"/>
      <c r="L61" s="52"/>
      <c r="M61" s="52"/>
      <c r="N61" s="52"/>
      <c r="O61" s="52"/>
      <c r="P61" s="197">
        <f>SUM(P53:P59)</f>
        <v>0</v>
      </c>
      <c r="Q61" s="197">
        <f>SUM(Q53:Q59)</f>
        <v>0</v>
      </c>
      <c r="R61" s="197">
        <f>Q61-P61</f>
        <v>0</v>
      </c>
      <c r="S61" s="38"/>
      <c r="T61" s="52"/>
      <c r="U61" s="80"/>
    </row>
    <row r="62" s="20" customFormat="1" ht="16" spans="1:24">
      <c r="A62" s="181" t="s">
        <v>2314</v>
      </c>
      <c r="B62" s="182"/>
      <c r="C62" s="182"/>
      <c r="D62" s="183"/>
      <c r="E62" s="183"/>
      <c r="F62" s="185"/>
      <c r="G62" s="186" t="str">
        <f>_xlfn.IFNA(IF(VLOOKUP($F62,'3.框架内物料'!$A:$E,2,0)=0,"请勿填写",VLOOKUP($F62,'3.框架内物料'!$A:$E,2,0)),"")</f>
        <v/>
      </c>
      <c r="H62" s="187" t="str">
        <f>_xlfn.IFNA(VLOOKUP($F62,'3.框架内物料'!$A:$E,4,0),"")</f>
        <v/>
      </c>
      <c r="I62" s="186" t="str">
        <f>_xlfn.IFNA(VLOOKUP($F62,'3.框架内物料'!$A:$E,5,0),"")</f>
        <v/>
      </c>
      <c r="J62" s="190" t="str">
        <f>_xlfn.IFNA(VLOOKUP($F62,'3.框架内物料'!$A:$F,6,0),"")</f>
        <v/>
      </c>
      <c r="K62" s="190" t="str">
        <f>_xlfn.IFNA(VLOOKUP($F62,'3.框架内物料'!$A:$F,6,0),"")</f>
        <v/>
      </c>
      <c r="L62" s="58"/>
      <c r="M62" s="58"/>
      <c r="N62" s="194"/>
      <c r="O62" s="194"/>
      <c r="P62" s="193">
        <f t="shared" si="3"/>
        <v>0</v>
      </c>
      <c r="Q62" s="193">
        <f t="shared" si="4"/>
        <v>0</v>
      </c>
      <c r="R62" s="200">
        <f t="shared" si="5"/>
        <v>0</v>
      </c>
      <c r="S62" s="201">
        <v>0.06</v>
      </c>
      <c r="T62" s="206"/>
      <c r="U62" s="184">
        <v>85</v>
      </c>
      <c r="X62" s="207"/>
    </row>
    <row r="63" s="20" customFormat="1" ht="16" spans="1:21">
      <c r="A63" s="181" t="s">
        <v>2314</v>
      </c>
      <c r="B63" s="182"/>
      <c r="C63" s="182"/>
      <c r="D63" s="182"/>
      <c r="E63" s="182"/>
      <c r="F63" s="185"/>
      <c r="G63" s="186" t="str">
        <f>_xlfn.IFNA(IF(VLOOKUP($F63,'3.框架内物料'!$A:$E,2,0)=0,"请勿填写",VLOOKUP($F63,'3.框架内物料'!$A:$E,2,0)),"")</f>
        <v/>
      </c>
      <c r="H63" s="187" t="str">
        <f>_xlfn.IFNA(VLOOKUP($F63,'3.框架内物料'!$A:$E,4,0),"")</f>
        <v/>
      </c>
      <c r="I63" s="186" t="str">
        <f>_xlfn.IFNA(VLOOKUP($F63,'3.框架内物料'!$A:$E,5,0),"")</f>
        <v/>
      </c>
      <c r="J63" s="190" t="str">
        <f>_xlfn.IFNA(VLOOKUP($F63,'3.框架内物料'!$A:$F,6,0),"")</f>
        <v/>
      </c>
      <c r="K63" s="190" t="str">
        <f>_xlfn.IFNA(VLOOKUP($F63,'3.框架内物料'!$A:$F,6,0),"")</f>
        <v/>
      </c>
      <c r="L63" s="58"/>
      <c r="M63" s="58"/>
      <c r="N63" s="194"/>
      <c r="O63" s="194"/>
      <c r="P63" s="193">
        <f t="shared" si="3"/>
        <v>0</v>
      </c>
      <c r="Q63" s="193">
        <f t="shared" si="4"/>
        <v>0</v>
      </c>
      <c r="R63" s="200">
        <f t="shared" si="5"/>
        <v>0</v>
      </c>
      <c r="S63" s="201">
        <v>0.06</v>
      </c>
      <c r="T63" s="206"/>
      <c r="U63" s="184">
        <v>86</v>
      </c>
    </row>
    <row r="64" s="20" customFormat="1" ht="16" spans="1:21">
      <c r="A64" s="181" t="s">
        <v>2314</v>
      </c>
      <c r="B64" s="182"/>
      <c r="C64" s="182"/>
      <c r="D64" s="182"/>
      <c r="E64" s="182"/>
      <c r="F64" s="185"/>
      <c r="G64" s="186" t="str">
        <f>_xlfn.IFNA(IF(VLOOKUP($F64,'3.框架内物料'!$A:$E,2,0)=0,"请勿填写",VLOOKUP($F64,'3.框架内物料'!$A:$E,2,0)),"")</f>
        <v/>
      </c>
      <c r="H64" s="187" t="str">
        <f>_xlfn.IFNA(VLOOKUP($F64,'3.框架内物料'!$A:$E,4,0),"")</f>
        <v/>
      </c>
      <c r="I64" s="186" t="str">
        <f>_xlfn.IFNA(VLOOKUP($F64,'3.框架内物料'!$A:$E,5,0),"")</f>
        <v/>
      </c>
      <c r="J64" s="190" t="str">
        <f>_xlfn.IFNA(VLOOKUP($F64,'3.框架内物料'!$A:$F,6,0),"")</f>
        <v/>
      </c>
      <c r="K64" s="190" t="str">
        <f>_xlfn.IFNA(VLOOKUP($F64,'3.框架内物料'!$A:$F,6,0),"")</f>
        <v/>
      </c>
      <c r="L64" s="58"/>
      <c r="M64" s="58"/>
      <c r="N64" s="58"/>
      <c r="O64" s="58"/>
      <c r="P64" s="193">
        <f t="shared" si="3"/>
        <v>0</v>
      </c>
      <c r="Q64" s="193">
        <f t="shared" si="4"/>
        <v>0</v>
      </c>
      <c r="R64" s="200">
        <f t="shared" si="5"/>
        <v>0</v>
      </c>
      <c r="S64" s="201">
        <v>0.06</v>
      </c>
      <c r="T64" s="206"/>
      <c r="U64" s="184">
        <v>88</v>
      </c>
    </row>
    <row r="65" s="20" customFormat="1" ht="16" spans="1:24">
      <c r="A65" s="181" t="s">
        <v>2314</v>
      </c>
      <c r="B65" s="182"/>
      <c r="C65" s="182"/>
      <c r="D65" s="183"/>
      <c r="E65" s="183"/>
      <c r="F65" s="185"/>
      <c r="G65" s="186" t="str">
        <f>_xlfn.IFNA(IF(VLOOKUP($F65,'3.框架内物料'!$A:$E,2,0)=0,"请勿填写",VLOOKUP($F65,'3.框架内物料'!$A:$E,2,0)),"")</f>
        <v/>
      </c>
      <c r="H65" s="187" t="str">
        <f>_xlfn.IFNA(VLOOKUP($F65,'3.框架内物料'!$A:$E,4,0),"")</f>
        <v/>
      </c>
      <c r="I65" s="186" t="str">
        <f>_xlfn.IFNA(VLOOKUP($F65,'3.框架内物料'!$A:$E,5,0),"")</f>
        <v/>
      </c>
      <c r="J65" s="190" t="str">
        <f>_xlfn.IFNA(VLOOKUP($F65,'3.框架内物料'!$A:$F,6,0),"")</f>
        <v/>
      </c>
      <c r="K65" s="190" t="str">
        <f>_xlfn.IFNA(VLOOKUP($F65,'3.框架内物料'!$A:$F,6,0),"")</f>
        <v/>
      </c>
      <c r="L65" s="58"/>
      <c r="M65" s="58"/>
      <c r="N65" s="194"/>
      <c r="O65" s="194"/>
      <c r="P65" s="193">
        <f t="shared" si="3"/>
        <v>0</v>
      </c>
      <c r="Q65" s="193">
        <f t="shared" si="4"/>
        <v>0</v>
      </c>
      <c r="R65" s="200">
        <f t="shared" si="5"/>
        <v>0</v>
      </c>
      <c r="S65" s="201">
        <v>0.06</v>
      </c>
      <c r="T65" s="206"/>
      <c r="U65" s="184">
        <v>89</v>
      </c>
      <c r="X65" s="207"/>
    </row>
    <row r="66" s="18" customFormat="1" ht="16" spans="1:21">
      <c r="A66" s="181" t="s">
        <v>2314</v>
      </c>
      <c r="B66" s="182"/>
      <c r="C66" s="182"/>
      <c r="D66" s="183"/>
      <c r="E66" s="183"/>
      <c r="F66" s="185"/>
      <c r="G66" s="186" t="str">
        <f>_xlfn.IFNA(IF(VLOOKUP($F66,'3.框架内物料'!$A:$E,2,0)=0,"请勿填写",VLOOKUP($F66,'3.框架内物料'!$A:$E,2,0)),"")</f>
        <v/>
      </c>
      <c r="H66" s="187" t="str">
        <f>_xlfn.IFNA(VLOOKUP($F66,'3.框架内物料'!$A:$E,4,0),"")</f>
        <v/>
      </c>
      <c r="I66" s="186" t="str">
        <f>_xlfn.IFNA(VLOOKUP($F66,'3.框架内物料'!$A:$E,5,0),"")</f>
        <v/>
      </c>
      <c r="J66" s="190" t="str">
        <f>_xlfn.IFNA(VLOOKUP($F66,'3.框架内物料'!$A:$F,6,0),"")</f>
        <v/>
      </c>
      <c r="K66" s="190" t="str">
        <f>_xlfn.IFNA(VLOOKUP($F66,'3.框架内物料'!$A:$F,6,0),"")</f>
        <v/>
      </c>
      <c r="L66" s="58"/>
      <c r="M66" s="58"/>
      <c r="N66" s="194"/>
      <c r="O66" s="194"/>
      <c r="P66" s="193">
        <f t="shared" si="3"/>
        <v>0</v>
      </c>
      <c r="Q66" s="193">
        <f t="shared" si="4"/>
        <v>0</v>
      </c>
      <c r="R66" s="200">
        <f t="shared" si="5"/>
        <v>0</v>
      </c>
      <c r="S66" s="201">
        <v>0.06</v>
      </c>
      <c r="T66" s="184"/>
      <c r="U66" s="184">
        <v>91</v>
      </c>
    </row>
    <row r="67" s="18" customFormat="1" ht="16" spans="1:21">
      <c r="A67" s="181" t="s">
        <v>2314</v>
      </c>
      <c r="B67" s="182"/>
      <c r="C67" s="182"/>
      <c r="D67" s="182"/>
      <c r="E67" s="182"/>
      <c r="F67" s="185"/>
      <c r="G67" s="186" t="str">
        <f>_xlfn.IFNA(IF(VLOOKUP($F67,'3.框架内物料'!$A:$E,2,0)=0,"请勿填写",VLOOKUP($F67,'3.框架内物料'!$A:$E,2,0)),"")</f>
        <v/>
      </c>
      <c r="H67" s="187" t="str">
        <f>_xlfn.IFNA(VLOOKUP($F67,'3.框架内物料'!$A:$E,4,0),"")</f>
        <v/>
      </c>
      <c r="I67" s="186" t="str">
        <f>_xlfn.IFNA(VLOOKUP($F67,'3.框架内物料'!$A:$E,5,0),"")</f>
        <v/>
      </c>
      <c r="J67" s="190" t="str">
        <f>_xlfn.IFNA(VLOOKUP($F67,'3.框架内物料'!$A:$F,6,0),"")</f>
        <v/>
      </c>
      <c r="K67" s="190" t="str">
        <f>_xlfn.IFNA(VLOOKUP($F67,'3.框架内物料'!$A:$F,6,0),"")</f>
        <v/>
      </c>
      <c r="L67" s="58"/>
      <c r="M67" s="58"/>
      <c r="N67" s="194"/>
      <c r="O67" s="194"/>
      <c r="P67" s="193">
        <f t="shared" si="3"/>
        <v>0</v>
      </c>
      <c r="Q67" s="193">
        <f t="shared" si="4"/>
        <v>0</v>
      </c>
      <c r="R67" s="200">
        <f t="shared" si="5"/>
        <v>0</v>
      </c>
      <c r="S67" s="201">
        <v>0.06</v>
      </c>
      <c r="T67" s="184"/>
      <c r="U67" s="184">
        <v>92</v>
      </c>
    </row>
    <row r="68" s="20" customFormat="1" ht="16" spans="1:21">
      <c r="A68" s="181" t="s">
        <v>2314</v>
      </c>
      <c r="B68" s="182"/>
      <c r="C68" s="182"/>
      <c r="D68" s="182"/>
      <c r="E68" s="182"/>
      <c r="F68" s="185"/>
      <c r="G68" s="186" t="str">
        <f>_xlfn.IFNA(IF(VLOOKUP($F68,'3.框架内物料'!$A:$E,2,0)=0,"请勿填写",VLOOKUP($F68,'3.框架内物料'!$A:$E,2,0)),"")</f>
        <v/>
      </c>
      <c r="H68" s="187" t="str">
        <f>_xlfn.IFNA(VLOOKUP($F68,'3.框架内物料'!$A:$E,4,0),"")</f>
        <v/>
      </c>
      <c r="I68" s="186" t="str">
        <f>_xlfn.IFNA(VLOOKUP($F68,'3.框架内物料'!$A:$E,5,0),"")</f>
        <v/>
      </c>
      <c r="J68" s="190" t="str">
        <f>_xlfn.IFNA(VLOOKUP($F68,'3.框架内物料'!$A:$F,6,0),"")</f>
        <v/>
      </c>
      <c r="K68" s="190" t="str">
        <f>_xlfn.IFNA(VLOOKUP($F68,'3.框架内物料'!$A:$F,6,0),"")</f>
        <v/>
      </c>
      <c r="L68" s="58"/>
      <c r="M68" s="58"/>
      <c r="N68" s="194"/>
      <c r="O68" s="194"/>
      <c r="P68" s="193">
        <f t="shared" si="3"/>
        <v>0</v>
      </c>
      <c r="Q68" s="193">
        <f t="shared" si="4"/>
        <v>0</v>
      </c>
      <c r="R68" s="200">
        <f t="shared" si="5"/>
        <v>0</v>
      </c>
      <c r="S68" s="201">
        <v>0.06</v>
      </c>
      <c r="T68" s="206"/>
      <c r="U68" s="184">
        <v>94</v>
      </c>
    </row>
    <row r="69" s="20" customFormat="1" ht="17.6" spans="1:21">
      <c r="A69" s="36"/>
      <c r="B69" s="37"/>
      <c r="C69" s="37"/>
      <c r="D69" s="37"/>
      <c r="E69" s="37"/>
      <c r="F69" s="51"/>
      <c r="G69" s="51"/>
      <c r="H69" s="51"/>
      <c r="I69" s="51"/>
      <c r="J69" s="51"/>
      <c r="K69" s="51"/>
      <c r="L69" s="51"/>
      <c r="M69" s="51"/>
      <c r="N69" s="51"/>
      <c r="O69" s="51"/>
      <c r="P69" s="195" t="s">
        <v>2315</v>
      </c>
      <c r="Q69" s="202"/>
      <c r="R69" s="203"/>
      <c r="S69" s="79"/>
      <c r="T69" s="79"/>
      <c r="U69" s="79"/>
    </row>
    <row r="70" s="20" customFormat="1" ht="17.6" spans="1:21">
      <c r="A70" s="38"/>
      <c r="B70" s="39"/>
      <c r="C70" s="39"/>
      <c r="D70" s="39"/>
      <c r="E70" s="39"/>
      <c r="F70" s="52"/>
      <c r="G70" s="52"/>
      <c r="H70" s="52"/>
      <c r="I70" s="52"/>
      <c r="J70" s="52"/>
      <c r="K70" s="52"/>
      <c r="L70" s="52"/>
      <c r="M70" s="52"/>
      <c r="N70" s="52"/>
      <c r="O70" s="52"/>
      <c r="P70" s="196">
        <f>SUM(P62:P68)</f>
        <v>0</v>
      </c>
      <c r="Q70" s="196">
        <f>SUM(Q62:Q68)</f>
        <v>0</v>
      </c>
      <c r="R70" s="196">
        <f>Q70-P70</f>
        <v>0</v>
      </c>
      <c r="S70" s="38"/>
      <c r="T70" s="52"/>
      <c r="U70" s="80"/>
    </row>
    <row r="71" s="20" customFormat="1" ht="16" spans="1:21">
      <c r="A71" s="181" t="s">
        <v>2316</v>
      </c>
      <c r="B71" s="182"/>
      <c r="C71" s="182"/>
      <c r="D71" s="182" t="s">
        <v>2317</v>
      </c>
      <c r="E71" s="182"/>
      <c r="F71" s="185" t="s">
        <v>2318</v>
      </c>
      <c r="G71" s="186" t="str">
        <f>_xlfn.IFNA(IF(VLOOKUP($F71,'3.框架内物料'!$A:$E,2,0)=0,"请勿填写",VLOOKUP($F71,'3.框架内物料'!$A:$E,2,0)),"")</f>
        <v/>
      </c>
      <c r="H71" s="187" t="str">
        <f>_xlfn.IFNA(VLOOKUP($F71,'3.框架内物料'!$A:$E,4,0),"")</f>
        <v/>
      </c>
      <c r="I71" s="186" t="str">
        <f>_xlfn.IFNA(VLOOKUP($F71,'3.框架内物料'!$A:$E,5,0),"")</f>
        <v/>
      </c>
      <c r="J71" s="190"/>
      <c r="K71" s="190"/>
      <c r="L71" s="58">
        <v>1</v>
      </c>
      <c r="M71" s="58">
        <v>1</v>
      </c>
      <c r="N71" s="58">
        <v>1</v>
      </c>
      <c r="O71" s="58">
        <v>1</v>
      </c>
      <c r="P71" s="193">
        <f t="shared" ref="P71:P72" si="10">IFERROR(N71*L71*J71,0)</f>
        <v>0</v>
      </c>
      <c r="Q71" s="193">
        <f t="shared" ref="Q71:Q72" si="11">IFERROR(K71*M71*O71,0)</f>
        <v>0</v>
      </c>
      <c r="R71" s="200">
        <f t="shared" ref="R71:R72" si="12">Q71-P71</f>
        <v>0</v>
      </c>
      <c r="S71" s="201">
        <v>0.06</v>
      </c>
      <c r="T71" s="206"/>
      <c r="U71" s="184">
        <v>517</v>
      </c>
    </row>
    <row r="72" s="20" customFormat="1" ht="16" spans="1:21">
      <c r="A72" s="208" t="s">
        <v>2316</v>
      </c>
      <c r="B72" s="209"/>
      <c r="C72" s="209"/>
      <c r="D72" s="209" t="s">
        <v>2319</v>
      </c>
      <c r="E72" s="209"/>
      <c r="F72" s="211" t="s">
        <v>2318</v>
      </c>
      <c r="G72" s="212" t="str">
        <f>_xlfn.IFNA(IF(VLOOKUP($F72,'3.框架内物料'!$A:$E,2,0)=0,"请勿填写",VLOOKUP($F72,'3.框架内物料'!$A:$E,2,0)),"")</f>
        <v/>
      </c>
      <c r="H72" s="213" t="str">
        <f>_xlfn.IFNA(VLOOKUP($F72,'3.框架内物料'!$A:$E,4,0),"")</f>
        <v/>
      </c>
      <c r="I72" s="212" t="str">
        <f>_xlfn.IFNA(VLOOKUP($F72,'3.框架内物料'!$A:$E,5,0),"")</f>
        <v/>
      </c>
      <c r="J72" s="190"/>
      <c r="K72" s="190"/>
      <c r="L72" s="58">
        <v>1</v>
      </c>
      <c r="M72" s="58">
        <v>1</v>
      </c>
      <c r="N72" s="58">
        <v>1</v>
      </c>
      <c r="O72" s="58">
        <v>1</v>
      </c>
      <c r="P72" s="223">
        <f t="shared" si="10"/>
        <v>0</v>
      </c>
      <c r="Q72" s="223">
        <f t="shared" si="11"/>
        <v>0</v>
      </c>
      <c r="R72" s="228">
        <f t="shared" si="12"/>
        <v>0</v>
      </c>
      <c r="S72" s="201">
        <v>0.06</v>
      </c>
      <c r="T72" s="206"/>
      <c r="U72" s="184">
        <v>518</v>
      </c>
    </row>
    <row r="73" s="20" customFormat="1" ht="17.6" spans="1:21">
      <c r="A73" s="36"/>
      <c r="B73" s="37"/>
      <c r="C73" s="37"/>
      <c r="D73" s="37"/>
      <c r="E73" s="37"/>
      <c r="F73" s="51"/>
      <c r="G73" s="51"/>
      <c r="H73" s="51"/>
      <c r="I73" s="51"/>
      <c r="J73" s="51"/>
      <c r="K73" s="51"/>
      <c r="L73" s="51"/>
      <c r="M73" s="51"/>
      <c r="N73" s="51"/>
      <c r="O73" s="51"/>
      <c r="P73" s="195" t="s">
        <v>2320</v>
      </c>
      <c r="Q73" s="202"/>
      <c r="R73" s="203"/>
      <c r="S73" s="79"/>
      <c r="T73" s="79"/>
      <c r="U73" s="79"/>
    </row>
    <row r="74" s="20" customFormat="1" ht="17.6" spans="1:21">
      <c r="A74" s="38"/>
      <c r="B74" s="39"/>
      <c r="C74" s="39"/>
      <c r="D74" s="39"/>
      <c r="E74" s="39"/>
      <c r="F74" s="52"/>
      <c r="G74" s="52"/>
      <c r="H74" s="52"/>
      <c r="I74" s="52"/>
      <c r="J74" s="52"/>
      <c r="K74" s="52"/>
      <c r="L74" s="52"/>
      <c r="M74" s="52"/>
      <c r="N74" s="52"/>
      <c r="O74" s="52"/>
      <c r="P74" s="196">
        <f>SUM(P71:P72)</f>
        <v>0</v>
      </c>
      <c r="Q74" s="196">
        <f>SUM(Q71:Q72)</f>
        <v>0</v>
      </c>
      <c r="R74" s="196">
        <f>Q74-P74</f>
        <v>0</v>
      </c>
      <c r="S74" s="38"/>
      <c r="T74" s="52"/>
      <c r="U74" s="80"/>
    </row>
    <row r="75" s="20" customFormat="1" ht="17.6" spans="1:21">
      <c r="A75" s="88"/>
      <c r="B75" s="89"/>
      <c r="C75" s="89"/>
      <c r="D75" s="89"/>
      <c r="E75" s="89"/>
      <c r="F75" s="104"/>
      <c r="G75" s="89"/>
      <c r="H75" s="105"/>
      <c r="I75" s="89"/>
      <c r="J75" s="216"/>
      <c r="K75" s="217"/>
      <c r="L75" s="111"/>
      <c r="M75" s="111"/>
      <c r="N75" s="111"/>
      <c r="O75" s="111"/>
      <c r="P75" s="224" t="s">
        <v>2321</v>
      </c>
      <c r="Q75" s="224"/>
      <c r="R75" s="229"/>
      <c r="S75" s="131"/>
      <c r="T75" s="131"/>
      <c r="U75" s="131"/>
    </row>
    <row r="76" ht="17.6" spans="1:21">
      <c r="A76" s="90"/>
      <c r="B76" s="91"/>
      <c r="C76" s="91"/>
      <c r="D76" s="91"/>
      <c r="E76" s="91"/>
      <c r="F76" s="106"/>
      <c r="G76" s="106"/>
      <c r="H76" s="106"/>
      <c r="I76" s="106"/>
      <c r="J76" s="106"/>
      <c r="K76" s="106"/>
      <c r="L76" s="106"/>
      <c r="M76" s="106"/>
      <c r="N76" s="106"/>
      <c r="O76" s="106"/>
      <c r="P76" s="225">
        <f>P74+P70+P61+P52+P46+P37+P28+P19+P10</f>
        <v>0</v>
      </c>
      <c r="Q76" s="225">
        <f>Q74+Q70+Q61+Q52+Q46+Q37+Q28+Q19+Q10</f>
        <v>0</v>
      </c>
      <c r="R76" s="225">
        <f>SUM(R2:R72)</f>
        <v>0</v>
      </c>
      <c r="S76" s="230"/>
      <c r="T76" s="132"/>
      <c r="U76" s="133"/>
    </row>
    <row r="77" s="20" customFormat="1" ht="16" spans="1:21">
      <c r="A77" s="181" t="str">
        <f>_xlfn.IFNA(IF(OR(F77="框架外物料",F77="据实结算"),"请填写完整",VLOOKUP(F77,'3.框架内物料'!A:C,3,0)),"")</f>
        <v/>
      </c>
      <c r="B77" s="182"/>
      <c r="C77" s="182"/>
      <c r="D77" s="182"/>
      <c r="E77" s="182"/>
      <c r="F77" s="185" t="s">
        <v>2322</v>
      </c>
      <c r="G77" s="186" t="str">
        <f>_xlfn.IFNA(IF(VLOOKUP($F77,'3.框架内物料'!$A:$E,2,0)=0,"请勿填写",VLOOKUP($F77,'3.框架内物料'!$A:$E,2,0)),"")</f>
        <v/>
      </c>
      <c r="H77" s="187" t="str">
        <f>_xlfn.IFNA(VLOOKUP($F77,'3.框架内物料'!$A:$E,4,0),"")</f>
        <v/>
      </c>
      <c r="I77" s="186" t="str">
        <f>_xlfn.IFNA(VLOOKUP($F77,'3.框架内物料'!$A:$E,5,0),"")</f>
        <v/>
      </c>
      <c r="J77" s="218" t="str">
        <f>_xlfn.IFNA(VLOOKUP($F77,'3.框架内物料'!$A:$F,6,0),"")</f>
        <v/>
      </c>
      <c r="K77" s="218" t="str">
        <f>_xlfn.IFNA(VLOOKUP($F77,'3.框架内物料'!$A:$F,6,0),"")</f>
        <v/>
      </c>
      <c r="L77" s="219">
        <f>P76-P72</f>
        <v>0</v>
      </c>
      <c r="M77" s="219">
        <f>Q76-Q72</f>
        <v>0</v>
      </c>
      <c r="N77" s="219">
        <v>1</v>
      </c>
      <c r="O77" s="219">
        <v>1</v>
      </c>
      <c r="P77" s="193">
        <f t="shared" ref="P77:P78" si="13">IFERROR(N77*L77*J77,0)</f>
        <v>0</v>
      </c>
      <c r="Q77" s="193">
        <f t="shared" ref="Q77:Q78" si="14">IFERROR(K77*M77*O77,0)</f>
        <v>0</v>
      </c>
      <c r="R77" s="200">
        <f t="shared" ref="R77:R78" si="15">Q77-P77</f>
        <v>0</v>
      </c>
      <c r="S77" s="204">
        <v>0.06</v>
      </c>
      <c r="T77" s="231"/>
      <c r="U77" s="231"/>
    </row>
    <row r="78" s="20" customFormat="1" ht="16" spans="1:21">
      <c r="A78" s="181" t="str">
        <f>_xlfn.IFNA(IF(OR(F78="框架外物料",F78="据实结算"),"请填写完整",VLOOKUP(F78,'3.框架内物料'!A:C,3,0)),"")</f>
        <v>服务费</v>
      </c>
      <c r="B78" s="182"/>
      <c r="C78" s="182"/>
      <c r="D78" s="182"/>
      <c r="E78" s="182"/>
      <c r="F78" s="185" t="s">
        <v>2323</v>
      </c>
      <c r="G78" s="186" t="str">
        <f>_xlfn.IFNA(IF(VLOOKUP($F78,'3.框架内物料'!$A:$E,2,0)=0,"请勿填写",VLOOKUP($F78,'3.框架内物料'!$A:$E,2,0)),"")</f>
        <v>M947580474289864706</v>
      </c>
      <c r="H78" s="187" t="str">
        <f>_xlfn.IFNA(VLOOKUP($F78,'3.框架内物料'!$A:$E,4,0),"")</f>
        <v>服务费税费-项目税费-无票垫付费-第三方无票垫付服务费-服务费比例</v>
      </c>
      <c r="I78" s="186" t="str">
        <f>_xlfn.IFNA(VLOOKUP($F78,'3.框架内物料'!$A:$E,5,0),"")</f>
        <v>项</v>
      </c>
      <c r="J78" s="218">
        <f>_xlfn.IFNA(VLOOKUP($F78,'3.框架内物料'!$A:$F,6,0),"")</f>
        <v>0.1</v>
      </c>
      <c r="K78" s="218">
        <f>_xlfn.IFNA(VLOOKUP($F78,'3.框架内物料'!$A:$F,6,0),"")</f>
        <v>0.1</v>
      </c>
      <c r="L78" s="219">
        <f>P72</f>
        <v>0</v>
      </c>
      <c r="M78" s="219">
        <f>Q72</f>
        <v>0</v>
      </c>
      <c r="N78" s="219">
        <v>1</v>
      </c>
      <c r="O78" s="219">
        <v>1</v>
      </c>
      <c r="P78" s="193">
        <f t="shared" si="13"/>
        <v>0</v>
      </c>
      <c r="Q78" s="193">
        <f t="shared" si="14"/>
        <v>0</v>
      </c>
      <c r="R78" s="200">
        <f t="shared" si="15"/>
        <v>0</v>
      </c>
      <c r="S78" s="201">
        <v>0.06</v>
      </c>
      <c r="T78" s="206"/>
      <c r="U78" s="206"/>
    </row>
    <row r="79" s="20" customFormat="1" ht="17.6" spans="1:21">
      <c r="A79" s="36"/>
      <c r="B79" s="37"/>
      <c r="C79" s="37"/>
      <c r="D79" s="37"/>
      <c r="E79" s="37"/>
      <c r="F79" s="51"/>
      <c r="G79" s="51"/>
      <c r="H79" s="51"/>
      <c r="I79" s="51"/>
      <c r="J79" s="51"/>
      <c r="K79" s="51"/>
      <c r="L79" s="51"/>
      <c r="M79" s="51"/>
      <c r="N79" s="51"/>
      <c r="O79" s="51"/>
      <c r="P79" s="195" t="s">
        <v>2324</v>
      </c>
      <c r="Q79" s="202"/>
      <c r="R79" s="203"/>
      <c r="S79" s="79"/>
      <c r="T79" s="79"/>
      <c r="U79" s="79"/>
    </row>
    <row r="80" s="20" customFormat="1" ht="17.6" spans="1:21">
      <c r="A80" s="38"/>
      <c r="B80" s="39"/>
      <c r="C80" s="39"/>
      <c r="D80" s="39"/>
      <c r="E80" s="39"/>
      <c r="F80" s="52"/>
      <c r="G80" s="52"/>
      <c r="H80" s="52"/>
      <c r="I80" s="52"/>
      <c r="J80" s="52"/>
      <c r="K80" s="52"/>
      <c r="L80" s="52"/>
      <c r="M80" s="52"/>
      <c r="N80" s="52"/>
      <c r="O80" s="52"/>
      <c r="P80" s="196">
        <f>SUM(P77:P78)</f>
        <v>0</v>
      </c>
      <c r="Q80" s="196">
        <f>SUM(Q77:Q78)</f>
        <v>0</v>
      </c>
      <c r="R80" s="196">
        <f>Q80-P80</f>
        <v>0</v>
      </c>
      <c r="S80" s="38"/>
      <c r="T80" s="52"/>
      <c r="U80" s="80"/>
    </row>
    <row r="81" s="20" customFormat="1" ht="74.55" customHeight="1" spans="1:21">
      <c r="A81" s="210"/>
      <c r="B81" s="210"/>
      <c r="C81" s="210"/>
      <c r="D81" s="210"/>
      <c r="E81" s="214" t="s">
        <v>2325</v>
      </c>
      <c r="F81" s="215" t="s">
        <v>2326</v>
      </c>
      <c r="G81" s="215"/>
      <c r="H81" s="215"/>
      <c r="I81" s="186" t="s">
        <v>49</v>
      </c>
      <c r="J81" s="220"/>
      <c r="K81" s="220"/>
      <c r="L81" s="221">
        <v>1</v>
      </c>
      <c r="M81" s="221">
        <v>1</v>
      </c>
      <c r="N81" s="221">
        <v>1</v>
      </c>
      <c r="O81" s="221">
        <v>1</v>
      </c>
      <c r="P81" s="193">
        <f>J81*L81*N81</f>
        <v>0</v>
      </c>
      <c r="Q81" s="200">
        <f>K81*M81*O81</f>
        <v>0</v>
      </c>
      <c r="R81" s="200">
        <f>Q81-P81</f>
        <v>0</v>
      </c>
      <c r="S81" s="201">
        <v>0.06</v>
      </c>
      <c r="T81" s="206"/>
      <c r="U81" s="206"/>
    </row>
    <row r="82" s="20" customFormat="1" ht="17.6" spans="1:21">
      <c r="A82" s="88"/>
      <c r="B82" s="89"/>
      <c r="C82" s="89"/>
      <c r="D82" s="89"/>
      <c r="E82" s="89"/>
      <c r="F82" s="104"/>
      <c r="G82" s="89"/>
      <c r="H82" s="105"/>
      <c r="I82" s="89"/>
      <c r="J82" s="216"/>
      <c r="K82" s="217"/>
      <c r="L82" s="111"/>
      <c r="M82" s="111"/>
      <c r="N82" s="111"/>
      <c r="O82" s="111"/>
      <c r="P82" s="224" t="s">
        <v>2327</v>
      </c>
      <c r="Q82" s="224"/>
      <c r="R82" s="229"/>
      <c r="S82" s="131"/>
      <c r="T82" s="131"/>
      <c r="U82" s="131"/>
    </row>
    <row r="83" ht="17.6" spans="1:21">
      <c r="A83" s="90"/>
      <c r="B83" s="91"/>
      <c r="C83" s="91"/>
      <c r="D83" s="91"/>
      <c r="E83" s="91"/>
      <c r="F83" s="106"/>
      <c r="G83" s="106"/>
      <c r="H83" s="106"/>
      <c r="I83" s="106"/>
      <c r="J83" s="106"/>
      <c r="K83" s="106"/>
      <c r="L83" s="106"/>
      <c r="M83" s="106"/>
      <c r="N83" s="106"/>
      <c r="O83" s="106"/>
      <c r="P83" s="225">
        <f>SUM(P76,P80,P81)</f>
        <v>0</v>
      </c>
      <c r="Q83" s="225">
        <f>SUM(Q76,Q80,Q81)</f>
        <v>0</v>
      </c>
      <c r="R83" s="225">
        <f>SUM(R76:R81)</f>
        <v>0</v>
      </c>
      <c r="S83" s="230"/>
      <c r="T83" s="132"/>
      <c r="U83" s="133"/>
    </row>
    <row r="84" ht="54" customHeight="1" spans="1:19">
      <c r="A84" s="93"/>
      <c r="C84" s="94"/>
      <c r="D84" s="94"/>
      <c r="E84" s="94"/>
      <c r="F84" s="93"/>
      <c r="G84" s="93"/>
      <c r="H84" s="93"/>
      <c r="I84" s="93"/>
      <c r="J84" s="93"/>
      <c r="K84" s="116"/>
      <c r="L84" s="116"/>
      <c r="M84" s="116"/>
      <c r="N84" s="116"/>
      <c r="P84" s="226" t="e">
        <f>SUMIF(E1:E78,"框架内",P1:P78)/(P83-P81)</f>
        <v>#DIV/0!</v>
      </c>
      <c r="Q84" s="227" t="e">
        <f ca="1">SUMIF(E1:E78,"框架外",Q1:Q77)/(Q83-Q81)</f>
        <v>#DIV/0!</v>
      </c>
      <c r="R84" s="232" t="s">
        <v>2328</v>
      </c>
      <c r="S84" s="21"/>
    </row>
    <row r="85" ht="54" customHeight="1" spans="1:19">
      <c r="A85" s="93"/>
      <c r="C85" s="94"/>
      <c r="D85" s="94"/>
      <c r="E85" s="94"/>
      <c r="F85" s="93"/>
      <c r="G85" s="93"/>
      <c r="H85" s="93"/>
      <c r="I85" s="93"/>
      <c r="J85" s="93"/>
      <c r="K85" s="116"/>
      <c r="L85" s="116"/>
      <c r="M85" s="116"/>
      <c r="N85" s="116"/>
      <c r="P85" s="227" t="e">
        <f ca="1">SUMIF(E1:E81,"框架外",P1:P78)/(P83-P81)</f>
        <v>#DIV/0!</v>
      </c>
      <c r="Q85" s="227" t="e">
        <f ca="1">SUMIF(E1:E81,"框架外",Q1:Q78)/(Q83-Q81)</f>
        <v>#DIV/0!</v>
      </c>
      <c r="R85" s="232" t="s">
        <v>2329</v>
      </c>
      <c r="S85" s="21"/>
    </row>
    <row r="86" ht="54" customHeight="1" spans="1:19">
      <c r="A86" s="93"/>
      <c r="C86" s="94"/>
      <c r="D86" s="94"/>
      <c r="E86" s="94"/>
      <c r="F86" s="93"/>
      <c r="G86" s="93"/>
      <c r="H86" s="93"/>
      <c r="I86" s="93"/>
      <c r="J86" s="93"/>
      <c r="P86" s="227" t="e">
        <f ca="1">SUMIF(E1:E81,"据实结算",P1:P78)/(P83-P81)</f>
        <v>#DIV/0!</v>
      </c>
      <c r="Q86" s="227" t="e">
        <f ca="1">SUMIF(E1:E81,"据实结算",Q1:Q78)/(Q83-Q81)</f>
        <v>#DIV/0!</v>
      </c>
      <c r="R86" s="232" t="s">
        <v>2330</v>
      </c>
      <c r="S86" s="21"/>
    </row>
    <row r="87" spans="11:14">
      <c r="K87" s="222"/>
      <c r="L87" s="118"/>
      <c r="M87" s="118"/>
      <c r="N87" s="118"/>
    </row>
  </sheetData>
  <sheetProtection formatCells="0" insertHyperlinks="0" autoFilter="0"/>
  <mergeCells count="14">
    <mergeCell ref="P9:R9"/>
    <mergeCell ref="P18:R18"/>
    <mergeCell ref="P27:R27"/>
    <mergeCell ref="P36:R36"/>
    <mergeCell ref="P45:R45"/>
    <mergeCell ref="P51:R51"/>
    <mergeCell ref="P60:R60"/>
    <mergeCell ref="P69:R69"/>
    <mergeCell ref="P73:R73"/>
    <mergeCell ref="P75:R75"/>
    <mergeCell ref="P79:R79"/>
    <mergeCell ref="P82:R82"/>
    <mergeCell ref="K84:N84"/>
    <mergeCell ref="K85:N85"/>
  </mergeCells>
  <conditionalFormatting sqref="E81">
    <cfRule type="containsText" dxfId="0" priority="1" operator="between" text="填写">
      <formula>NOT(ISERROR(SEARCH("填写",E81)))</formula>
    </cfRule>
  </conditionalFormatting>
  <conditionalFormatting sqref="A2:A75 A77:A82">
    <cfRule type="containsText" dxfId="0" priority="2" operator="between" text="填写">
      <formula>NOT(ISERROR(SEARCH("填写",A2)))</formula>
    </cfRule>
  </conditionalFormatting>
  <dataValidations count="7">
    <dataValidation type="list" showInputMessage="1" sqref="F75 F82 F2:F8 F11:F17 F20:F26 F29:F35 F38:F44 F47:F50 F53:F59 F62:F68 F71:F72 F77:F78">
      <formula1>'3.框架内物料'!$A$2:$A$749</formula1>
    </dataValidation>
    <dataValidation type="list" allowBlank="1" showInputMessage="1" showErrorMessage="1" sqref="S81 S2:S8 S11:S17 S20:S26 S29:S35 S38:S44 S47:S50 S53:S59 S62:S68 S71:S72 S77:S78">
      <formula1>"0%,1%,3%,6%,9%"</formula1>
    </dataValidation>
    <dataValidation type="list" allowBlank="1" showInputMessage="1" showErrorMessage="1" sqref="D83">
      <formula1>"CNY, USD, JPY , HKD"</formula1>
    </dataValidation>
    <dataValidation type="list" allowBlank="1" showInputMessage="1" showErrorMessage="1" sqref="H83">
      <formula1>"是,否"</formula1>
    </dataValidation>
    <dataValidation type="list" allowBlank="1" showInputMessage="1" showErrorMessage="1" sqref="K83">
      <formula1>"0%,1%,3%,6%,13%"</formula1>
    </dataValidation>
    <dataValidation type="list" allowBlank="1" showInputMessage="1" showErrorMessage="1" sqref="A2:A1048576">
      <formula1>"搭建制作类, AVL 设备类, 第三方人员类, 创意团队类, 差旅接待类, 场地相关, 报批及安保, 物资采买类,其他代垫付类,服务费,,税费"</formula1>
    </dataValidation>
    <dataValidation type="list" allowBlank="1" showInputMessage="1" showErrorMessage="1" sqref="E2:E1048576">
      <formula1>"框架内,框架外,据实结算"</formula1>
    </dataValidation>
  </dataValidations>
  <pageMargins left="0.7" right="0.7" top="0.75" bottom="0.75" header="0.3" footer="0.3"/>
  <pageSetup paperSize="9" orientation="portrait"/>
  <headerFooter/>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FFFF00"/>
  </sheetPr>
  <dimension ref="A1:H34"/>
  <sheetViews>
    <sheetView zoomScale="104" zoomScaleNormal="104" workbookViewId="0">
      <selection activeCell="I6" sqref="I6"/>
    </sheetView>
  </sheetViews>
  <sheetFormatPr defaultColWidth="11" defaultRowHeight="16.8" outlineLevelCol="7"/>
  <cols>
    <col min="1" max="1" width="15.7946428571429" customWidth="1"/>
    <col min="2" max="2" width="12.4642857142857" customWidth="1"/>
    <col min="3" max="3" width="13.4642857142857" customWidth="1"/>
    <col min="4" max="4" width="12.7946428571429" customWidth="1"/>
    <col min="5" max="5" width="11.6607142857143" customWidth="1"/>
    <col min="6" max="6" width="32.7946428571429" customWidth="1"/>
    <col min="7" max="7" width="12.1339285714286" customWidth="1"/>
    <col min="8" max="8" width="14.1339285714286" customWidth="1"/>
  </cols>
  <sheetData>
    <row r="1" ht="20.4" spans="1:8">
      <c r="A1" s="134" t="s">
        <v>2331</v>
      </c>
      <c r="B1" s="135"/>
      <c r="C1" s="135"/>
      <c r="D1" s="135"/>
      <c r="E1" s="135"/>
      <c r="F1" s="135"/>
      <c r="G1" s="135"/>
      <c r="H1" s="160"/>
    </row>
    <row r="2" ht="41" spans="1:8">
      <c r="A2" s="136" t="s">
        <v>2332</v>
      </c>
      <c r="B2" s="137" t="s">
        <v>2333</v>
      </c>
      <c r="C2" s="138" t="s">
        <v>2334</v>
      </c>
      <c r="D2" s="139" t="s">
        <v>2335</v>
      </c>
      <c r="E2" s="161"/>
      <c r="F2" s="161"/>
      <c r="G2" s="162" t="s">
        <v>2336</v>
      </c>
      <c r="H2" s="163"/>
    </row>
    <row r="3" spans="1:8">
      <c r="A3" s="140" t="s">
        <v>2337</v>
      </c>
      <c r="B3" s="141" t="s">
        <v>2338</v>
      </c>
      <c r="C3" s="142" t="s">
        <v>2339</v>
      </c>
      <c r="D3" s="139">
        <v>50</v>
      </c>
      <c r="E3" s="161"/>
      <c r="F3" s="161"/>
      <c r="G3" s="164"/>
      <c r="H3" s="165"/>
    </row>
    <row r="4" ht="17" spans="1:8">
      <c r="A4" s="140" t="s">
        <v>2340</v>
      </c>
      <c r="B4" s="137" t="s">
        <v>2341</v>
      </c>
      <c r="C4" s="143" t="s">
        <v>2342</v>
      </c>
      <c r="D4" s="139"/>
      <c r="E4" s="142" t="s">
        <v>2343</v>
      </c>
      <c r="F4" s="166" t="s">
        <v>2344</v>
      </c>
      <c r="G4" s="167"/>
      <c r="H4" s="168" t="s">
        <v>2345</v>
      </c>
    </row>
    <row r="5" ht="17" spans="1:8">
      <c r="A5" s="140" t="s">
        <v>2346</v>
      </c>
      <c r="B5" s="137" t="s">
        <v>2347</v>
      </c>
      <c r="C5" s="143" t="s">
        <v>2342</v>
      </c>
      <c r="D5" s="139"/>
      <c r="E5" s="142" t="s">
        <v>2343</v>
      </c>
      <c r="F5" s="166" t="s">
        <v>2348</v>
      </c>
      <c r="G5" s="169"/>
      <c r="H5" s="168" t="s">
        <v>2349</v>
      </c>
    </row>
    <row r="6" spans="1:8">
      <c r="A6" s="140" t="s">
        <v>2350</v>
      </c>
      <c r="B6" s="137" t="s">
        <v>2351</v>
      </c>
      <c r="C6" s="144"/>
      <c r="D6" s="144"/>
      <c r="E6" s="144"/>
      <c r="F6" s="144"/>
      <c r="G6" s="170"/>
      <c r="H6" s="168" t="s">
        <v>2352</v>
      </c>
    </row>
    <row r="7" ht="17" spans="1:8">
      <c r="A7" s="140" t="s">
        <v>2353</v>
      </c>
      <c r="B7" s="137" t="s">
        <v>2354</v>
      </c>
      <c r="C7" s="143" t="s">
        <v>2342</v>
      </c>
      <c r="D7" s="139">
        <v>13391821131</v>
      </c>
      <c r="E7" s="142" t="s">
        <v>2343</v>
      </c>
      <c r="F7" s="171" t="s">
        <v>2355</v>
      </c>
      <c r="G7" s="172"/>
      <c r="H7" s="168" t="s">
        <v>2356</v>
      </c>
    </row>
    <row r="8" ht="20.4" spans="1:8">
      <c r="A8" s="145" t="s">
        <v>2357</v>
      </c>
      <c r="B8" s="145"/>
      <c r="C8" s="145"/>
      <c r="D8" s="145"/>
      <c r="E8" s="145"/>
      <c r="F8" s="145"/>
      <c r="G8" s="145"/>
      <c r="H8" s="145"/>
    </row>
    <row r="9" spans="1:8">
      <c r="A9" s="146" t="s">
        <v>2358</v>
      </c>
      <c r="B9" s="146" t="s">
        <v>2262</v>
      </c>
      <c r="C9" s="147" t="s">
        <v>2359</v>
      </c>
      <c r="D9" s="147" t="s">
        <v>2360</v>
      </c>
      <c r="E9" s="173" t="s">
        <v>2361</v>
      </c>
      <c r="F9" s="173" t="s">
        <v>2362</v>
      </c>
      <c r="G9" s="147" t="s">
        <v>2276</v>
      </c>
      <c r="H9" s="174" t="s">
        <v>2363</v>
      </c>
    </row>
    <row r="10" spans="1:8">
      <c r="A10" s="148">
        <v>1</v>
      </c>
      <c r="B10" s="149" t="s">
        <v>2280</v>
      </c>
      <c r="C10" s="150">
        <f>'2.报价结算清单'!P46</f>
        <v>51543.0932</v>
      </c>
      <c r="D10" s="151">
        <f t="shared" ref="D10:D18" si="0">IFERROR(_xlfn.IFNA(C10/$C$21,""),"")</f>
        <v>0.103407490245882</v>
      </c>
      <c r="E10" s="150">
        <f>'2.报价结算清单'!Q46</f>
        <v>0</v>
      </c>
      <c r="F10" s="151" t="str">
        <f t="shared" ref="F10:F18" si="1">IFERROR(_xlfn.IFNA(E10/$E$21,""),"")</f>
        <v/>
      </c>
      <c r="G10" s="150">
        <f>IFERROR(E10-C10,"")</f>
        <v>-51543.0932</v>
      </c>
      <c r="H10" s="175"/>
    </row>
    <row r="11" spans="1:8">
      <c r="A11" s="148">
        <v>2</v>
      </c>
      <c r="B11" s="149" t="s">
        <v>2364</v>
      </c>
      <c r="C11" s="150" t="e">
        <f>'2.报价结算清单'!#REF!</f>
        <v>#REF!</v>
      </c>
      <c r="D11" s="151" t="str">
        <f t="shared" si="0"/>
        <v/>
      </c>
      <c r="E11" s="150" t="e">
        <f>'2.报价结算清单'!#REF!</f>
        <v>#REF!</v>
      </c>
      <c r="F11" s="151" t="str">
        <f t="shared" si="1"/>
        <v/>
      </c>
      <c r="G11" s="150" t="str">
        <f t="shared" ref="G11:G18" si="2">IFERROR(E11-C11,"")</f>
        <v/>
      </c>
      <c r="H11" s="175"/>
    </row>
    <row r="12" spans="1:8">
      <c r="A12" s="148">
        <v>3</v>
      </c>
      <c r="B12" s="149" t="s">
        <v>2292</v>
      </c>
      <c r="C12" s="150">
        <f>'2.报价结算清单'!P59</f>
        <v>68553.36</v>
      </c>
      <c r="D12" s="151">
        <f t="shared" si="0"/>
        <v>0.13753406063574</v>
      </c>
      <c r="E12" s="150">
        <f>'2.报价结算清单'!Q59</f>
        <v>0</v>
      </c>
      <c r="F12" s="151" t="str">
        <f t="shared" si="1"/>
        <v/>
      </c>
      <c r="G12" s="150">
        <f t="shared" si="2"/>
        <v>-68553.36</v>
      </c>
      <c r="H12" s="175"/>
    </row>
    <row r="13" spans="1:8">
      <c r="A13" s="148">
        <v>4</v>
      </c>
      <c r="B13" s="149" t="s">
        <v>2294</v>
      </c>
      <c r="C13" s="150" t="e">
        <f>'2.报价结算清单'!#REF!</f>
        <v>#REF!</v>
      </c>
      <c r="D13" s="151" t="str">
        <f t="shared" si="0"/>
        <v/>
      </c>
      <c r="E13" s="150" t="e">
        <f>'2.报价结算清单'!#REF!</f>
        <v>#REF!</v>
      </c>
      <c r="F13" s="151" t="str">
        <f t="shared" si="1"/>
        <v/>
      </c>
      <c r="G13" s="150" t="str">
        <f t="shared" si="2"/>
        <v/>
      </c>
      <c r="H13" s="175"/>
    </row>
    <row r="14" spans="1:8">
      <c r="A14" s="148">
        <v>5</v>
      </c>
      <c r="B14" s="149" t="s">
        <v>2305</v>
      </c>
      <c r="C14" s="150">
        <f>'2.报价结算清单'!P81</f>
        <v>305593.14</v>
      </c>
      <c r="D14" s="151">
        <f t="shared" si="0"/>
        <v>0.613091253975389</v>
      </c>
      <c r="E14" s="150">
        <f>'2.报价结算清单'!Q81</f>
        <v>0</v>
      </c>
      <c r="F14" s="151" t="str">
        <f t="shared" si="1"/>
        <v/>
      </c>
      <c r="G14" s="150">
        <f t="shared" si="2"/>
        <v>-305593.14</v>
      </c>
      <c r="H14" s="175"/>
    </row>
    <row r="15" spans="1:8">
      <c r="A15" s="148">
        <v>6</v>
      </c>
      <c r="B15" s="149" t="s">
        <v>2365</v>
      </c>
      <c r="C15" s="150">
        <f>'2.报价结算清单'!P111</f>
        <v>52378.1</v>
      </c>
      <c r="D15" s="151">
        <f t="shared" si="0"/>
        <v>0.105082709022357</v>
      </c>
      <c r="E15" s="150">
        <f>'2.报价结算清单'!Q111</f>
        <v>0</v>
      </c>
      <c r="F15" s="151" t="str">
        <f t="shared" si="1"/>
        <v/>
      </c>
      <c r="G15" s="150">
        <f t="shared" si="2"/>
        <v>-52378.1</v>
      </c>
      <c r="H15" s="175"/>
    </row>
    <row r="16" spans="1:8">
      <c r="A16" s="148">
        <v>7</v>
      </c>
      <c r="B16" s="149" t="s">
        <v>2366</v>
      </c>
      <c r="C16" s="150" t="e">
        <f>'2.报价结算清单'!#REF!</f>
        <v>#REF!</v>
      </c>
      <c r="D16" s="151" t="str">
        <f t="shared" si="0"/>
        <v/>
      </c>
      <c r="E16" s="150" t="e">
        <f>'2.报价结算清单'!#REF!</f>
        <v>#REF!</v>
      </c>
      <c r="F16" s="151" t="str">
        <f t="shared" si="1"/>
        <v/>
      </c>
      <c r="G16" s="150" t="str">
        <f t="shared" si="2"/>
        <v/>
      </c>
      <c r="H16" s="175"/>
    </row>
    <row r="17" spans="1:8">
      <c r="A17" s="148">
        <v>8</v>
      </c>
      <c r="B17" s="149" t="s">
        <v>2367</v>
      </c>
      <c r="C17" s="150" t="e">
        <f>'2.报价结算清单'!#REF!</f>
        <v>#REF!</v>
      </c>
      <c r="D17" s="151" t="str">
        <f t="shared" si="0"/>
        <v/>
      </c>
      <c r="E17" s="150" t="e">
        <f>'2.报价结算清单'!#REF!</f>
        <v>#REF!</v>
      </c>
      <c r="F17" s="151" t="str">
        <f t="shared" si="1"/>
        <v/>
      </c>
      <c r="G17" s="150" t="str">
        <f t="shared" si="2"/>
        <v/>
      </c>
      <c r="H17" s="175"/>
    </row>
    <row r="18" spans="1:8">
      <c r="A18" s="148">
        <v>9</v>
      </c>
      <c r="B18" s="149" t="s">
        <v>2368</v>
      </c>
      <c r="C18" s="150" t="e">
        <f>'2.报价结算清单'!#REF!</f>
        <v>#REF!</v>
      </c>
      <c r="D18" s="151" t="str">
        <f t="shared" si="0"/>
        <v/>
      </c>
      <c r="E18" s="150" t="e">
        <f>'2.报价结算清单'!#REF!</f>
        <v>#REF!</v>
      </c>
      <c r="F18" s="151" t="str">
        <f t="shared" si="1"/>
        <v/>
      </c>
      <c r="G18" s="150" t="str">
        <f t="shared" si="2"/>
        <v/>
      </c>
      <c r="H18" s="175"/>
    </row>
    <row r="19" spans="1:8">
      <c r="A19" s="152" t="s">
        <v>2369</v>
      </c>
      <c r="B19" s="153"/>
      <c r="C19" s="154">
        <v>0.06</v>
      </c>
      <c r="D19" s="154">
        <v>0.06</v>
      </c>
      <c r="E19" s="154">
        <v>0.06</v>
      </c>
      <c r="F19" s="154">
        <v>0.06</v>
      </c>
      <c r="G19" s="154">
        <v>0.06</v>
      </c>
      <c r="H19" s="154"/>
    </row>
    <row r="20" spans="1:8">
      <c r="A20" s="155" t="s">
        <v>2370</v>
      </c>
      <c r="B20" s="153"/>
      <c r="C20" s="156" t="str">
        <f>'2.报价结算清单'!J120</f>
        <v>0</v>
      </c>
      <c r="D20" s="151">
        <f>IFERROR(_xlfn.IFNA(C20/$C$22,""),"")</f>
        <v>0</v>
      </c>
      <c r="E20" s="156">
        <f>'2.报价结算清单'!K120</f>
        <v>0</v>
      </c>
      <c r="F20" s="151" t="str">
        <f>IFERROR(_xlfn.IFNA(E20/$E$22,""),"")</f>
        <v/>
      </c>
      <c r="G20" s="150">
        <f>IFERROR(E20-C20,"")</f>
        <v>0</v>
      </c>
      <c r="H20" s="175"/>
    </row>
    <row r="21" spans="1:8">
      <c r="A21" s="152" t="s">
        <v>2371</v>
      </c>
      <c r="B21" s="152"/>
      <c r="C21" s="156">
        <f>'2.报价结算清单'!P122</f>
        <v>498446.4188952</v>
      </c>
      <c r="D21" s="151">
        <f>IFERROR(_xlfn.IFNA(C21/$C$22,""),"")</f>
        <v>1</v>
      </c>
      <c r="E21" s="156" t="e">
        <f>'2.报价结算清单'!Q122</f>
        <v>#REF!</v>
      </c>
      <c r="F21" s="151" t="str">
        <f>IFERROR(_xlfn.IFNA(E21/$E$22,""),"")</f>
        <v/>
      </c>
      <c r="G21" s="150" t="str">
        <f>IFERROR(E21-C21,"")</f>
        <v/>
      </c>
      <c r="H21" s="175"/>
    </row>
    <row r="22" spans="1:7">
      <c r="A22" s="157" t="s">
        <v>2372</v>
      </c>
      <c r="B22" s="157"/>
      <c r="C22" s="158">
        <f>'2.报价结算清单'!P122</f>
        <v>498446.4188952</v>
      </c>
      <c r="D22" s="158"/>
      <c r="E22" s="158" t="e">
        <f>'2.报价结算清单'!Q122</f>
        <v>#REF!</v>
      </c>
      <c r="F22" s="158"/>
      <c r="G22" s="176" t="str">
        <f>IFERROR(E22-C22,"")</f>
        <v/>
      </c>
    </row>
    <row r="33" spans="4:4">
      <c r="D33" s="159"/>
    </row>
    <row r="34" spans="4:4">
      <c r="D34" s="159"/>
    </row>
  </sheetData>
  <sheetProtection formatCells="0" formatColumns="0" formatRows="0" insertRows="0"/>
  <mergeCells count="12">
    <mergeCell ref="A1:H1"/>
    <mergeCell ref="D2:F2"/>
    <mergeCell ref="D3:F3"/>
    <mergeCell ref="B6:F6"/>
    <mergeCell ref="A8:H8"/>
    <mergeCell ref="A19:B19"/>
    <mergeCell ref="A20:B20"/>
    <mergeCell ref="A21:B21"/>
    <mergeCell ref="A22:B22"/>
    <mergeCell ref="C22:D22"/>
    <mergeCell ref="E22:F22"/>
    <mergeCell ref="G2:H3"/>
  </mergeCells>
  <dataValidations count="1">
    <dataValidation type="list" allowBlank="1" showInputMessage="1" showErrorMessage="1" sqref="C19:H19">
      <formula1>"0%,1%,3%,6%,9%"</formula1>
    </dataValidation>
  </dataValidations>
  <hyperlinks>
    <hyperlink ref="F7" r:id="rId1" display="gaozhi@cct.cn"/>
    <hyperlink ref="F4" r:id="rId2" display="wangyu.520@bytedance.com" tooltip="mailto:wangyu.520@bytedance.com"/>
    <hyperlink ref="F5" r:id="rId3" display="wangzheng.0218@bytedance.com" tooltip="mailto:wangzheng.0218@bytedance.com"/>
  </hyperlink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FFFF00"/>
    <pageSetUpPr fitToPage="1"/>
  </sheetPr>
  <dimension ref="A1:Y126"/>
  <sheetViews>
    <sheetView tabSelected="1" zoomScale="56" zoomScaleNormal="56" workbookViewId="0">
      <pane ySplit="1" topLeftCell="A2" activePane="bottomLeft" state="frozen"/>
      <selection/>
      <selection pane="bottomLeft" activeCell="K123" sqref="K123:N123"/>
    </sheetView>
  </sheetViews>
  <sheetFormatPr defaultColWidth="9" defaultRowHeight="15.2"/>
  <cols>
    <col min="1" max="1" width="12.6607142857143" style="21" customWidth="1"/>
    <col min="2" max="3" width="37.8660714285714" style="22" hidden="1" customWidth="1"/>
    <col min="4" max="4" width="37.8660714285714" style="22" customWidth="1"/>
    <col min="5" max="5" width="21" style="22" customWidth="1"/>
    <col min="6" max="6" width="16.4642857142857" style="21" customWidth="1"/>
    <col min="7" max="7" width="30.7946428571429" style="21" customWidth="1"/>
    <col min="8" max="8" width="62.1339285714286" style="23" customWidth="1"/>
    <col min="9" max="9" width="8.66071428571429" style="21" customWidth="1"/>
    <col min="10" max="10" width="12" style="24" customWidth="1"/>
    <col min="11" max="11" width="12" style="25" hidden="1" customWidth="1" outlineLevel="1"/>
    <col min="12" max="12" width="12.6607142857143" style="26" customWidth="1" collapsed="1"/>
    <col min="13" max="13" width="8.66071428571429" style="26" hidden="1" customWidth="1" outlineLevel="1"/>
    <col min="14" max="14" width="8.66071428571429" style="26" customWidth="1" collapsed="1"/>
    <col min="15" max="15" width="8.66071428571429" style="26" hidden="1" customWidth="1" outlineLevel="1"/>
    <col min="16" max="16" width="15.5357142857143" style="27" customWidth="1" collapsed="1"/>
    <col min="17" max="17" width="30.4642857142857" style="27" hidden="1" customWidth="1" outlineLevel="1"/>
    <col min="18" max="18" width="26.8928571428571" style="28" customWidth="1" collapsed="1"/>
    <col min="19" max="20" width="10.3303571428571" style="29" customWidth="1"/>
    <col min="21" max="21" width="29.1339285714286" style="21" customWidth="1"/>
    <col min="22" max="22" width="14.3303571428571" style="21" customWidth="1"/>
    <col min="23" max="24" width="9" style="21"/>
    <col min="25" max="25" width="9.79464285714286" style="21" customWidth="1"/>
    <col min="26" max="16384" width="9" style="21"/>
  </cols>
  <sheetData>
    <row r="1" s="16" customFormat="1" ht="31" spans="1:22">
      <c r="A1" s="30" t="s">
        <v>2373</v>
      </c>
      <c r="B1" s="30" t="s">
        <v>2374</v>
      </c>
      <c r="C1" s="30" t="s">
        <v>2375</v>
      </c>
      <c r="D1" s="30" t="s">
        <v>2376</v>
      </c>
      <c r="E1" s="41" t="s">
        <v>2377</v>
      </c>
      <c r="F1" s="42" t="s">
        <v>2264</v>
      </c>
      <c r="G1" s="43" t="s">
        <v>2378</v>
      </c>
      <c r="H1" s="30" t="s">
        <v>2379</v>
      </c>
      <c r="I1" s="30" t="s">
        <v>2380</v>
      </c>
      <c r="J1" s="54" t="s">
        <v>2381</v>
      </c>
      <c r="K1" s="55" t="s">
        <v>2382</v>
      </c>
      <c r="L1" s="56" t="s">
        <v>2383</v>
      </c>
      <c r="M1" s="61" t="s">
        <v>2384</v>
      </c>
      <c r="N1" s="56" t="s">
        <v>2385</v>
      </c>
      <c r="O1" s="61" t="s">
        <v>2386</v>
      </c>
      <c r="P1" s="62" t="s">
        <v>2387</v>
      </c>
      <c r="Q1" s="66" t="s">
        <v>2361</v>
      </c>
      <c r="R1" s="67" t="s">
        <v>2276</v>
      </c>
      <c r="S1" s="68" t="s">
        <v>2388</v>
      </c>
      <c r="T1" s="68" t="s">
        <v>2389</v>
      </c>
      <c r="U1" s="76" t="s">
        <v>2278</v>
      </c>
      <c r="V1" s="77" t="s">
        <v>2279</v>
      </c>
    </row>
    <row r="2" s="17" customFormat="1" ht="16" spans="1:22">
      <c r="A2" s="31" t="s">
        <v>2280</v>
      </c>
      <c r="B2" s="32" t="s">
        <v>2390</v>
      </c>
      <c r="C2" s="32" t="s">
        <v>2390</v>
      </c>
      <c r="D2" s="32" t="s">
        <v>2391</v>
      </c>
      <c r="E2" s="44" t="s">
        <v>2283</v>
      </c>
      <c r="F2" s="45" t="s">
        <v>2392</v>
      </c>
      <c r="G2" s="46" t="str">
        <f>_xlfn.IFNA(IF(VLOOKUP($F2,'[1]3.框架内物料'!$A:$E,2,0)=0,"请勿填写",VLOOKUP($F2,'[1]3.框架内物料'!$A:$E,2,0)),"")</f>
        <v>M947580777174933506</v>
      </c>
      <c r="H2" s="47" t="str">
        <f>_xlfn.IFNA(VLOOKUP($F2,'[1]3.框架内物料'!$A:$E,4,0),"")</f>
        <v>搭建制作-制作-装饰材料-KT板-亚展A类板</v>
      </c>
      <c r="I2" s="46" t="str">
        <f>_xlfn.IFNA(VLOOKUP($F2,'3.框架内物料'!$A:$E,5,0),"")</f>
        <v>平米</v>
      </c>
      <c r="J2" s="46">
        <f>_xlfn.IFNA(VLOOKUP($F2,'[1]3.框架内物料'!$A:$F,6,0),"")</f>
        <v>50.57</v>
      </c>
      <c r="K2" s="57"/>
      <c r="L2" s="58">
        <v>0.38</v>
      </c>
      <c r="M2" s="58"/>
      <c r="N2" s="58">
        <v>2</v>
      </c>
      <c r="O2" s="58"/>
      <c r="P2" s="63">
        <f>IFERROR(N2*L2*J2,0)</f>
        <v>38.4332</v>
      </c>
      <c r="Q2" s="63">
        <f>IFERROR(O2*M2*K2,0)</f>
        <v>0</v>
      </c>
      <c r="R2" s="69">
        <f>Q2-P2</f>
        <v>-38.4332</v>
      </c>
      <c r="S2" s="70">
        <v>0.06</v>
      </c>
      <c r="T2" s="70">
        <v>0</v>
      </c>
      <c r="U2" s="78"/>
      <c r="V2" s="78"/>
    </row>
    <row r="3" s="17" customFormat="1" ht="16" spans="1:22">
      <c r="A3" s="31" t="s">
        <v>2280</v>
      </c>
      <c r="B3" s="32" t="s">
        <v>2393</v>
      </c>
      <c r="C3" s="32" t="s">
        <v>2393</v>
      </c>
      <c r="D3" s="32" t="s">
        <v>2393</v>
      </c>
      <c r="E3" s="44" t="s">
        <v>2290</v>
      </c>
      <c r="F3" s="45"/>
      <c r="G3" s="46"/>
      <c r="H3" s="48" t="s">
        <v>2394</v>
      </c>
      <c r="I3" s="46" t="s">
        <v>90</v>
      </c>
      <c r="J3" s="57" t="s">
        <v>2395</v>
      </c>
      <c r="K3" s="57"/>
      <c r="L3" s="58">
        <v>2</v>
      </c>
      <c r="M3" s="58"/>
      <c r="N3" s="58">
        <v>1</v>
      </c>
      <c r="O3" s="58"/>
      <c r="P3" s="63">
        <f t="shared" ref="P3:P44" si="0">IFERROR(N3*L3*J3,0)</f>
        <v>42.4</v>
      </c>
      <c r="Q3" s="63">
        <f>IFERROR(O3*M3*K3,0)</f>
        <v>0</v>
      </c>
      <c r="R3" s="69">
        <f>Q3-P3</f>
        <v>-42.4</v>
      </c>
      <c r="S3" s="70">
        <v>0.06</v>
      </c>
      <c r="T3" s="70">
        <v>0</v>
      </c>
      <c r="U3" s="78"/>
      <c r="V3" s="78"/>
    </row>
    <row r="4" s="17" customFormat="1" ht="16" spans="1:22">
      <c r="A4" s="31" t="s">
        <v>2280</v>
      </c>
      <c r="B4" s="32" t="s">
        <v>2396</v>
      </c>
      <c r="C4" s="32" t="s">
        <v>2396</v>
      </c>
      <c r="D4" s="32" t="s">
        <v>2397</v>
      </c>
      <c r="E4" s="44" t="s">
        <v>2290</v>
      </c>
      <c r="F4" s="45"/>
      <c r="G4" s="46"/>
      <c r="H4" s="48" t="s">
        <v>2397</v>
      </c>
      <c r="I4" s="46" t="s">
        <v>90</v>
      </c>
      <c r="J4" s="57" t="s">
        <v>2398</v>
      </c>
      <c r="K4" s="57"/>
      <c r="L4" s="58">
        <v>50</v>
      </c>
      <c r="M4" s="58"/>
      <c r="N4" s="58">
        <v>1</v>
      </c>
      <c r="O4" s="58"/>
      <c r="P4" s="63">
        <f t="shared" si="0"/>
        <v>424</v>
      </c>
      <c r="Q4" s="63">
        <f>IFERROR(O4*M4*K4,0)</f>
        <v>0</v>
      </c>
      <c r="R4" s="69">
        <f>Q4-P4</f>
        <v>-424</v>
      </c>
      <c r="S4" s="70">
        <v>0.06</v>
      </c>
      <c r="T4" s="70">
        <v>0</v>
      </c>
      <c r="U4" s="78"/>
      <c r="V4" s="78"/>
    </row>
    <row r="5" s="17" customFormat="1" ht="32" customHeight="1" spans="1:22">
      <c r="A5" s="31" t="s">
        <v>2280</v>
      </c>
      <c r="B5" s="32" t="s">
        <v>2399</v>
      </c>
      <c r="C5" s="32" t="s">
        <v>2399</v>
      </c>
      <c r="D5" s="32" t="s">
        <v>2399</v>
      </c>
      <c r="E5" s="44" t="s">
        <v>2290</v>
      </c>
      <c r="F5" s="45"/>
      <c r="G5" s="46"/>
      <c r="H5" s="48" t="s">
        <v>2400</v>
      </c>
      <c r="I5" s="46" t="s">
        <v>90</v>
      </c>
      <c r="J5" s="57" t="s">
        <v>2401</v>
      </c>
      <c r="K5" s="57"/>
      <c r="L5" s="58">
        <v>60</v>
      </c>
      <c r="M5" s="58"/>
      <c r="N5" s="58">
        <v>1</v>
      </c>
      <c r="O5" s="58"/>
      <c r="P5" s="63">
        <f t="shared" si="0"/>
        <v>318</v>
      </c>
      <c r="Q5" s="63">
        <f>IFERROR(O5*M5*K5,0)</f>
        <v>0</v>
      </c>
      <c r="R5" s="69">
        <f>Q5-P5</f>
        <v>-318</v>
      </c>
      <c r="S5" s="70">
        <v>0.06</v>
      </c>
      <c r="T5" s="70">
        <v>0</v>
      </c>
      <c r="U5" s="78"/>
      <c r="V5" s="78"/>
    </row>
    <row r="6" s="17" customFormat="1" ht="32" customHeight="1" spans="1:22">
      <c r="A6" s="31" t="s">
        <v>2280</v>
      </c>
      <c r="B6" s="32" t="s">
        <v>2402</v>
      </c>
      <c r="C6" s="32" t="s">
        <v>2402</v>
      </c>
      <c r="D6" s="32" t="s">
        <v>2402</v>
      </c>
      <c r="E6" s="44" t="s">
        <v>2290</v>
      </c>
      <c r="F6" s="45"/>
      <c r="G6" s="46"/>
      <c r="H6" s="48" t="s">
        <v>2403</v>
      </c>
      <c r="I6" s="46" t="s">
        <v>90</v>
      </c>
      <c r="J6" s="57" t="s">
        <v>2404</v>
      </c>
      <c r="K6" s="57"/>
      <c r="L6" s="58">
        <v>55</v>
      </c>
      <c r="M6" s="58"/>
      <c r="N6" s="58">
        <v>1</v>
      </c>
      <c r="O6" s="58"/>
      <c r="P6" s="63">
        <f t="shared" si="0"/>
        <v>699.6</v>
      </c>
      <c r="Q6" s="63">
        <f>IFERROR(O6*M6*K6,0)</f>
        <v>0</v>
      </c>
      <c r="R6" s="69">
        <f>Q6-P6</f>
        <v>-699.6</v>
      </c>
      <c r="S6" s="70">
        <v>0.06</v>
      </c>
      <c r="T6" s="70">
        <v>0</v>
      </c>
      <c r="U6" s="78"/>
      <c r="V6" s="78"/>
    </row>
    <row r="7" s="17" customFormat="1" ht="32" customHeight="1" spans="1:22">
      <c r="A7" s="31" t="s">
        <v>2280</v>
      </c>
      <c r="B7" s="32" t="s">
        <v>2405</v>
      </c>
      <c r="C7" s="32" t="s">
        <v>2405</v>
      </c>
      <c r="D7" s="32" t="s">
        <v>2405</v>
      </c>
      <c r="E7" s="44" t="s">
        <v>2283</v>
      </c>
      <c r="F7" s="45" t="s">
        <v>2406</v>
      </c>
      <c r="G7" s="46" t="str">
        <f>_xlfn.IFNA(IF(VLOOKUP($F7,'[1]3.框架内物料'!$A:$E,2,0)=0,"请勿填写",VLOOKUP($F7,'[1]3.框架内物料'!$A:$E,2,0)),"")</f>
        <v>M939882582330556417</v>
      </c>
      <c r="H7" s="47" t="str">
        <f>_xlfn.IFNA(VLOOKUP($F7,'[1]3.框架内物料'!$A:$E,4,0),"")</f>
        <v>搭建制作-印刷-单页-A4彩色单面250克铜板纸-数量(1-500)</v>
      </c>
      <c r="I7" s="46" t="s">
        <v>237</v>
      </c>
      <c r="J7" s="46">
        <f>_xlfn.IFNA(VLOOKUP($F7,'[1]3.框架内物料'!$A:$F,6,0),"")</f>
        <v>1.91</v>
      </c>
      <c r="K7" s="57"/>
      <c r="L7" s="58">
        <v>120</v>
      </c>
      <c r="M7" s="58"/>
      <c r="N7" s="58">
        <v>1</v>
      </c>
      <c r="O7" s="58"/>
      <c r="P7" s="63">
        <f t="shared" si="0"/>
        <v>229.2</v>
      </c>
      <c r="Q7" s="63">
        <f t="shared" ref="Q7:Q12" si="1">IFERROR(O7*M7*K7,0)</f>
        <v>0</v>
      </c>
      <c r="R7" s="69">
        <f t="shared" ref="R7:R12" si="2">Q7-P7</f>
        <v>-229.2</v>
      </c>
      <c r="S7" s="70">
        <v>0.06</v>
      </c>
      <c r="T7" s="70">
        <v>0</v>
      </c>
      <c r="U7" s="78"/>
      <c r="V7" s="78"/>
    </row>
    <row r="8" s="17" customFormat="1" ht="32" customHeight="1" spans="1:22">
      <c r="A8" s="31" t="s">
        <v>2280</v>
      </c>
      <c r="B8" s="33" t="s">
        <v>2407</v>
      </c>
      <c r="C8" s="33" t="s">
        <v>2407</v>
      </c>
      <c r="D8" s="33" t="s">
        <v>2407</v>
      </c>
      <c r="E8" s="44" t="s">
        <v>2283</v>
      </c>
      <c r="F8" s="45" t="s">
        <v>2408</v>
      </c>
      <c r="G8" s="46" t="str">
        <f>_xlfn.IFNA(IF(VLOOKUP($F8,'[1]3.框架内物料'!$A:$E,2,0)=0,"请勿填写",VLOOKUP($F8,'[1]3.框架内物料'!$A:$E,2,0)),"")</f>
        <v>M939882630977200129</v>
      </c>
      <c r="H8" s="47" t="str">
        <f>_xlfn.IFNA(VLOOKUP($F8,'[1]3.框架内物料'!$A:$E,4,0),"")</f>
        <v>搭建制作-印刷-麦克风套-雪弗板裱写真-80mm*50mm</v>
      </c>
      <c r="I8" s="46" t="s">
        <v>237</v>
      </c>
      <c r="J8" s="46">
        <f>_xlfn.IFNA(VLOOKUP($F8,'[1]3.框架内物料'!$A:$F,6,0),"")</f>
        <v>21.2</v>
      </c>
      <c r="K8" s="57"/>
      <c r="L8" s="58">
        <v>4</v>
      </c>
      <c r="M8" s="58"/>
      <c r="N8" s="58">
        <v>1</v>
      </c>
      <c r="O8" s="58"/>
      <c r="P8" s="63">
        <f t="shared" si="0"/>
        <v>84.8</v>
      </c>
      <c r="Q8" s="63">
        <f t="shared" si="1"/>
        <v>0</v>
      </c>
      <c r="R8" s="69">
        <f t="shared" si="2"/>
        <v>-84.8</v>
      </c>
      <c r="S8" s="70">
        <v>0.06</v>
      </c>
      <c r="T8" s="70">
        <v>0</v>
      </c>
      <c r="U8" s="78"/>
      <c r="V8" s="78"/>
    </row>
    <row r="9" s="17" customFormat="1" ht="32" customHeight="1" spans="1:22">
      <c r="A9" s="31" t="s">
        <v>2280</v>
      </c>
      <c r="B9" s="32" t="s">
        <v>2409</v>
      </c>
      <c r="C9" s="32" t="s">
        <v>2409</v>
      </c>
      <c r="D9" s="32" t="s">
        <v>2409</v>
      </c>
      <c r="E9" s="44" t="s">
        <v>2283</v>
      </c>
      <c r="F9" s="45" t="s">
        <v>2410</v>
      </c>
      <c r="G9" s="46" t="str">
        <f>_xlfn.IFNA(IF(VLOOKUP($F9,'[1]3.框架内物料'!$A:$E,2,0)=0,"请勿填写",VLOOKUP($F9,'[1]3.框架内物料'!$A:$E,2,0)),"")</f>
        <v>M939882627565998081</v>
      </c>
      <c r="H9" s="47" t="str">
        <f>_xlfn.IFNA(VLOOKUP($F9,'[1]3.框架内物料'!$A:$E,4,0),"")</f>
        <v>搭建制作-印刷-主持人手卡-彩色单面157克铜板纸-150mm*100mm</v>
      </c>
      <c r="I9" s="46" t="s">
        <v>237</v>
      </c>
      <c r="J9" s="46">
        <f>_xlfn.IFNA(VLOOKUP($F9,'[1]3.框架内物料'!$A:$F,6,0),"")</f>
        <v>0.95</v>
      </c>
      <c r="K9" s="57"/>
      <c r="L9" s="58">
        <v>30</v>
      </c>
      <c r="M9" s="58"/>
      <c r="N9" s="58">
        <v>1</v>
      </c>
      <c r="O9" s="58"/>
      <c r="P9" s="63">
        <f t="shared" si="0"/>
        <v>28.5</v>
      </c>
      <c r="Q9" s="63">
        <f t="shared" si="1"/>
        <v>0</v>
      </c>
      <c r="R9" s="69">
        <f t="shared" si="2"/>
        <v>-28.5</v>
      </c>
      <c r="S9" s="70">
        <v>0.06</v>
      </c>
      <c r="T9" s="70">
        <v>0</v>
      </c>
      <c r="U9" s="78"/>
      <c r="V9" s="78"/>
    </row>
    <row r="10" s="17" customFormat="1" ht="32" customHeight="1" spans="1:22">
      <c r="A10" s="31" t="s">
        <v>2280</v>
      </c>
      <c r="B10" s="32" t="s">
        <v>2411</v>
      </c>
      <c r="C10" s="32" t="s">
        <v>2411</v>
      </c>
      <c r="D10" s="32" t="s">
        <v>2411</v>
      </c>
      <c r="E10" s="44" t="s">
        <v>2283</v>
      </c>
      <c r="F10" s="45" t="s">
        <v>2412</v>
      </c>
      <c r="G10" s="46" t="str">
        <f>_xlfn.IFNA(IF(VLOOKUP($F10,'[1]3.框架内物料'!$A:$E,2,0)=0,"请勿填写",VLOOKUP($F10,'[1]3.框架内物料'!$A:$E,2,0)),"")</f>
        <v>M947580553369272322</v>
      </c>
      <c r="H10" s="47" t="str">
        <f>_xlfn.IFNA(VLOOKUP($F10,'[1]3.框架内物料'!$A:$E,4,0),"")</f>
        <v>搭建制作-印刷-桌卡-200克铜版彩色打印三折页-150mm X 210mm</v>
      </c>
      <c r="I10" s="46" t="s">
        <v>237</v>
      </c>
      <c r="J10" s="46">
        <f>_xlfn.IFNA(VLOOKUP($F10,'[1]3.框架内物料'!$A:$F,6,0),"")</f>
        <v>4.5</v>
      </c>
      <c r="K10" s="57"/>
      <c r="L10" s="58">
        <v>55</v>
      </c>
      <c r="M10" s="58"/>
      <c r="N10" s="58">
        <v>1</v>
      </c>
      <c r="O10" s="58"/>
      <c r="P10" s="63">
        <f t="shared" si="0"/>
        <v>247.5</v>
      </c>
      <c r="Q10" s="63">
        <f t="shared" si="1"/>
        <v>0</v>
      </c>
      <c r="R10" s="69">
        <f t="shared" si="2"/>
        <v>-247.5</v>
      </c>
      <c r="S10" s="70">
        <v>0.06</v>
      </c>
      <c r="T10" s="70">
        <v>0</v>
      </c>
      <c r="U10" s="78"/>
      <c r="V10" s="78"/>
    </row>
    <row r="11" s="17" customFormat="1" ht="32" customHeight="1" spans="1:22">
      <c r="A11" s="31" t="s">
        <v>2280</v>
      </c>
      <c r="B11" s="32" t="s">
        <v>2413</v>
      </c>
      <c r="C11" s="32" t="s">
        <v>2413</v>
      </c>
      <c r="D11" s="32" t="s">
        <v>2413</v>
      </c>
      <c r="E11" s="44" t="s">
        <v>2283</v>
      </c>
      <c r="F11" s="45" t="s">
        <v>2414</v>
      </c>
      <c r="G11" s="46" t="str">
        <f>_xlfn.IFNA(IF(VLOOKUP($F11,'[1]3.框架内物料'!$A:$E,2,0)=0,"请勿填写",VLOOKUP($F11,'[1]3.框架内物料'!$A:$E,2,0)),"")</f>
        <v>M939882688505040898</v>
      </c>
      <c r="H11" s="47" t="str">
        <f>_xlfn.IFNA(VLOOKUP($F11,'[1]3.框架内物料'!$A:$E,4,0),"")</f>
        <v>搭建制作-印刷-单页-A4彩色双面157克铜板纸-数量(1-500)</v>
      </c>
      <c r="I11" s="46" t="s">
        <v>237</v>
      </c>
      <c r="J11" s="46">
        <f>_xlfn.IFNA(VLOOKUP($F11,'[1]3.框架内物料'!$A:$F,6,0),"")</f>
        <v>1.73</v>
      </c>
      <c r="K11" s="57"/>
      <c r="L11" s="58">
        <v>55</v>
      </c>
      <c r="M11" s="58"/>
      <c r="N11" s="58">
        <v>1</v>
      </c>
      <c r="O11" s="58"/>
      <c r="P11" s="63">
        <f t="shared" si="0"/>
        <v>95.15</v>
      </c>
      <c r="Q11" s="63">
        <f t="shared" si="1"/>
        <v>0</v>
      </c>
      <c r="R11" s="69">
        <f t="shared" si="2"/>
        <v>-95.15</v>
      </c>
      <c r="S11" s="70">
        <v>0.06</v>
      </c>
      <c r="T11" s="70">
        <v>0</v>
      </c>
      <c r="U11" s="78"/>
      <c r="V11" s="78"/>
    </row>
    <row r="12" s="17" customFormat="1" ht="32" customHeight="1" spans="1:22">
      <c r="A12" s="31" t="s">
        <v>2280</v>
      </c>
      <c r="B12" s="32" t="s">
        <v>2415</v>
      </c>
      <c r="C12" s="32" t="s">
        <v>2415</v>
      </c>
      <c r="D12" s="32" t="s">
        <v>2415</v>
      </c>
      <c r="E12" s="44" t="s">
        <v>2283</v>
      </c>
      <c r="F12" s="45" t="s">
        <v>2412</v>
      </c>
      <c r="G12" s="46" t="str">
        <f>_xlfn.IFNA(IF(VLOOKUP($F12,'[1]3.框架内物料'!$A:$E,2,0)=0,"请勿填写",VLOOKUP($F12,'[1]3.框架内物料'!$A:$E,2,0)),"")</f>
        <v>M947580553369272322</v>
      </c>
      <c r="H12" s="47" t="str">
        <f>_xlfn.IFNA(VLOOKUP($F12,'[1]3.框架内物料'!$A:$E,4,0),"")</f>
        <v>搭建制作-印刷-桌卡-200克铜版彩色打印三折页-150mm X 210mm</v>
      </c>
      <c r="I12" s="46" t="s">
        <v>237</v>
      </c>
      <c r="J12" s="46">
        <f>_xlfn.IFNA(VLOOKUP($F12,'[1]3.框架内物料'!$A:$F,6,0),"")</f>
        <v>4.5</v>
      </c>
      <c r="K12" s="57"/>
      <c r="L12" s="58">
        <v>55</v>
      </c>
      <c r="M12" s="58"/>
      <c r="N12" s="58">
        <v>1</v>
      </c>
      <c r="O12" s="58"/>
      <c r="P12" s="63">
        <f t="shared" si="0"/>
        <v>247.5</v>
      </c>
      <c r="Q12" s="63">
        <f t="shared" si="1"/>
        <v>0</v>
      </c>
      <c r="R12" s="69">
        <f t="shared" si="2"/>
        <v>-247.5</v>
      </c>
      <c r="S12" s="70">
        <v>0.06</v>
      </c>
      <c r="T12" s="70">
        <v>0</v>
      </c>
      <c r="U12" s="78"/>
      <c r="V12" s="78"/>
    </row>
    <row r="13" s="17" customFormat="1" ht="32" customHeight="1" spans="1:22">
      <c r="A13" s="31" t="s">
        <v>2280</v>
      </c>
      <c r="B13" s="32" t="s">
        <v>2416</v>
      </c>
      <c r="C13" s="32" t="s">
        <v>2416</v>
      </c>
      <c r="D13" s="32" t="s">
        <v>2416</v>
      </c>
      <c r="E13" s="44" t="s">
        <v>2290</v>
      </c>
      <c r="F13" s="45"/>
      <c r="G13" s="46"/>
      <c r="H13" s="49" t="s">
        <v>2416</v>
      </c>
      <c r="I13" s="46" t="s">
        <v>90</v>
      </c>
      <c r="J13" s="46">
        <v>954</v>
      </c>
      <c r="K13" s="57"/>
      <c r="L13" s="58">
        <v>13</v>
      </c>
      <c r="M13" s="58"/>
      <c r="N13" s="58">
        <v>1</v>
      </c>
      <c r="O13" s="58"/>
      <c r="P13" s="63">
        <f t="shared" si="0"/>
        <v>12402</v>
      </c>
      <c r="Q13" s="63">
        <f t="shared" ref="Q13:Q20" si="3">IFERROR(O13*M13*K13,0)</f>
        <v>0</v>
      </c>
      <c r="R13" s="69">
        <f t="shared" ref="R13:R20" si="4">Q13-P13</f>
        <v>-12402</v>
      </c>
      <c r="S13" s="70">
        <v>0.06</v>
      </c>
      <c r="T13" s="70">
        <v>0</v>
      </c>
      <c r="U13" s="78"/>
      <c r="V13" s="78"/>
    </row>
    <row r="14" s="17" customFormat="1" ht="32" customHeight="1" spans="1:22">
      <c r="A14" s="31" t="s">
        <v>2280</v>
      </c>
      <c r="B14" s="32" t="s">
        <v>2417</v>
      </c>
      <c r="C14" s="32" t="s">
        <v>2417</v>
      </c>
      <c r="D14" s="32" t="s">
        <v>2417</v>
      </c>
      <c r="E14" s="44" t="s">
        <v>2290</v>
      </c>
      <c r="F14" s="45"/>
      <c r="G14" s="46"/>
      <c r="H14" s="48" t="s">
        <v>2418</v>
      </c>
      <c r="I14" s="46" t="s">
        <v>196</v>
      </c>
      <c r="J14" s="46">
        <v>8.48</v>
      </c>
      <c r="K14" s="57"/>
      <c r="L14" s="58">
        <v>55</v>
      </c>
      <c r="M14" s="58"/>
      <c r="N14" s="58">
        <v>1</v>
      </c>
      <c r="O14" s="58"/>
      <c r="P14" s="63">
        <f t="shared" si="0"/>
        <v>466.4</v>
      </c>
      <c r="Q14" s="63">
        <f t="shared" si="3"/>
        <v>0</v>
      </c>
      <c r="R14" s="69">
        <f t="shared" si="4"/>
        <v>-466.4</v>
      </c>
      <c r="S14" s="70">
        <v>0.06</v>
      </c>
      <c r="T14" s="70">
        <v>0</v>
      </c>
      <c r="U14" s="78"/>
      <c r="V14" s="78"/>
    </row>
    <row r="15" s="17" customFormat="1" ht="32" customHeight="1" spans="1:22">
      <c r="A15" s="31" t="s">
        <v>2280</v>
      </c>
      <c r="B15" s="32" t="s">
        <v>2419</v>
      </c>
      <c r="C15" s="32" t="s">
        <v>2419</v>
      </c>
      <c r="D15" s="32" t="s">
        <v>2419</v>
      </c>
      <c r="E15" s="44" t="s">
        <v>2290</v>
      </c>
      <c r="F15" s="45"/>
      <c r="G15" s="46"/>
      <c r="H15" s="48" t="s">
        <v>2420</v>
      </c>
      <c r="I15" s="46" t="s">
        <v>196</v>
      </c>
      <c r="J15" s="46">
        <v>8.48</v>
      </c>
      <c r="K15" s="57"/>
      <c r="L15" s="58">
        <v>55</v>
      </c>
      <c r="M15" s="58"/>
      <c r="N15" s="58">
        <v>1</v>
      </c>
      <c r="O15" s="58"/>
      <c r="P15" s="63">
        <f t="shared" si="0"/>
        <v>466.4</v>
      </c>
      <c r="Q15" s="63">
        <f t="shared" si="3"/>
        <v>0</v>
      </c>
      <c r="R15" s="69">
        <f t="shared" si="4"/>
        <v>-466.4</v>
      </c>
      <c r="S15" s="70">
        <v>0.06</v>
      </c>
      <c r="T15" s="70">
        <v>0</v>
      </c>
      <c r="U15" s="78"/>
      <c r="V15" s="78"/>
    </row>
    <row r="16" s="17" customFormat="1" ht="32" customHeight="1" spans="1:22">
      <c r="A16" s="31" t="s">
        <v>2280</v>
      </c>
      <c r="B16" s="32" t="s">
        <v>2421</v>
      </c>
      <c r="C16" s="32" t="s">
        <v>2421</v>
      </c>
      <c r="D16" s="32" t="s">
        <v>2421</v>
      </c>
      <c r="E16" s="44" t="s">
        <v>2283</v>
      </c>
      <c r="F16" s="45" t="s">
        <v>2422</v>
      </c>
      <c r="G16" s="46" t="str">
        <f>_xlfn.IFNA(IF(VLOOKUP($F16,'[1]3.框架内物料'!$A:$E,2,0)=0,"请勿填写",VLOOKUP($F16,'[1]3.框架内物料'!$A:$E,2,0)),"")</f>
        <v>M939882643525451777</v>
      </c>
      <c r="H16" s="48" t="str">
        <f>_xlfn.IFNA(VLOOKUP($F16,'[1]3.框架内物料'!$A:$E,4,0),"")</f>
        <v>搭建制作-印刷-单页-A4彩色双面250克铜板纸-数量(1-500)</v>
      </c>
      <c r="I16" s="46" t="s">
        <v>237</v>
      </c>
      <c r="J16" s="46">
        <f>_xlfn.IFNA(VLOOKUP($F16,'[1]3.框架内物料'!$A:$F,6,0),"")</f>
        <v>2.43</v>
      </c>
      <c r="K16" s="57"/>
      <c r="L16" s="58">
        <v>2</v>
      </c>
      <c r="M16" s="58"/>
      <c r="N16" s="58">
        <v>1</v>
      </c>
      <c r="O16" s="58"/>
      <c r="P16" s="63">
        <f t="shared" si="0"/>
        <v>4.86</v>
      </c>
      <c r="Q16" s="63">
        <f t="shared" si="3"/>
        <v>0</v>
      </c>
      <c r="R16" s="69">
        <f t="shared" si="4"/>
        <v>-4.86</v>
      </c>
      <c r="S16" s="70">
        <v>0.06</v>
      </c>
      <c r="T16" s="70">
        <v>0</v>
      </c>
      <c r="U16" s="78"/>
      <c r="V16" s="78"/>
    </row>
    <row r="17" s="17" customFormat="1" ht="32" customHeight="1" spans="1:22">
      <c r="A17" s="31" t="s">
        <v>2280</v>
      </c>
      <c r="B17" s="32" t="s">
        <v>2423</v>
      </c>
      <c r="C17" s="32" t="s">
        <v>2423</v>
      </c>
      <c r="D17" s="32" t="s">
        <v>2423</v>
      </c>
      <c r="E17" s="44" t="s">
        <v>2290</v>
      </c>
      <c r="F17" s="45"/>
      <c r="G17" s="46"/>
      <c r="H17" s="48" t="s">
        <v>2424</v>
      </c>
      <c r="I17" s="46" t="s">
        <v>90</v>
      </c>
      <c r="J17" s="46">
        <v>5.3</v>
      </c>
      <c r="K17" s="57"/>
      <c r="L17" s="58">
        <v>60</v>
      </c>
      <c r="M17" s="58"/>
      <c r="N17" s="58">
        <v>1</v>
      </c>
      <c r="O17" s="58"/>
      <c r="P17" s="63">
        <f t="shared" si="0"/>
        <v>318</v>
      </c>
      <c r="Q17" s="63">
        <f t="shared" si="3"/>
        <v>0</v>
      </c>
      <c r="R17" s="69">
        <f t="shared" si="4"/>
        <v>-318</v>
      </c>
      <c r="S17" s="70">
        <v>0.06</v>
      </c>
      <c r="T17" s="70">
        <v>0</v>
      </c>
      <c r="U17" s="78"/>
      <c r="V17" s="78"/>
    </row>
    <row r="18" s="17" customFormat="1" ht="32" customHeight="1" spans="1:22">
      <c r="A18" s="31" t="s">
        <v>2280</v>
      </c>
      <c r="B18" s="32" t="s">
        <v>2425</v>
      </c>
      <c r="C18" s="32" t="s">
        <v>2425</v>
      </c>
      <c r="D18" s="32" t="s">
        <v>2425</v>
      </c>
      <c r="E18" s="44" t="s">
        <v>2290</v>
      </c>
      <c r="F18" s="45"/>
      <c r="G18" s="46"/>
      <c r="H18" s="48" t="s">
        <v>2425</v>
      </c>
      <c r="I18" s="46" t="s">
        <v>90</v>
      </c>
      <c r="J18" s="46">
        <v>21.2</v>
      </c>
      <c r="K18" s="57"/>
      <c r="L18" s="58">
        <v>60</v>
      </c>
      <c r="M18" s="58"/>
      <c r="N18" s="58">
        <v>1</v>
      </c>
      <c r="O18" s="58"/>
      <c r="P18" s="63">
        <f t="shared" si="0"/>
        <v>1272</v>
      </c>
      <c r="Q18" s="63">
        <f t="shared" si="3"/>
        <v>0</v>
      </c>
      <c r="R18" s="69">
        <f t="shared" si="4"/>
        <v>-1272</v>
      </c>
      <c r="S18" s="70">
        <v>0.06</v>
      </c>
      <c r="T18" s="70">
        <v>0</v>
      </c>
      <c r="U18" s="78"/>
      <c r="V18" s="78"/>
    </row>
    <row r="19" s="17" customFormat="1" ht="32" customHeight="1" spans="1:22">
      <c r="A19" s="31" t="s">
        <v>2280</v>
      </c>
      <c r="B19" s="32" t="s">
        <v>2426</v>
      </c>
      <c r="C19" s="32" t="s">
        <v>2426</v>
      </c>
      <c r="D19" s="32" t="s">
        <v>2426</v>
      </c>
      <c r="E19" s="44" t="s">
        <v>2290</v>
      </c>
      <c r="F19" s="45" t="s">
        <v>2422</v>
      </c>
      <c r="G19" s="46" t="str">
        <f>_xlfn.IFNA(IF(VLOOKUP($F19,'[1]3.框架内物料'!$A:$E,2,0)=0,"请勿填写",VLOOKUP($F19,'[1]3.框架内物料'!$A:$E,2,0)),"")</f>
        <v>M939882643525451777</v>
      </c>
      <c r="H19" s="48" t="str">
        <f>_xlfn.IFNA(VLOOKUP($F19,'[1]3.框架内物料'!$A:$E,4,0),"")</f>
        <v>搭建制作-印刷-单页-A4彩色双面250克铜板纸-数量(1-500)</v>
      </c>
      <c r="I19" s="46" t="s">
        <v>237</v>
      </c>
      <c r="J19" s="46">
        <f>_xlfn.IFNA(VLOOKUP($F19,'[1]3.框架内物料'!$A:$F,6,0),"")</f>
        <v>2.43</v>
      </c>
      <c r="K19" s="57"/>
      <c r="L19" s="58">
        <v>60</v>
      </c>
      <c r="M19" s="58"/>
      <c r="N19" s="58">
        <v>1</v>
      </c>
      <c r="O19" s="58"/>
      <c r="P19" s="63">
        <f t="shared" si="0"/>
        <v>145.8</v>
      </c>
      <c r="Q19" s="63">
        <f t="shared" si="3"/>
        <v>0</v>
      </c>
      <c r="R19" s="69">
        <f t="shared" si="4"/>
        <v>-145.8</v>
      </c>
      <c r="S19" s="70">
        <v>0.06</v>
      </c>
      <c r="T19" s="70">
        <v>0</v>
      </c>
      <c r="U19" s="78"/>
      <c r="V19" s="78"/>
    </row>
    <row r="20" s="17" customFormat="1" ht="32" customHeight="1" spans="1:22">
      <c r="A20" s="31" t="s">
        <v>2280</v>
      </c>
      <c r="B20" s="32" t="s">
        <v>2427</v>
      </c>
      <c r="C20" s="32" t="s">
        <v>2427</v>
      </c>
      <c r="D20" s="32" t="s">
        <v>2427</v>
      </c>
      <c r="E20" s="44" t="s">
        <v>2290</v>
      </c>
      <c r="F20" s="45"/>
      <c r="G20" s="46"/>
      <c r="H20" s="48" t="s">
        <v>2428</v>
      </c>
      <c r="I20" s="46" t="s">
        <v>90</v>
      </c>
      <c r="J20" s="46">
        <v>2.12</v>
      </c>
      <c r="K20" s="57"/>
      <c r="L20" s="58">
        <v>60</v>
      </c>
      <c r="M20" s="58"/>
      <c r="N20" s="58">
        <v>1</v>
      </c>
      <c r="O20" s="58"/>
      <c r="P20" s="63">
        <f t="shared" si="0"/>
        <v>127.2</v>
      </c>
      <c r="Q20" s="63">
        <f t="shared" si="3"/>
        <v>0</v>
      </c>
      <c r="R20" s="69">
        <f t="shared" si="4"/>
        <v>-127.2</v>
      </c>
      <c r="S20" s="70">
        <v>0.06</v>
      </c>
      <c r="T20" s="70">
        <v>0</v>
      </c>
      <c r="U20" s="78"/>
      <c r="V20" s="78"/>
    </row>
    <row r="21" s="17" customFormat="1" ht="32" customHeight="1" spans="1:22">
      <c r="A21" s="31" t="s">
        <v>2280</v>
      </c>
      <c r="B21" s="32" t="s">
        <v>2429</v>
      </c>
      <c r="C21" s="32" t="s">
        <v>2429</v>
      </c>
      <c r="D21" s="32" t="s">
        <v>2429</v>
      </c>
      <c r="E21" s="44" t="s">
        <v>2290</v>
      </c>
      <c r="F21" s="45" t="s">
        <v>2422</v>
      </c>
      <c r="G21" s="46" t="str">
        <f>_xlfn.IFNA(IF(VLOOKUP($F21,'[1]3.框架内物料'!$A:$E,2,0)=0,"请勿填写",VLOOKUP($F21,'[1]3.框架内物料'!$A:$E,2,0)),"")</f>
        <v>M939882643525451777</v>
      </c>
      <c r="H21" s="48" t="str">
        <f>_xlfn.IFNA(VLOOKUP($F21,'[1]3.框架内物料'!$A:$E,4,0),"")</f>
        <v>搭建制作-印刷-单页-A4彩色双面250克铜板纸-数量(1-500)</v>
      </c>
      <c r="I21" s="46" t="s">
        <v>237</v>
      </c>
      <c r="J21" s="46">
        <f>_xlfn.IFNA(VLOOKUP($F21,'[1]3.框架内物料'!$A:$F,6,0),"")</f>
        <v>2.43</v>
      </c>
      <c r="K21" s="57"/>
      <c r="L21" s="58">
        <v>60</v>
      </c>
      <c r="M21" s="58"/>
      <c r="N21" s="58">
        <v>1</v>
      </c>
      <c r="O21" s="58"/>
      <c r="P21" s="63">
        <f t="shared" si="0"/>
        <v>145.8</v>
      </c>
      <c r="Q21" s="63">
        <f t="shared" ref="Q21:Q29" si="5">IFERROR(O21*M21*K21,0)</f>
        <v>0</v>
      </c>
      <c r="R21" s="69">
        <f t="shared" ref="R21:R29" si="6">Q21-P21</f>
        <v>-145.8</v>
      </c>
      <c r="S21" s="70">
        <v>0.06</v>
      </c>
      <c r="T21" s="70">
        <v>0</v>
      </c>
      <c r="U21" s="78"/>
      <c r="V21" s="78"/>
    </row>
    <row r="22" s="17" customFormat="1" ht="32" customHeight="1" spans="1:22">
      <c r="A22" s="31" t="s">
        <v>2280</v>
      </c>
      <c r="B22" s="32" t="s">
        <v>2430</v>
      </c>
      <c r="C22" s="32" t="s">
        <v>2430</v>
      </c>
      <c r="D22" s="32" t="s">
        <v>2430</v>
      </c>
      <c r="E22" s="44" t="s">
        <v>2290</v>
      </c>
      <c r="F22" s="45"/>
      <c r="G22" s="46"/>
      <c r="H22" s="48" t="s">
        <v>2430</v>
      </c>
      <c r="I22" s="46" t="s">
        <v>90</v>
      </c>
      <c r="J22" s="46">
        <v>10.6</v>
      </c>
      <c r="K22" s="57"/>
      <c r="L22" s="58">
        <v>45</v>
      </c>
      <c r="M22" s="58"/>
      <c r="N22" s="58">
        <v>1</v>
      </c>
      <c r="O22" s="58"/>
      <c r="P22" s="63">
        <f t="shared" si="0"/>
        <v>477</v>
      </c>
      <c r="Q22" s="63">
        <f t="shared" si="5"/>
        <v>0</v>
      </c>
      <c r="R22" s="69">
        <f t="shared" si="6"/>
        <v>-477</v>
      </c>
      <c r="S22" s="70">
        <v>0.06</v>
      </c>
      <c r="T22" s="70">
        <v>0</v>
      </c>
      <c r="U22" s="78"/>
      <c r="V22" s="78"/>
    </row>
    <row r="23" s="17" customFormat="1" ht="32" customHeight="1" spans="1:22">
      <c r="A23" s="31" t="s">
        <v>2280</v>
      </c>
      <c r="B23" s="32" t="s">
        <v>2431</v>
      </c>
      <c r="C23" s="32" t="s">
        <v>2431</v>
      </c>
      <c r="D23" s="32" t="s">
        <v>2431</v>
      </c>
      <c r="E23" s="44" t="s">
        <v>2290</v>
      </c>
      <c r="F23" s="45" t="s">
        <v>2422</v>
      </c>
      <c r="G23" s="46" t="str">
        <f>_xlfn.IFNA(IF(VLOOKUP($F23,'[1]3.框架内物料'!$A:$E,2,0)=0,"请勿填写",VLOOKUP($F23,'[1]3.框架内物料'!$A:$E,2,0)),"")</f>
        <v>M939882643525451777</v>
      </c>
      <c r="H23" s="48" t="str">
        <f>_xlfn.IFNA(VLOOKUP($F23,'[1]3.框架内物料'!$A:$E,4,0),"")</f>
        <v>搭建制作-印刷-单页-A4彩色双面250克铜板纸-数量(1-500)</v>
      </c>
      <c r="I23" s="46" t="s">
        <v>90</v>
      </c>
      <c r="J23" s="46">
        <v>1.06</v>
      </c>
      <c r="K23" s="57"/>
      <c r="L23" s="58">
        <v>50</v>
      </c>
      <c r="M23" s="58"/>
      <c r="N23" s="58">
        <v>1</v>
      </c>
      <c r="O23" s="58"/>
      <c r="P23" s="63">
        <f t="shared" si="0"/>
        <v>53</v>
      </c>
      <c r="Q23" s="63">
        <f t="shared" si="5"/>
        <v>0</v>
      </c>
      <c r="R23" s="69">
        <f t="shared" si="6"/>
        <v>-53</v>
      </c>
      <c r="S23" s="70">
        <v>0.06</v>
      </c>
      <c r="T23" s="70">
        <v>0</v>
      </c>
      <c r="U23" s="78"/>
      <c r="V23" s="78"/>
    </row>
    <row r="24" s="17" customFormat="1" ht="32" customHeight="1" spans="1:22">
      <c r="A24" s="31" t="s">
        <v>2280</v>
      </c>
      <c r="B24" s="32" t="s">
        <v>2432</v>
      </c>
      <c r="C24" s="32" t="s">
        <v>2432</v>
      </c>
      <c r="D24" s="32" t="s">
        <v>2432</v>
      </c>
      <c r="E24" s="44" t="s">
        <v>2290</v>
      </c>
      <c r="F24" s="45"/>
      <c r="G24" s="46"/>
      <c r="H24" s="48" t="s">
        <v>2432</v>
      </c>
      <c r="I24" s="46" t="s">
        <v>90</v>
      </c>
      <c r="J24" s="46">
        <v>2.86</v>
      </c>
      <c r="K24" s="57"/>
      <c r="L24" s="58">
        <v>60</v>
      </c>
      <c r="M24" s="58"/>
      <c r="N24" s="58">
        <v>1</v>
      </c>
      <c r="O24" s="58"/>
      <c r="P24" s="63">
        <f t="shared" si="0"/>
        <v>171.6</v>
      </c>
      <c r="Q24" s="63">
        <f t="shared" si="5"/>
        <v>0</v>
      </c>
      <c r="R24" s="69">
        <f t="shared" si="6"/>
        <v>-171.6</v>
      </c>
      <c r="S24" s="70">
        <v>0.06</v>
      </c>
      <c r="T24" s="70">
        <v>0</v>
      </c>
      <c r="U24" s="78"/>
      <c r="V24" s="78"/>
    </row>
    <row r="25" s="17" customFormat="1" ht="32" customHeight="1" spans="1:22">
      <c r="A25" s="31" t="s">
        <v>2280</v>
      </c>
      <c r="B25" s="32" t="s">
        <v>2433</v>
      </c>
      <c r="C25" s="32" t="s">
        <v>2433</v>
      </c>
      <c r="D25" s="32" t="s">
        <v>2433</v>
      </c>
      <c r="E25" s="44" t="s">
        <v>2290</v>
      </c>
      <c r="F25" s="45"/>
      <c r="G25" s="46"/>
      <c r="H25" s="48" t="s">
        <v>2433</v>
      </c>
      <c r="I25" s="46" t="s">
        <v>90</v>
      </c>
      <c r="J25" s="46">
        <v>15.9</v>
      </c>
      <c r="K25" s="57"/>
      <c r="L25" s="58">
        <v>45</v>
      </c>
      <c r="M25" s="58"/>
      <c r="N25" s="58">
        <v>1</v>
      </c>
      <c r="O25" s="58"/>
      <c r="P25" s="63">
        <f t="shared" si="0"/>
        <v>715.5</v>
      </c>
      <c r="Q25" s="63">
        <f t="shared" si="5"/>
        <v>0</v>
      </c>
      <c r="R25" s="69">
        <f t="shared" si="6"/>
        <v>-715.5</v>
      </c>
      <c r="S25" s="70">
        <v>0.06</v>
      </c>
      <c r="T25" s="70">
        <v>0</v>
      </c>
      <c r="U25" s="78"/>
      <c r="V25" s="78"/>
    </row>
    <row r="26" s="17" customFormat="1" ht="32" customHeight="1" spans="1:22">
      <c r="A26" s="31" t="s">
        <v>2280</v>
      </c>
      <c r="B26" s="32" t="s">
        <v>2434</v>
      </c>
      <c r="C26" s="32" t="s">
        <v>2434</v>
      </c>
      <c r="D26" s="32" t="s">
        <v>2434</v>
      </c>
      <c r="E26" s="44" t="s">
        <v>2290</v>
      </c>
      <c r="F26" s="45"/>
      <c r="G26" s="46"/>
      <c r="H26" s="48" t="s">
        <v>2435</v>
      </c>
      <c r="I26" s="46" t="s">
        <v>90</v>
      </c>
      <c r="J26" s="46">
        <v>7.95</v>
      </c>
      <c r="K26" s="57"/>
      <c r="L26" s="58">
        <v>45</v>
      </c>
      <c r="M26" s="58"/>
      <c r="N26" s="58">
        <v>1</v>
      </c>
      <c r="O26" s="58"/>
      <c r="P26" s="63">
        <f t="shared" si="0"/>
        <v>357.75</v>
      </c>
      <c r="Q26" s="63">
        <f t="shared" si="5"/>
        <v>0</v>
      </c>
      <c r="R26" s="69">
        <f t="shared" si="6"/>
        <v>-357.75</v>
      </c>
      <c r="S26" s="70">
        <v>0.06</v>
      </c>
      <c r="T26" s="70">
        <v>0</v>
      </c>
      <c r="U26" s="78"/>
      <c r="V26" s="78"/>
    </row>
    <row r="27" s="17" customFormat="1" ht="32" customHeight="1" spans="1:22">
      <c r="A27" s="31" t="s">
        <v>2280</v>
      </c>
      <c r="B27" s="32" t="s">
        <v>2436</v>
      </c>
      <c r="C27" s="32" t="s">
        <v>2436</v>
      </c>
      <c r="D27" s="32" t="s">
        <v>2436</v>
      </c>
      <c r="E27" s="44" t="s">
        <v>2290</v>
      </c>
      <c r="F27" s="45"/>
      <c r="G27" s="46"/>
      <c r="H27" s="48" t="s">
        <v>2437</v>
      </c>
      <c r="I27" s="46" t="s">
        <v>90</v>
      </c>
      <c r="J27" s="46">
        <v>7.42</v>
      </c>
      <c r="K27" s="57"/>
      <c r="L27" s="58">
        <v>15</v>
      </c>
      <c r="M27" s="58"/>
      <c r="N27" s="58">
        <v>1</v>
      </c>
      <c r="O27" s="58"/>
      <c r="P27" s="63">
        <f t="shared" si="0"/>
        <v>111.3</v>
      </c>
      <c r="Q27" s="63">
        <f t="shared" si="5"/>
        <v>0</v>
      </c>
      <c r="R27" s="69">
        <f t="shared" si="6"/>
        <v>-111.3</v>
      </c>
      <c r="S27" s="70">
        <v>0.06</v>
      </c>
      <c r="T27" s="70">
        <v>0</v>
      </c>
      <c r="U27" s="78"/>
      <c r="V27" s="78"/>
    </row>
    <row r="28" s="17" customFormat="1" ht="32" customHeight="1" spans="1:22">
      <c r="A28" s="31" t="s">
        <v>2280</v>
      </c>
      <c r="B28" s="32" t="s">
        <v>2438</v>
      </c>
      <c r="C28" s="32" t="s">
        <v>2438</v>
      </c>
      <c r="D28" s="32" t="s">
        <v>2438</v>
      </c>
      <c r="E28" s="44" t="s">
        <v>2290</v>
      </c>
      <c r="F28" s="45"/>
      <c r="G28" s="46"/>
      <c r="H28" s="48" t="s">
        <v>2438</v>
      </c>
      <c r="I28" s="46" t="s">
        <v>90</v>
      </c>
      <c r="J28" s="46">
        <v>21.2</v>
      </c>
      <c r="K28" s="57"/>
      <c r="L28" s="58">
        <v>60</v>
      </c>
      <c r="M28" s="58"/>
      <c r="N28" s="58">
        <v>1</v>
      </c>
      <c r="O28" s="58"/>
      <c r="P28" s="63">
        <f t="shared" si="0"/>
        <v>1272</v>
      </c>
      <c r="Q28" s="63">
        <f t="shared" si="5"/>
        <v>0</v>
      </c>
      <c r="R28" s="69">
        <f t="shared" si="6"/>
        <v>-1272</v>
      </c>
      <c r="S28" s="70">
        <v>0.06</v>
      </c>
      <c r="T28" s="70">
        <v>0</v>
      </c>
      <c r="U28" s="78"/>
      <c r="V28" s="78"/>
    </row>
    <row r="29" s="17" customFormat="1" ht="32" customHeight="1" spans="1:22">
      <c r="A29" s="31" t="s">
        <v>2280</v>
      </c>
      <c r="B29" s="32" t="s">
        <v>2439</v>
      </c>
      <c r="C29" s="32" t="s">
        <v>2439</v>
      </c>
      <c r="D29" s="32" t="s">
        <v>2439</v>
      </c>
      <c r="E29" s="44" t="s">
        <v>2290</v>
      </c>
      <c r="F29" s="45"/>
      <c r="G29" s="46"/>
      <c r="H29" s="48" t="s">
        <v>2440</v>
      </c>
      <c r="I29" s="46" t="s">
        <v>90</v>
      </c>
      <c r="J29" s="46">
        <v>0.95</v>
      </c>
      <c r="K29" s="57"/>
      <c r="L29" s="58">
        <v>150</v>
      </c>
      <c r="M29" s="58"/>
      <c r="N29" s="58">
        <v>1</v>
      </c>
      <c r="O29" s="58"/>
      <c r="P29" s="63">
        <f t="shared" si="0"/>
        <v>142.5</v>
      </c>
      <c r="Q29" s="63">
        <f t="shared" si="5"/>
        <v>0</v>
      </c>
      <c r="R29" s="69">
        <f t="shared" si="6"/>
        <v>-142.5</v>
      </c>
      <c r="S29" s="70">
        <v>0.06</v>
      </c>
      <c r="T29" s="70">
        <v>0</v>
      </c>
      <c r="U29" s="78"/>
      <c r="V29" s="78"/>
    </row>
    <row r="30" s="17" customFormat="1" ht="32" customHeight="1" spans="1:22">
      <c r="A30" s="31" t="s">
        <v>2280</v>
      </c>
      <c r="B30" s="32" t="s">
        <v>2441</v>
      </c>
      <c r="C30" s="32" t="s">
        <v>2441</v>
      </c>
      <c r="D30" s="32" t="s">
        <v>2441</v>
      </c>
      <c r="E30" s="44" t="s">
        <v>2290</v>
      </c>
      <c r="F30" s="45"/>
      <c r="G30" s="46"/>
      <c r="H30" s="48" t="s">
        <v>2440</v>
      </c>
      <c r="I30" s="46" t="s">
        <v>90</v>
      </c>
      <c r="J30" s="46">
        <v>0.95</v>
      </c>
      <c r="K30" s="57"/>
      <c r="L30" s="58">
        <v>150</v>
      </c>
      <c r="M30" s="58"/>
      <c r="N30" s="58">
        <v>1</v>
      </c>
      <c r="O30" s="58"/>
      <c r="P30" s="63">
        <f t="shared" si="0"/>
        <v>142.5</v>
      </c>
      <c r="Q30" s="63">
        <f t="shared" ref="Q30:Q36" si="7">IFERROR(O30*M30*K30,0)</f>
        <v>0</v>
      </c>
      <c r="R30" s="69">
        <f t="shared" ref="R30:R36" si="8">Q30-P30</f>
        <v>-142.5</v>
      </c>
      <c r="S30" s="70">
        <v>0.06</v>
      </c>
      <c r="T30" s="70">
        <v>0</v>
      </c>
      <c r="U30" s="78"/>
      <c r="V30" s="78"/>
    </row>
    <row r="31" s="17" customFormat="1" ht="32" customHeight="1" spans="1:22">
      <c r="A31" s="31" t="s">
        <v>2280</v>
      </c>
      <c r="B31" s="32" t="s">
        <v>2442</v>
      </c>
      <c r="C31" s="32" t="s">
        <v>2442</v>
      </c>
      <c r="D31" s="32" t="s">
        <v>2442</v>
      </c>
      <c r="E31" s="44" t="s">
        <v>2290</v>
      </c>
      <c r="F31" s="45"/>
      <c r="G31" s="46"/>
      <c r="H31" s="48" t="s">
        <v>2442</v>
      </c>
      <c r="I31" s="46" t="s">
        <v>90</v>
      </c>
      <c r="J31" s="46">
        <v>31.8</v>
      </c>
      <c r="K31" s="57"/>
      <c r="L31" s="58">
        <v>6</v>
      </c>
      <c r="M31" s="58"/>
      <c r="N31" s="58">
        <v>1</v>
      </c>
      <c r="O31" s="58"/>
      <c r="P31" s="63">
        <f t="shared" si="0"/>
        <v>190.8</v>
      </c>
      <c r="Q31" s="63">
        <f t="shared" si="7"/>
        <v>0</v>
      </c>
      <c r="R31" s="69">
        <f t="shared" si="8"/>
        <v>-190.8</v>
      </c>
      <c r="S31" s="70">
        <v>0.06</v>
      </c>
      <c r="T31" s="70">
        <v>0</v>
      </c>
      <c r="U31" s="78"/>
      <c r="V31" s="78"/>
    </row>
    <row r="32" s="17" customFormat="1" ht="32" customHeight="1" spans="1:22">
      <c r="A32" s="31" t="s">
        <v>2280</v>
      </c>
      <c r="B32" s="32" t="s">
        <v>2443</v>
      </c>
      <c r="C32" s="32" t="s">
        <v>2443</v>
      </c>
      <c r="D32" s="32" t="s">
        <v>2443</v>
      </c>
      <c r="E32" s="44" t="s">
        <v>2283</v>
      </c>
      <c r="F32" s="45" t="s">
        <v>2444</v>
      </c>
      <c r="G32" s="46" t="str">
        <f>_xlfn.IFNA(IF(VLOOKUP($F32,'[1]3.框架内物料'!$A:$E,2,0)=0,"请勿填写",VLOOKUP($F32,'[1]3.框架内物料'!$A:$E,2,0)),"")</f>
        <v>M947580289161674753</v>
      </c>
      <c r="H32" s="48" t="str">
        <f>_xlfn.IFNA(VLOOKUP($F32,'[1]3.框架内物料'!$A:$E,4,0),"")</f>
        <v>搭建制作-制作-常规背景结构-木质背板-异形木质背板：木结构, 表面喷漆</v>
      </c>
      <c r="I32" s="46" t="s">
        <v>237</v>
      </c>
      <c r="J32" s="46">
        <f>_xlfn.IFNA(VLOOKUP($F32,'[1]3.框架内物料'!$A:$F,6,0),"")</f>
        <v>560</v>
      </c>
      <c r="K32" s="57"/>
      <c r="L32" s="58">
        <v>5</v>
      </c>
      <c r="M32" s="58"/>
      <c r="N32" s="58">
        <v>1</v>
      </c>
      <c r="O32" s="58"/>
      <c r="P32" s="63">
        <f t="shared" si="0"/>
        <v>2800</v>
      </c>
      <c r="Q32" s="63">
        <f t="shared" si="7"/>
        <v>0</v>
      </c>
      <c r="R32" s="69">
        <f t="shared" si="8"/>
        <v>-2800</v>
      </c>
      <c r="S32" s="70">
        <v>0.06</v>
      </c>
      <c r="T32" s="70">
        <v>0</v>
      </c>
      <c r="U32" s="78"/>
      <c r="V32" s="78"/>
    </row>
    <row r="33" s="17" customFormat="1" ht="32" customHeight="1" spans="1:22">
      <c r="A33" s="31" t="s">
        <v>2280</v>
      </c>
      <c r="B33" s="32" t="s">
        <v>2445</v>
      </c>
      <c r="C33" s="32" t="s">
        <v>2445</v>
      </c>
      <c r="D33" s="32" t="s">
        <v>2445</v>
      </c>
      <c r="E33" s="44" t="s">
        <v>2290</v>
      </c>
      <c r="F33" s="45"/>
      <c r="G33" s="46"/>
      <c r="H33" s="47"/>
      <c r="I33" s="46" t="s">
        <v>90</v>
      </c>
      <c r="J33" s="46">
        <v>31.8</v>
      </c>
      <c r="K33" s="57"/>
      <c r="L33" s="58">
        <v>45</v>
      </c>
      <c r="M33" s="58"/>
      <c r="N33" s="58">
        <v>1</v>
      </c>
      <c r="O33" s="58"/>
      <c r="P33" s="63">
        <f t="shared" si="0"/>
        <v>1431</v>
      </c>
      <c r="Q33" s="63">
        <f t="shared" si="7"/>
        <v>0</v>
      </c>
      <c r="R33" s="69">
        <f t="shared" si="8"/>
        <v>-1431</v>
      </c>
      <c r="S33" s="70">
        <v>0.06</v>
      </c>
      <c r="T33" s="70">
        <v>0</v>
      </c>
      <c r="U33" s="78"/>
      <c r="V33" s="78"/>
    </row>
    <row r="34" s="17" customFormat="1" ht="32" customHeight="1" spans="1:22">
      <c r="A34" s="31" t="s">
        <v>2280</v>
      </c>
      <c r="B34" s="32" t="s">
        <v>2446</v>
      </c>
      <c r="C34" s="32" t="s">
        <v>2446</v>
      </c>
      <c r="D34" s="32" t="s">
        <v>2446</v>
      </c>
      <c r="E34" s="44" t="s">
        <v>2290</v>
      </c>
      <c r="F34" s="45"/>
      <c r="G34" s="46"/>
      <c r="H34" s="48" t="s">
        <v>2446</v>
      </c>
      <c r="I34" s="46" t="s">
        <v>90</v>
      </c>
      <c r="J34" s="57" t="s">
        <v>2447</v>
      </c>
      <c r="K34" s="57"/>
      <c r="L34" s="58">
        <v>24</v>
      </c>
      <c r="M34" s="58"/>
      <c r="N34" s="58">
        <v>1</v>
      </c>
      <c r="O34" s="58"/>
      <c r="P34" s="63">
        <f t="shared" si="0"/>
        <v>2035.2</v>
      </c>
      <c r="Q34" s="63">
        <f t="shared" si="7"/>
        <v>0</v>
      </c>
      <c r="R34" s="69">
        <f t="shared" si="8"/>
        <v>-2035.2</v>
      </c>
      <c r="S34" s="70">
        <v>0.06</v>
      </c>
      <c r="T34" s="70">
        <v>0</v>
      </c>
      <c r="U34" s="78"/>
      <c r="V34" s="78"/>
    </row>
    <row r="35" s="17" customFormat="1" ht="32" customHeight="1" spans="1:22">
      <c r="A35" s="31" t="s">
        <v>2280</v>
      </c>
      <c r="B35" s="34" t="s">
        <v>2448</v>
      </c>
      <c r="C35" s="34" t="s">
        <v>2448</v>
      </c>
      <c r="D35" s="34" t="s">
        <v>2448</v>
      </c>
      <c r="E35" s="44" t="s">
        <v>2283</v>
      </c>
      <c r="F35" s="45" t="s">
        <v>2449</v>
      </c>
      <c r="G35" s="46" t="s">
        <v>952</v>
      </c>
      <c r="H35" s="47" t="s">
        <v>953</v>
      </c>
      <c r="I35" s="46" t="s">
        <v>237</v>
      </c>
      <c r="J35" s="46">
        <v>689</v>
      </c>
      <c r="K35" s="57"/>
      <c r="L35" s="58">
        <v>6</v>
      </c>
      <c r="M35" s="58"/>
      <c r="N35" s="58">
        <v>1</v>
      </c>
      <c r="O35" s="58"/>
      <c r="P35" s="63">
        <f t="shared" si="0"/>
        <v>4134</v>
      </c>
      <c r="Q35" s="63">
        <f t="shared" si="7"/>
        <v>0</v>
      </c>
      <c r="R35" s="69">
        <f t="shared" si="8"/>
        <v>-4134</v>
      </c>
      <c r="S35" s="70">
        <v>0.06</v>
      </c>
      <c r="T35" s="70">
        <v>0</v>
      </c>
      <c r="U35" s="78"/>
      <c r="V35" s="78"/>
    </row>
    <row r="36" s="17" customFormat="1" ht="32" customHeight="1" spans="1:22">
      <c r="A36" s="31" t="s">
        <v>2280</v>
      </c>
      <c r="B36" s="32" t="s">
        <v>2450</v>
      </c>
      <c r="C36" s="32" t="s">
        <v>2450</v>
      </c>
      <c r="D36" s="32" t="s">
        <v>2450</v>
      </c>
      <c r="E36" s="44" t="s">
        <v>2290</v>
      </c>
      <c r="F36" s="45"/>
      <c r="G36" s="46"/>
      <c r="H36" s="48" t="s">
        <v>2450</v>
      </c>
      <c r="I36" s="46" t="s">
        <v>90</v>
      </c>
      <c r="J36" s="57" t="s">
        <v>2447</v>
      </c>
      <c r="K36" s="57"/>
      <c r="L36" s="58">
        <v>24</v>
      </c>
      <c r="M36" s="58"/>
      <c r="N36" s="58">
        <v>1</v>
      </c>
      <c r="O36" s="58"/>
      <c r="P36" s="63">
        <f t="shared" si="0"/>
        <v>2035.2</v>
      </c>
      <c r="Q36" s="63">
        <f t="shared" si="7"/>
        <v>0</v>
      </c>
      <c r="R36" s="69">
        <f t="shared" si="8"/>
        <v>-2035.2</v>
      </c>
      <c r="S36" s="70">
        <v>0.06</v>
      </c>
      <c r="T36" s="70">
        <v>0</v>
      </c>
      <c r="U36" s="78"/>
      <c r="V36" s="78"/>
    </row>
    <row r="37" s="17" customFormat="1" ht="32" customHeight="1" spans="1:22">
      <c r="A37" s="31" t="s">
        <v>2280</v>
      </c>
      <c r="B37" s="35" t="s">
        <v>2451</v>
      </c>
      <c r="C37" s="35" t="s">
        <v>2451</v>
      </c>
      <c r="D37" s="35" t="s">
        <v>2451</v>
      </c>
      <c r="E37" s="44" t="s">
        <v>2290</v>
      </c>
      <c r="F37" s="45"/>
      <c r="G37" s="46"/>
      <c r="H37" s="50" t="s">
        <v>2451</v>
      </c>
      <c r="I37" s="46" t="s">
        <v>90</v>
      </c>
      <c r="J37" s="57" t="s">
        <v>2452</v>
      </c>
      <c r="K37" s="57"/>
      <c r="L37" s="58">
        <v>4</v>
      </c>
      <c r="M37" s="58"/>
      <c r="N37" s="58">
        <v>1</v>
      </c>
      <c r="O37" s="58"/>
      <c r="P37" s="63">
        <f t="shared" si="0"/>
        <v>1314.4</v>
      </c>
      <c r="Q37" s="63">
        <f t="shared" ref="Q37:Q44" si="9">IFERROR(O37*M37*K37,0)</f>
        <v>0</v>
      </c>
      <c r="R37" s="69">
        <f t="shared" ref="R37:R44" si="10">Q37-P37</f>
        <v>-1314.4</v>
      </c>
      <c r="S37" s="70">
        <v>0.06</v>
      </c>
      <c r="T37" s="70">
        <v>0</v>
      </c>
      <c r="U37" s="78"/>
      <c r="V37" s="78"/>
    </row>
    <row r="38" s="17" customFormat="1" ht="32" customHeight="1" spans="1:22">
      <c r="A38" s="31" t="s">
        <v>2280</v>
      </c>
      <c r="B38" s="34" t="s">
        <v>2453</v>
      </c>
      <c r="C38" s="34" t="s">
        <v>2453</v>
      </c>
      <c r="D38" s="34" t="s">
        <v>2453</v>
      </c>
      <c r="E38" s="44" t="s">
        <v>2290</v>
      </c>
      <c r="F38" s="45"/>
      <c r="G38" s="46"/>
      <c r="H38" s="50" t="s">
        <v>2453</v>
      </c>
      <c r="I38" s="46" t="s">
        <v>237</v>
      </c>
      <c r="J38" s="57" t="s">
        <v>2454</v>
      </c>
      <c r="K38" s="57"/>
      <c r="L38" s="58">
        <v>1</v>
      </c>
      <c r="M38" s="58"/>
      <c r="N38" s="58">
        <v>2</v>
      </c>
      <c r="O38" s="58"/>
      <c r="P38" s="63">
        <f t="shared" si="0"/>
        <v>8056</v>
      </c>
      <c r="Q38" s="63">
        <f t="shared" si="9"/>
        <v>0</v>
      </c>
      <c r="R38" s="69">
        <f t="shared" si="10"/>
        <v>-8056</v>
      </c>
      <c r="S38" s="70">
        <v>0.06</v>
      </c>
      <c r="T38" s="70">
        <v>0</v>
      </c>
      <c r="U38" s="78"/>
      <c r="V38" s="78"/>
    </row>
    <row r="39" s="17" customFormat="1" ht="32" customHeight="1" spans="1:22">
      <c r="A39" s="31" t="s">
        <v>2280</v>
      </c>
      <c r="B39" s="35" t="s">
        <v>2455</v>
      </c>
      <c r="C39" s="35" t="s">
        <v>2455</v>
      </c>
      <c r="D39" s="35" t="s">
        <v>2455</v>
      </c>
      <c r="E39" s="44" t="s">
        <v>2290</v>
      </c>
      <c r="F39" s="45"/>
      <c r="G39" s="46"/>
      <c r="H39" s="50" t="s">
        <v>2455</v>
      </c>
      <c r="I39" s="46" t="s">
        <v>237</v>
      </c>
      <c r="J39" s="57" t="s">
        <v>2452</v>
      </c>
      <c r="K39" s="57"/>
      <c r="L39" s="58">
        <v>1</v>
      </c>
      <c r="M39" s="58"/>
      <c r="N39" s="58">
        <v>2</v>
      </c>
      <c r="O39" s="58"/>
      <c r="P39" s="63">
        <f t="shared" si="0"/>
        <v>657.2</v>
      </c>
      <c r="Q39" s="63">
        <f t="shared" si="9"/>
        <v>0</v>
      </c>
      <c r="R39" s="69">
        <f t="shared" si="10"/>
        <v>-657.2</v>
      </c>
      <c r="S39" s="70">
        <v>0.06</v>
      </c>
      <c r="T39" s="70">
        <v>0</v>
      </c>
      <c r="U39" s="78"/>
      <c r="V39" s="78"/>
    </row>
    <row r="40" s="17" customFormat="1" ht="32" customHeight="1" spans="1:22">
      <c r="A40" s="31" t="s">
        <v>2280</v>
      </c>
      <c r="B40" s="35" t="s">
        <v>2456</v>
      </c>
      <c r="C40" s="35" t="s">
        <v>2456</v>
      </c>
      <c r="D40" s="35" t="s">
        <v>2456</v>
      </c>
      <c r="E40" s="44" t="s">
        <v>2283</v>
      </c>
      <c r="F40" s="45" t="s">
        <v>2457</v>
      </c>
      <c r="G40" s="46" t="s">
        <v>904</v>
      </c>
      <c r="H40" s="47" t="s">
        <v>905</v>
      </c>
      <c r="I40" s="46" t="s">
        <v>237</v>
      </c>
      <c r="J40" s="57" t="s">
        <v>2458</v>
      </c>
      <c r="K40" s="57"/>
      <c r="L40" s="58">
        <v>15</v>
      </c>
      <c r="M40" s="58"/>
      <c r="N40" s="58">
        <v>1</v>
      </c>
      <c r="O40" s="58"/>
      <c r="P40" s="63">
        <f t="shared" si="0"/>
        <v>4770</v>
      </c>
      <c r="Q40" s="63">
        <f t="shared" si="9"/>
        <v>0</v>
      </c>
      <c r="R40" s="69">
        <f t="shared" si="10"/>
        <v>-4770</v>
      </c>
      <c r="S40" s="70">
        <v>0.06</v>
      </c>
      <c r="T40" s="70">
        <v>0</v>
      </c>
      <c r="U40" s="78"/>
      <c r="V40" s="78"/>
    </row>
    <row r="41" s="17" customFormat="1" ht="32" customHeight="1" spans="1:22">
      <c r="A41" s="31" t="s">
        <v>2280</v>
      </c>
      <c r="B41" s="35" t="s">
        <v>2459</v>
      </c>
      <c r="C41" s="35" t="s">
        <v>2459</v>
      </c>
      <c r="D41" s="35" t="s">
        <v>2459</v>
      </c>
      <c r="E41" s="44" t="s">
        <v>2283</v>
      </c>
      <c r="F41" s="45" t="s">
        <v>2460</v>
      </c>
      <c r="G41" s="46" t="s">
        <v>1093</v>
      </c>
      <c r="H41" s="47" t="s">
        <v>1094</v>
      </c>
      <c r="I41" s="46" t="s">
        <v>237</v>
      </c>
      <c r="J41" s="46">
        <v>106</v>
      </c>
      <c r="K41" s="57"/>
      <c r="L41" s="58">
        <v>15</v>
      </c>
      <c r="M41" s="58"/>
      <c r="N41" s="58">
        <v>1</v>
      </c>
      <c r="O41" s="58"/>
      <c r="P41" s="63">
        <f t="shared" si="0"/>
        <v>1590</v>
      </c>
      <c r="Q41" s="63">
        <f t="shared" si="9"/>
        <v>0</v>
      </c>
      <c r="R41" s="69">
        <f t="shared" si="10"/>
        <v>-1590</v>
      </c>
      <c r="S41" s="70">
        <v>0.06</v>
      </c>
      <c r="T41" s="70">
        <v>0</v>
      </c>
      <c r="U41" s="78"/>
      <c r="V41" s="78"/>
    </row>
    <row r="42" s="17" customFormat="1" ht="32" customHeight="1" spans="1:22">
      <c r="A42" s="31" t="s">
        <v>2280</v>
      </c>
      <c r="B42" s="35" t="s">
        <v>2461</v>
      </c>
      <c r="C42" s="35" t="s">
        <v>2461</v>
      </c>
      <c r="D42" s="35" t="s">
        <v>2461</v>
      </c>
      <c r="E42" s="44" t="s">
        <v>2283</v>
      </c>
      <c r="F42" s="45" t="s">
        <v>2462</v>
      </c>
      <c r="G42" s="46" t="s">
        <v>186</v>
      </c>
      <c r="H42" s="47" t="s">
        <v>187</v>
      </c>
      <c r="I42" s="46" t="s">
        <v>237</v>
      </c>
      <c r="J42" s="46">
        <v>21.2</v>
      </c>
      <c r="K42" s="57"/>
      <c r="L42" s="58">
        <v>15</v>
      </c>
      <c r="M42" s="58"/>
      <c r="N42" s="58">
        <v>1</v>
      </c>
      <c r="O42" s="58"/>
      <c r="P42" s="63">
        <f t="shared" si="0"/>
        <v>318</v>
      </c>
      <c r="Q42" s="63">
        <f t="shared" si="9"/>
        <v>0</v>
      </c>
      <c r="R42" s="69">
        <f t="shared" si="10"/>
        <v>-318</v>
      </c>
      <c r="S42" s="70">
        <v>0.06</v>
      </c>
      <c r="T42" s="70">
        <v>0</v>
      </c>
      <c r="U42" s="78"/>
      <c r="V42" s="78"/>
    </row>
    <row r="43" s="17" customFormat="1" ht="32" customHeight="1" spans="1:22">
      <c r="A43" s="31" t="s">
        <v>2280</v>
      </c>
      <c r="B43" s="35" t="s">
        <v>2463</v>
      </c>
      <c r="C43" s="35" t="s">
        <v>2463</v>
      </c>
      <c r="D43" s="35" t="s">
        <v>2463</v>
      </c>
      <c r="E43" s="44" t="s">
        <v>2290</v>
      </c>
      <c r="F43" s="45"/>
      <c r="G43" s="46"/>
      <c r="H43" s="50" t="s">
        <v>2463</v>
      </c>
      <c r="I43" s="46" t="s">
        <v>30</v>
      </c>
      <c r="J43" s="57" t="s">
        <v>2452</v>
      </c>
      <c r="K43" s="57"/>
      <c r="L43" s="58">
        <v>1</v>
      </c>
      <c r="M43" s="58"/>
      <c r="N43" s="58">
        <v>1</v>
      </c>
      <c r="O43" s="58"/>
      <c r="P43" s="63">
        <f t="shared" si="0"/>
        <v>328.6</v>
      </c>
      <c r="Q43" s="63"/>
      <c r="R43" s="69">
        <f t="shared" si="10"/>
        <v>-328.6</v>
      </c>
      <c r="S43" s="70">
        <v>0.06</v>
      </c>
      <c r="T43" s="70">
        <v>0</v>
      </c>
      <c r="U43" s="78"/>
      <c r="V43" s="78"/>
    </row>
    <row r="44" s="17" customFormat="1" ht="32" customHeight="1" spans="1:22">
      <c r="A44" s="31" t="s">
        <v>2280</v>
      </c>
      <c r="B44" s="35" t="s">
        <v>2464</v>
      </c>
      <c r="C44" s="35" t="s">
        <v>2464</v>
      </c>
      <c r="D44" s="35" t="s">
        <v>2464</v>
      </c>
      <c r="E44" s="44" t="s">
        <v>2290</v>
      </c>
      <c r="F44" s="45"/>
      <c r="G44" s="46"/>
      <c r="H44" s="50" t="s">
        <v>2464</v>
      </c>
      <c r="I44" s="46" t="s">
        <v>237</v>
      </c>
      <c r="J44" s="57" t="s">
        <v>2465</v>
      </c>
      <c r="K44" s="57"/>
      <c r="L44" s="58">
        <v>1</v>
      </c>
      <c r="M44" s="58"/>
      <c r="N44" s="58">
        <v>1</v>
      </c>
      <c r="O44" s="58"/>
      <c r="P44" s="63">
        <f t="shared" si="0"/>
        <v>636</v>
      </c>
      <c r="Q44" s="63">
        <f>IFERROR(O44*M44*K44,0)</f>
        <v>0</v>
      </c>
      <c r="R44" s="69">
        <f t="shared" si="10"/>
        <v>-636</v>
      </c>
      <c r="S44" s="70">
        <v>0.06</v>
      </c>
      <c r="T44" s="70">
        <v>0</v>
      </c>
      <c r="U44" s="78"/>
      <c r="V44" s="78"/>
    </row>
    <row r="45" s="18" customFormat="1" ht="17.6" spans="1:22">
      <c r="A45" s="36"/>
      <c r="B45" s="37"/>
      <c r="C45" s="37"/>
      <c r="D45" s="37"/>
      <c r="E45" s="37"/>
      <c r="F45" s="51"/>
      <c r="G45" s="51"/>
      <c r="H45" s="51"/>
      <c r="I45" s="51"/>
      <c r="J45" s="59"/>
      <c r="K45" s="59"/>
      <c r="L45" s="51"/>
      <c r="M45" s="51"/>
      <c r="N45" s="51"/>
      <c r="O45" s="51"/>
      <c r="P45" s="64" t="s">
        <v>2288</v>
      </c>
      <c r="Q45" s="71"/>
      <c r="R45" s="72"/>
      <c r="S45" s="73"/>
      <c r="T45" s="73"/>
      <c r="U45" s="79"/>
      <c r="V45" s="79"/>
    </row>
    <row r="46" s="18" customFormat="1" ht="17.6" spans="1:22">
      <c r="A46" s="38"/>
      <c r="B46" s="39"/>
      <c r="C46" s="39"/>
      <c r="D46" s="39"/>
      <c r="E46" s="39"/>
      <c r="F46" s="52"/>
      <c r="G46" s="52"/>
      <c r="H46" s="52"/>
      <c r="I46" s="52"/>
      <c r="J46" s="60"/>
      <c r="K46" s="60"/>
      <c r="L46" s="52"/>
      <c r="M46" s="52"/>
      <c r="N46" s="52"/>
      <c r="O46" s="52"/>
      <c r="P46" s="65">
        <f>SUM(P2:P44)</f>
        <v>51543.0932</v>
      </c>
      <c r="Q46" s="65">
        <f>SUM(Q2:Q44)</f>
        <v>0</v>
      </c>
      <c r="R46" s="65">
        <f>Q46-P46</f>
        <v>-51543.0932</v>
      </c>
      <c r="S46" s="74"/>
      <c r="T46" s="75"/>
      <c r="U46" s="52"/>
      <c r="V46" s="80"/>
    </row>
    <row r="47" s="19" customFormat="1" ht="46" spans="1:22">
      <c r="A47" s="31" t="s">
        <v>2292</v>
      </c>
      <c r="B47" s="32" t="s">
        <v>2466</v>
      </c>
      <c r="C47" s="32" t="s">
        <v>2466</v>
      </c>
      <c r="D47" s="32" t="s">
        <v>2467</v>
      </c>
      <c r="E47" s="32" t="s">
        <v>2283</v>
      </c>
      <c r="F47" s="45" t="s">
        <v>2468</v>
      </c>
      <c r="G47" s="46" t="str">
        <f>_xlfn.IFNA(IF(VLOOKUP($F47,'[1]3.框架内物料'!$A:$E,2,0)=0,"请勿填写",VLOOKUP($F47,'[1]3.框架内物料'!$A:$E,2,0)),"")</f>
        <v>M939882702539182081</v>
      </c>
      <c r="H47" s="47" t="str">
        <f>_xlfn.IFNA(VLOOKUP($F47,'[1]3.框架内物料'!$A:$E,4,0),"")</f>
        <v>第三方人员类-运营人员-服务人员-兼职人员-人员劳务费。不含住宿、交通、补贴等费用，每场不超过8小时
彩排按每人0.5场收费，含个税</v>
      </c>
      <c r="I47" s="46" t="s">
        <v>163</v>
      </c>
      <c r="J47" s="46">
        <f>_xlfn.IFNA(VLOOKUP($F47,'[1]3.框架内物料'!$A:$F,6,0),"")</f>
        <v>318</v>
      </c>
      <c r="K47" s="57"/>
      <c r="L47" s="58">
        <v>4</v>
      </c>
      <c r="M47" s="58"/>
      <c r="N47" s="58">
        <v>1</v>
      </c>
      <c r="O47" s="58"/>
      <c r="P47" s="63">
        <f>IFERROR(N47*L47*J47,0)</f>
        <v>1272</v>
      </c>
      <c r="Q47" s="63">
        <f t="shared" ref="P47:Q47" si="11">IFERROR(O47*M47*K47,0)</f>
        <v>0</v>
      </c>
      <c r="R47" s="69">
        <f t="shared" ref="R47" si="12">Q47-P47</f>
        <v>-1272</v>
      </c>
      <c r="S47" s="70">
        <v>0.06</v>
      </c>
      <c r="T47" s="70">
        <v>0</v>
      </c>
      <c r="U47" s="81"/>
      <c r="V47" s="78"/>
    </row>
    <row r="48" s="19" customFormat="1" ht="61" spans="1:25">
      <c r="A48" s="31" t="s">
        <v>2292</v>
      </c>
      <c r="B48" s="32" t="s">
        <v>2466</v>
      </c>
      <c r="C48" s="32" t="s">
        <v>2466</v>
      </c>
      <c r="D48" s="32" t="s">
        <v>2466</v>
      </c>
      <c r="E48" s="32" t="s">
        <v>2283</v>
      </c>
      <c r="F48" s="45" t="s">
        <v>2469</v>
      </c>
      <c r="G48" s="46" t="str">
        <f>_xlfn.IFNA(IF(VLOOKUP($F48,'[1]3.框架内物料'!$A:$E,2,0)=0,"请勿填写",VLOOKUP($F48,'[1]3.框架内物料'!$A:$E,2,0)),"")</f>
        <v>M939882593550319618</v>
      </c>
      <c r="H48" s="47" t="str">
        <f>_xlfn.IFNA(VLOOKUP($F48,'[1]3.框架内物料'!$A:$E,4,0),"")</f>
        <v>第三方人员类-运营人员-服务人员-高级礼仪-身高168cm以上，有过2年以上大型活动经验
人员劳务费。不含住宿、交通、补贴等费用，每场不超过8小时
彩排按每人0.5场收费，含个税</v>
      </c>
      <c r="I48" s="46" t="s">
        <v>163</v>
      </c>
      <c r="J48" s="46">
        <f>_xlfn.IFNA(VLOOKUP($F48,'[1]3.框架内物料'!$A:$F,6,0),"")</f>
        <v>948</v>
      </c>
      <c r="K48" s="57"/>
      <c r="L48" s="58">
        <v>2</v>
      </c>
      <c r="M48" s="58"/>
      <c r="N48" s="58">
        <v>1</v>
      </c>
      <c r="O48" s="58"/>
      <c r="P48" s="63">
        <f t="shared" ref="P48:P57" si="13">IFERROR(N48*L48*J48,0)</f>
        <v>1896</v>
      </c>
      <c r="Q48" s="63">
        <f t="shared" ref="Q48:Q57" si="14">IFERROR(O48*M48*K48,0)</f>
        <v>0</v>
      </c>
      <c r="R48" s="69">
        <f t="shared" ref="R48:R57" si="15">Q48-P48</f>
        <v>-1896</v>
      </c>
      <c r="S48" s="70">
        <v>0.06</v>
      </c>
      <c r="T48" s="70">
        <v>0</v>
      </c>
      <c r="U48" s="81"/>
      <c r="V48" s="78"/>
      <c r="Y48" s="82"/>
    </row>
    <row r="49" s="19" customFormat="1" ht="31" spans="1:25">
      <c r="A49" s="31" t="s">
        <v>2292</v>
      </c>
      <c r="B49" s="32" t="s">
        <v>2470</v>
      </c>
      <c r="C49" s="32" t="s">
        <v>2470</v>
      </c>
      <c r="D49" s="32" t="s">
        <v>2470</v>
      </c>
      <c r="E49" s="44" t="s">
        <v>2283</v>
      </c>
      <c r="F49" s="45" t="s">
        <v>2471</v>
      </c>
      <c r="G49" s="46" t="str">
        <f>_xlfn.IFNA(IF(VLOOKUP($F49,'[1]3.框架内物料'!$A:$E,2,0)=0,"请勿填写",VLOOKUP($F49,'[1]3.框架内物料'!$A:$E,2,0)),"")</f>
        <v>M939882634395557889</v>
      </c>
      <c r="H49" s="47" t="str">
        <f>_xlfn.IFNA(VLOOKUP($F49,'[1]3.框架内物料'!$A:$E,4,0),"")</f>
        <v>Onsite 人员-服务人员-地接上会服务人员-人员劳务费。不含住宿、交通、补贴等费用，每天不超过8小时</v>
      </c>
      <c r="I49" s="46" t="s">
        <v>163</v>
      </c>
      <c r="J49" s="46">
        <f>_xlfn.IFNA(VLOOKUP($F49,'[1]3.框架内物料'!$A:$F,6,0),"")</f>
        <v>530</v>
      </c>
      <c r="K49" s="57"/>
      <c r="L49" s="58">
        <v>2</v>
      </c>
      <c r="M49" s="58"/>
      <c r="N49" s="58">
        <v>4</v>
      </c>
      <c r="O49" s="58"/>
      <c r="P49" s="63">
        <f t="shared" si="13"/>
        <v>4240</v>
      </c>
      <c r="Q49" s="63">
        <f t="shared" si="14"/>
        <v>0</v>
      </c>
      <c r="R49" s="69">
        <f t="shared" si="15"/>
        <v>-4240</v>
      </c>
      <c r="S49" s="70">
        <v>0.06</v>
      </c>
      <c r="T49" s="70">
        <v>0</v>
      </c>
      <c r="U49" s="81"/>
      <c r="V49" s="78"/>
      <c r="Y49" s="82"/>
    </row>
    <row r="50" s="19" customFormat="1" ht="46" spans="1:22">
      <c r="A50" s="31" t="s">
        <v>2292</v>
      </c>
      <c r="B50" s="32" t="s">
        <v>2472</v>
      </c>
      <c r="C50" s="32" t="s">
        <v>2472</v>
      </c>
      <c r="D50" s="32" t="s">
        <v>2472</v>
      </c>
      <c r="E50" s="44" t="s">
        <v>2283</v>
      </c>
      <c r="F50" s="45" t="s">
        <v>2473</v>
      </c>
      <c r="G50" s="46" t="str">
        <f>_xlfn.IFNA(IF(VLOOKUP($F50,'[1]3.框架内物料'!$A:$E,2,0)=0,"请勿填写",VLOOKUP($F50,'[1]3.框架内物料'!$A:$E,2,0)),"")</f>
        <v>M939882660948463617</v>
      </c>
      <c r="H50" s="47" t="str">
        <f>_xlfn.IFNA(VLOOKUP($F50,'[1]3.框架内物料'!$A:$E,4,0),"")</f>
        <v>第三方人员类-侧拍摄影摄像-云摄影-摄影师+修图+平台使用-人员劳务费及基础拍摄设备。不含住宿、交通、补贴等费用，每天不超过8小时，彩排与活动日价格一致</v>
      </c>
      <c r="I50" s="46" t="s">
        <v>163</v>
      </c>
      <c r="J50" s="46">
        <f>_xlfn.IFNA(VLOOKUP($F50,'[1]3.框架内物料'!$A:$F,6,0),"")</f>
        <v>3498.33</v>
      </c>
      <c r="K50" s="57"/>
      <c r="L50" s="58">
        <v>2</v>
      </c>
      <c r="M50" s="58"/>
      <c r="N50" s="58">
        <v>2</v>
      </c>
      <c r="O50" s="58"/>
      <c r="P50" s="63">
        <f t="shared" si="13"/>
        <v>13993.32</v>
      </c>
      <c r="Q50" s="63">
        <f t="shared" si="14"/>
        <v>0</v>
      </c>
      <c r="R50" s="69">
        <f t="shared" si="15"/>
        <v>-13993.32</v>
      </c>
      <c r="S50" s="70">
        <v>0.06</v>
      </c>
      <c r="T50" s="70">
        <v>0</v>
      </c>
      <c r="U50" s="81"/>
      <c r="V50" s="78"/>
    </row>
    <row r="51" s="19" customFormat="1" ht="16" spans="1:22">
      <c r="A51" s="31" t="s">
        <v>2292</v>
      </c>
      <c r="B51" s="32" t="s">
        <v>2474</v>
      </c>
      <c r="C51" s="32" t="s">
        <v>2474</v>
      </c>
      <c r="D51" s="32" t="s">
        <v>2474</v>
      </c>
      <c r="E51" s="32" t="s">
        <v>2290</v>
      </c>
      <c r="F51" s="45"/>
      <c r="G51" s="46"/>
      <c r="H51" s="47" t="s">
        <v>2474</v>
      </c>
      <c r="I51" s="46" t="s">
        <v>163</v>
      </c>
      <c r="J51" s="58">
        <v>2650</v>
      </c>
      <c r="K51" s="57"/>
      <c r="L51" s="58">
        <v>3</v>
      </c>
      <c r="M51" s="58"/>
      <c r="N51" s="58">
        <v>1</v>
      </c>
      <c r="O51" s="58"/>
      <c r="P51" s="63">
        <f t="shared" si="13"/>
        <v>7950</v>
      </c>
      <c r="Q51" s="63">
        <f t="shared" si="14"/>
        <v>0</v>
      </c>
      <c r="R51" s="69">
        <f t="shared" si="15"/>
        <v>-7950</v>
      </c>
      <c r="S51" s="70">
        <v>0.06</v>
      </c>
      <c r="T51" s="70">
        <v>0</v>
      </c>
      <c r="U51" s="81"/>
      <c r="V51" s="78"/>
    </row>
    <row r="52" s="19" customFormat="1" ht="16" spans="1:22">
      <c r="A52" s="31" t="s">
        <v>2292</v>
      </c>
      <c r="B52" s="32" t="s">
        <v>2475</v>
      </c>
      <c r="C52" s="32" t="s">
        <v>2475</v>
      </c>
      <c r="D52" s="32" t="s">
        <v>2475</v>
      </c>
      <c r="E52" s="44" t="s">
        <v>2283</v>
      </c>
      <c r="F52" s="45" t="s">
        <v>2476</v>
      </c>
      <c r="G52" s="46" t="str">
        <f>_xlfn.IFNA(IF(VLOOKUP($F52,'[1]3.框架内物料'!$A:$E,2,0)=0,"请勿填写",VLOOKUP($F52,'[1]3.框架内物料'!$A:$E,2,0)),"")</f>
        <v>M939882573888528385</v>
      </c>
      <c r="H52" s="47" t="str">
        <f>_xlfn.IFNA(VLOOKUP($F52,'[1]3.框架内物料'!$A:$E,4,0),"")</f>
        <v>第三方人员类-搭建人员-搭建人员-搭建人工-人员劳务费，每场不超过8小时</v>
      </c>
      <c r="I52" s="46" t="s">
        <v>163</v>
      </c>
      <c r="J52" s="46">
        <f>_xlfn.IFNA(VLOOKUP($F52,'[1]3.框架内物料'!$A:$F,6,0),"")</f>
        <v>316.67</v>
      </c>
      <c r="K52" s="57"/>
      <c r="L52" s="58">
        <v>5</v>
      </c>
      <c r="M52" s="58"/>
      <c r="N52" s="58">
        <v>2</v>
      </c>
      <c r="O52" s="58"/>
      <c r="P52" s="63">
        <f t="shared" si="13"/>
        <v>3166.7</v>
      </c>
      <c r="Q52" s="63">
        <f t="shared" si="14"/>
        <v>0</v>
      </c>
      <c r="R52" s="69">
        <f t="shared" si="15"/>
        <v>-3166.7</v>
      </c>
      <c r="S52" s="70">
        <v>0.06</v>
      </c>
      <c r="T52" s="70">
        <v>0</v>
      </c>
      <c r="U52" s="81"/>
      <c r="V52" s="78"/>
    </row>
    <row r="53" s="19" customFormat="1" ht="16" spans="1:22">
      <c r="A53" s="31" t="s">
        <v>2292</v>
      </c>
      <c r="B53" s="32" t="s">
        <v>2475</v>
      </c>
      <c r="C53" s="32" t="s">
        <v>2475</v>
      </c>
      <c r="D53" s="32" t="s">
        <v>2477</v>
      </c>
      <c r="E53" s="32" t="s">
        <v>2290</v>
      </c>
      <c r="F53" s="45"/>
      <c r="G53" s="46"/>
      <c r="H53" s="49" t="s">
        <v>2477</v>
      </c>
      <c r="I53" s="46" t="s">
        <v>163</v>
      </c>
      <c r="J53" s="58">
        <v>5830</v>
      </c>
      <c r="K53" s="57"/>
      <c r="L53" s="58">
        <v>1</v>
      </c>
      <c r="M53" s="58"/>
      <c r="N53" s="58">
        <v>1</v>
      </c>
      <c r="O53" s="58"/>
      <c r="P53" s="63">
        <f t="shared" si="13"/>
        <v>5830</v>
      </c>
      <c r="Q53" s="63">
        <f t="shared" si="14"/>
        <v>0</v>
      </c>
      <c r="R53" s="69">
        <f t="shared" si="15"/>
        <v>-5830</v>
      </c>
      <c r="S53" s="70">
        <v>0.06</v>
      </c>
      <c r="T53" s="70">
        <v>0</v>
      </c>
      <c r="U53" s="81"/>
      <c r="V53" s="78"/>
    </row>
    <row r="54" s="19" customFormat="1" ht="16" spans="1:22">
      <c r="A54" s="31" t="s">
        <v>2292</v>
      </c>
      <c r="B54" s="32" t="s">
        <v>2478</v>
      </c>
      <c r="C54" s="32" t="s">
        <v>2478</v>
      </c>
      <c r="D54" s="32" t="s">
        <v>2478</v>
      </c>
      <c r="E54" s="44" t="s">
        <v>2283</v>
      </c>
      <c r="F54" s="45" t="s">
        <v>2479</v>
      </c>
      <c r="G54" s="46" t="str">
        <f>_xlfn.IFNA(IF(VLOOKUP($F54,'[1]3.框架内物料'!$A:$E,2,0)=0,"请勿填写",VLOOKUP($F54,'[1]3.框架内物料'!$A:$E,2,0)),"")</f>
        <v>M947580752246390785</v>
      </c>
      <c r="H54" s="47" t="str">
        <f>_xlfn.IFNA(VLOOKUP($F54,'[1]3.框架内物料'!$A:$E,4,0),"")</f>
        <v>搭建制作-车辆-车辆物流-货车-市内运输-金杯车运输，距离30km内</v>
      </c>
      <c r="I54" s="46" t="s">
        <v>163</v>
      </c>
      <c r="J54" s="46">
        <f>_xlfn.IFNA(VLOOKUP($F54,'[1]3.框架内物料'!$A:$F,6,0),"")</f>
        <v>486.67</v>
      </c>
      <c r="K54" s="57"/>
      <c r="L54" s="58">
        <v>2</v>
      </c>
      <c r="M54" s="58"/>
      <c r="N54" s="58">
        <v>1</v>
      </c>
      <c r="O54" s="58"/>
      <c r="P54" s="63">
        <f t="shared" si="13"/>
        <v>973.34</v>
      </c>
      <c r="Q54" s="63">
        <f t="shared" si="14"/>
        <v>0</v>
      </c>
      <c r="R54" s="69">
        <f t="shared" si="15"/>
        <v>-973.34</v>
      </c>
      <c r="S54" s="70">
        <v>0.06</v>
      </c>
      <c r="T54" s="70">
        <v>0</v>
      </c>
      <c r="U54" s="81"/>
      <c r="V54" s="78"/>
    </row>
    <row r="55" s="19" customFormat="1" ht="31" spans="1:22">
      <c r="A55" s="31" t="s">
        <v>2292</v>
      </c>
      <c r="B55" s="32" t="s">
        <v>2480</v>
      </c>
      <c r="C55" s="32" t="s">
        <v>2480</v>
      </c>
      <c r="D55" s="32" t="s">
        <v>2480</v>
      </c>
      <c r="E55" s="44" t="s">
        <v>2283</v>
      </c>
      <c r="F55" s="45" t="s">
        <v>2481</v>
      </c>
      <c r="G55" s="46" t="str">
        <f>_xlfn.IFNA(IF(VLOOKUP($F55,'[1]3.框架内物料'!$A:$E,2,0)=0,"请勿填写",VLOOKUP($F55,'[1]3.框架内物料'!$A:$E,2,0)),"")</f>
        <v>M939882620913831937</v>
      </c>
      <c r="H55" s="47" t="str">
        <f>_xlfn.IFNA(VLOOKUP($F55,'[1]3.框架内物料'!$A:$E,4,0),"")</f>
        <v>第三方人员类-内容制作-平面制作-PPT美化-根据设计风格排版，调整宽屏进行美化</v>
      </c>
      <c r="I55" s="46" t="s">
        <v>400</v>
      </c>
      <c r="J55" s="46">
        <v>216</v>
      </c>
      <c r="K55" s="57"/>
      <c r="L55" s="58">
        <v>100</v>
      </c>
      <c r="M55" s="58"/>
      <c r="N55" s="58">
        <v>1</v>
      </c>
      <c r="O55" s="58"/>
      <c r="P55" s="63">
        <f t="shared" si="13"/>
        <v>21600</v>
      </c>
      <c r="Q55" s="63">
        <f t="shared" si="14"/>
        <v>0</v>
      </c>
      <c r="R55" s="69">
        <f t="shared" si="15"/>
        <v>-21600</v>
      </c>
      <c r="S55" s="70">
        <v>0.06</v>
      </c>
      <c r="T55" s="70">
        <v>0</v>
      </c>
      <c r="U55" s="81"/>
      <c r="V55" s="78"/>
    </row>
    <row r="56" s="19" customFormat="1" ht="31" spans="1:22">
      <c r="A56" s="31" t="s">
        <v>2292</v>
      </c>
      <c r="B56" s="32" t="s">
        <v>2482</v>
      </c>
      <c r="C56" s="32" t="s">
        <v>2482</v>
      </c>
      <c r="D56" s="32" t="s">
        <v>2482</v>
      </c>
      <c r="E56" s="44" t="s">
        <v>2283</v>
      </c>
      <c r="F56" s="45" t="s">
        <v>2483</v>
      </c>
      <c r="G56" s="46" t="str">
        <f>_xlfn.IFNA(IF(VLOOKUP($F56,'[1]3.框架内物料'!$A:$E,2,0)=0,"请勿填写",VLOOKUP($F56,'[1]3.框架内物料'!$A:$E,2,0)),"")</f>
        <v>M947580465840136193</v>
      </c>
      <c r="H56" s="47" t="str">
        <f>_xlfn.IFNA(VLOOKUP($F56,'[1]3.框架内物料'!$A:$E,4,0),"")</f>
        <v>Onsite 人员-服务人员-项目经理-人员劳务费。不含住宿、交通、补贴等费用，每天不超过8小时</v>
      </c>
      <c r="I56" s="46" t="s">
        <v>163</v>
      </c>
      <c r="J56" s="46">
        <f>_xlfn.IFNA(VLOOKUP($F56,'[1]3.框架内物料'!$A:$F,6,0),"")</f>
        <v>848</v>
      </c>
      <c r="K56" s="57"/>
      <c r="L56" s="58">
        <v>4</v>
      </c>
      <c r="M56" s="58"/>
      <c r="N56" s="58">
        <v>1</v>
      </c>
      <c r="O56" s="58"/>
      <c r="P56" s="63">
        <f t="shared" si="13"/>
        <v>3392</v>
      </c>
      <c r="Q56" s="63">
        <f t="shared" si="14"/>
        <v>0</v>
      </c>
      <c r="R56" s="69">
        <f t="shared" si="15"/>
        <v>-3392</v>
      </c>
      <c r="S56" s="70">
        <v>0.06</v>
      </c>
      <c r="T56" s="70">
        <v>0</v>
      </c>
      <c r="U56" s="81"/>
      <c r="V56" s="78"/>
    </row>
    <row r="57" s="19" customFormat="1" ht="31" spans="1:22">
      <c r="A57" s="31" t="s">
        <v>2292</v>
      </c>
      <c r="B57" s="32" t="s">
        <v>2484</v>
      </c>
      <c r="C57" s="32" t="s">
        <v>2484</v>
      </c>
      <c r="D57" s="32" t="s">
        <v>2484</v>
      </c>
      <c r="E57" s="44" t="s">
        <v>2283</v>
      </c>
      <c r="F57" s="45" t="s">
        <v>2485</v>
      </c>
      <c r="G57" s="46" t="str">
        <f>_xlfn.IFNA(IF(VLOOKUP($F57,'[1]3.框架内物料'!$A:$E,2,0)=0,"请勿填写",VLOOKUP($F57,'[1]3.框架内物料'!$A:$E,2,0)),"")</f>
        <v>M939882641945305089</v>
      </c>
      <c r="H57" s="47" t="str">
        <f>_xlfn.IFNA(VLOOKUP($F57,'[1]3.框架内物料'!$A:$E,4,0),"")</f>
        <v>Onsite 人员-服务人员-项目助理-人员劳务费。不含住宿、交通、补贴等费用，每天不超过8小时</v>
      </c>
      <c r="I57" s="46" t="s">
        <v>163</v>
      </c>
      <c r="J57" s="46">
        <f>_xlfn.IFNA(VLOOKUP($F57,'[1]3.框架内物料'!$A:$F,6,0),"")</f>
        <v>530</v>
      </c>
      <c r="K57" s="57"/>
      <c r="L57" s="58">
        <v>4</v>
      </c>
      <c r="M57" s="58"/>
      <c r="N57" s="58">
        <v>2</v>
      </c>
      <c r="O57" s="58"/>
      <c r="P57" s="63">
        <f t="shared" si="13"/>
        <v>4240</v>
      </c>
      <c r="Q57" s="63">
        <f t="shared" si="14"/>
        <v>0</v>
      </c>
      <c r="R57" s="69">
        <f t="shared" si="15"/>
        <v>-4240</v>
      </c>
      <c r="S57" s="70">
        <v>0.06</v>
      </c>
      <c r="T57" s="70">
        <v>0</v>
      </c>
      <c r="U57" s="81"/>
      <c r="V57" s="78"/>
    </row>
    <row r="58" s="18" customFormat="1" ht="17.6" spans="1:22">
      <c r="A58" s="36"/>
      <c r="B58" s="37"/>
      <c r="C58" s="37"/>
      <c r="D58" s="37"/>
      <c r="E58" s="37"/>
      <c r="F58" s="51"/>
      <c r="G58" s="51"/>
      <c r="H58" s="51"/>
      <c r="I58" s="51"/>
      <c r="J58" s="59"/>
      <c r="K58" s="59"/>
      <c r="L58" s="51"/>
      <c r="M58" s="51"/>
      <c r="N58" s="51"/>
      <c r="O58" s="51"/>
      <c r="P58" s="64" t="s">
        <v>2293</v>
      </c>
      <c r="Q58" s="71"/>
      <c r="R58" s="72"/>
      <c r="S58" s="73"/>
      <c r="T58" s="73"/>
      <c r="U58" s="79"/>
      <c r="V58" s="79"/>
    </row>
    <row r="59" s="18" customFormat="1" ht="17.6" spans="1:22">
      <c r="A59" s="38"/>
      <c r="B59" s="39"/>
      <c r="C59" s="39"/>
      <c r="D59" s="39"/>
      <c r="E59" s="39"/>
      <c r="F59" s="52"/>
      <c r="G59" s="52"/>
      <c r="H59" s="52"/>
      <c r="I59" s="52"/>
      <c r="J59" s="60"/>
      <c r="K59" s="60"/>
      <c r="L59" s="52"/>
      <c r="M59" s="52"/>
      <c r="N59" s="52"/>
      <c r="O59" s="52"/>
      <c r="P59" s="65">
        <f>SUM(P47:P57)</f>
        <v>68553.36</v>
      </c>
      <c r="Q59" s="65">
        <f>SUM(Q47:Q57)</f>
        <v>0</v>
      </c>
      <c r="R59" s="65">
        <f>Q59-P59</f>
        <v>-68553.36</v>
      </c>
      <c r="S59" s="74"/>
      <c r="T59" s="75"/>
      <c r="U59" s="52"/>
      <c r="V59" s="80"/>
    </row>
    <row r="60" s="19" customFormat="1" ht="16" spans="1:22">
      <c r="A60" s="31" t="s">
        <v>2305</v>
      </c>
      <c r="B60" s="32" t="s">
        <v>2486</v>
      </c>
      <c r="C60" s="32" t="s">
        <v>2486</v>
      </c>
      <c r="D60" s="32" t="s">
        <v>2486</v>
      </c>
      <c r="E60" s="32" t="s">
        <v>2290</v>
      </c>
      <c r="F60" s="45"/>
      <c r="G60" s="46"/>
      <c r="H60" s="47" t="s">
        <v>2487</v>
      </c>
      <c r="I60" s="46" t="s">
        <v>2488</v>
      </c>
      <c r="J60" s="58">
        <v>1590</v>
      </c>
      <c r="K60" s="57"/>
      <c r="L60" s="58">
        <v>13</v>
      </c>
      <c r="M60" s="58"/>
      <c r="N60" s="58">
        <v>2</v>
      </c>
      <c r="O60" s="58"/>
      <c r="P60" s="63">
        <f>IFERROR(N60*L60*J60,0)</f>
        <v>41340</v>
      </c>
      <c r="Q60" s="63">
        <f t="shared" ref="Q60:Q63" si="16">IFERROR(O60*M60*K60,0)</f>
        <v>0</v>
      </c>
      <c r="R60" s="69">
        <f>Q60-P60</f>
        <v>-41340</v>
      </c>
      <c r="S60" s="70">
        <v>0.06</v>
      </c>
      <c r="T60" s="70">
        <v>0</v>
      </c>
      <c r="U60" s="81"/>
      <c r="V60" s="78"/>
    </row>
    <row r="61" s="17" customFormat="1" ht="16" spans="1:22">
      <c r="A61" s="31" t="s">
        <v>2305</v>
      </c>
      <c r="B61" s="40" t="s">
        <v>2489</v>
      </c>
      <c r="C61" s="40" t="s">
        <v>2489</v>
      </c>
      <c r="D61" s="40" t="s">
        <v>2489</v>
      </c>
      <c r="E61" s="32" t="s">
        <v>2290</v>
      </c>
      <c r="F61" s="45"/>
      <c r="G61" s="46"/>
      <c r="H61" s="53" t="s">
        <v>2489</v>
      </c>
      <c r="I61" s="46" t="s">
        <v>2488</v>
      </c>
      <c r="J61" s="58">
        <v>1590</v>
      </c>
      <c r="K61" s="57"/>
      <c r="L61" s="58">
        <v>3</v>
      </c>
      <c r="M61" s="58"/>
      <c r="N61" s="58">
        <v>2</v>
      </c>
      <c r="O61" s="58"/>
      <c r="P61" s="63">
        <f t="shared" ref="P61:P79" si="17">IFERROR(N61*L61*J61,0)</f>
        <v>9540</v>
      </c>
      <c r="Q61" s="63">
        <f t="shared" si="16"/>
        <v>0</v>
      </c>
      <c r="R61" s="69">
        <f>Q61-P61</f>
        <v>-9540</v>
      </c>
      <c r="S61" s="70">
        <v>0.06</v>
      </c>
      <c r="T61" s="70">
        <v>0</v>
      </c>
      <c r="U61" s="78"/>
      <c r="V61" s="78"/>
    </row>
    <row r="62" s="17" customFormat="1" ht="16" spans="1:22">
      <c r="A62" s="31" t="s">
        <v>2305</v>
      </c>
      <c r="B62" s="40" t="s">
        <v>2490</v>
      </c>
      <c r="C62" s="40" t="s">
        <v>2490</v>
      </c>
      <c r="D62" s="40" t="s">
        <v>2490</v>
      </c>
      <c r="E62" s="32" t="s">
        <v>2290</v>
      </c>
      <c r="F62" s="45"/>
      <c r="G62" s="46"/>
      <c r="H62" s="47" t="s">
        <v>2491</v>
      </c>
      <c r="I62" s="46" t="s">
        <v>2492</v>
      </c>
      <c r="J62" s="58">
        <v>1500</v>
      </c>
      <c r="K62" s="57"/>
      <c r="L62" s="58">
        <v>43</v>
      </c>
      <c r="M62" s="58"/>
      <c r="N62" s="58">
        <v>2</v>
      </c>
      <c r="O62" s="58"/>
      <c r="P62" s="63">
        <f t="shared" si="17"/>
        <v>129000</v>
      </c>
      <c r="Q62" s="63">
        <f t="shared" si="16"/>
        <v>0</v>
      </c>
      <c r="R62" s="69">
        <f>Q62-P62</f>
        <v>-129000</v>
      </c>
      <c r="S62" s="70">
        <v>0.06</v>
      </c>
      <c r="T62" s="70">
        <v>0</v>
      </c>
      <c r="U62" s="78"/>
      <c r="V62" s="78"/>
    </row>
    <row r="63" s="17" customFormat="1" ht="16" spans="1:22">
      <c r="A63" s="31" t="s">
        <v>2305</v>
      </c>
      <c r="B63" s="40" t="s">
        <v>2493</v>
      </c>
      <c r="C63" s="40" t="s">
        <v>2493</v>
      </c>
      <c r="D63" s="40" t="s">
        <v>2493</v>
      </c>
      <c r="E63" s="32" t="s">
        <v>2283</v>
      </c>
      <c r="F63" s="45" t="s">
        <v>2494</v>
      </c>
      <c r="G63" s="46" t="str">
        <f>_xlfn.IFNA(IF(VLOOKUP($F63,'[1]3.框架内物料'!$A:$E,2,0)=0,"请勿填写",VLOOKUP($F63,'[1]3.框架内物料'!$A:$E,2,0)),"")</f>
        <v>M939882605761044482</v>
      </c>
      <c r="H63" s="47" t="str">
        <f>_xlfn.IFNA(VLOOKUP($F63,'[1]3.框架内物料'!$A:$E,4,0),"")</f>
        <v>接待用车-车辆-车辆物流-运营车辆-接送机-GL8，60公里内，高速费另计</v>
      </c>
      <c r="I63" s="46" t="s">
        <v>100</v>
      </c>
      <c r="J63" s="46">
        <f>_xlfn.IFNA(VLOOKUP($F63,'[1]3.框架内物料'!$A:$F,6,0),"")</f>
        <v>530</v>
      </c>
      <c r="K63" s="57"/>
      <c r="L63" s="58">
        <v>25</v>
      </c>
      <c r="M63" s="58"/>
      <c r="N63" s="58">
        <v>2</v>
      </c>
      <c r="O63" s="58"/>
      <c r="P63" s="63">
        <f t="shared" si="17"/>
        <v>26500</v>
      </c>
      <c r="Q63" s="63">
        <f t="shared" si="16"/>
        <v>0</v>
      </c>
      <c r="R63" s="69">
        <f>Q63-P63</f>
        <v>-26500</v>
      </c>
      <c r="S63" s="70">
        <v>0.06</v>
      </c>
      <c r="T63" s="70">
        <v>0</v>
      </c>
      <c r="U63" s="78"/>
      <c r="V63" s="78"/>
    </row>
    <row r="64" s="17" customFormat="1" ht="31" spans="1:22">
      <c r="A64" s="31" t="s">
        <v>2305</v>
      </c>
      <c r="B64" s="40" t="s">
        <v>2495</v>
      </c>
      <c r="C64" s="40" t="s">
        <v>2495</v>
      </c>
      <c r="D64" s="40" t="s">
        <v>2495</v>
      </c>
      <c r="E64" s="32" t="s">
        <v>2283</v>
      </c>
      <c r="F64" s="45" t="s">
        <v>2496</v>
      </c>
      <c r="G64" s="46" t="str">
        <f>_xlfn.IFNA(IF(VLOOKUP($F64,'[1]3.框架内物料'!$A:$E,2,0)=0,"请勿填写",VLOOKUP($F64,'[1]3.框架内物料'!$A:$E,2,0)),"")</f>
        <v>M939882641622343681</v>
      </c>
      <c r="H64" s="47" t="str">
        <f>_xlfn.IFNA(VLOOKUP($F64,'[1]3.框架内物料'!$A:$E,4,0),"")</f>
        <v>接待用车-车辆-车辆物流-运营车辆-50人座大巴车，1天8小时 or 100km计算，超出公里数及时间另计费</v>
      </c>
      <c r="I64" s="46" t="s">
        <v>158</v>
      </c>
      <c r="J64" s="46">
        <f>_xlfn.IFNA(VLOOKUP($F64,'[1]3.框架内物料'!$A:$F,6,0),"")</f>
        <v>1866.67</v>
      </c>
      <c r="K64" s="57"/>
      <c r="L64" s="58">
        <v>2</v>
      </c>
      <c r="M64" s="58"/>
      <c r="N64" s="58">
        <v>1</v>
      </c>
      <c r="O64" s="58"/>
      <c r="P64" s="63">
        <f t="shared" si="17"/>
        <v>3733.34</v>
      </c>
      <c r="Q64" s="63">
        <f t="shared" ref="Q64:Q76" si="18">IFERROR(O64*M64*K64,0)</f>
        <v>0</v>
      </c>
      <c r="R64" s="69">
        <f t="shared" ref="R64:R76" si="19">Q64-P64</f>
        <v>-3733.34</v>
      </c>
      <c r="S64" s="70">
        <v>0.06</v>
      </c>
      <c r="T64" s="70">
        <v>0</v>
      </c>
      <c r="U64" s="78"/>
      <c r="V64" s="78"/>
    </row>
    <row r="65" s="17" customFormat="1" ht="16" spans="1:22">
      <c r="A65" s="31" t="s">
        <v>2305</v>
      </c>
      <c r="B65" s="40" t="s">
        <v>2497</v>
      </c>
      <c r="C65" s="40" t="s">
        <v>2498</v>
      </c>
      <c r="D65" s="40" t="s">
        <v>2499</v>
      </c>
      <c r="E65" s="32" t="s">
        <v>2290</v>
      </c>
      <c r="F65" s="45"/>
      <c r="G65" s="46"/>
      <c r="H65" s="47" t="s">
        <v>2500</v>
      </c>
      <c r="I65" s="46" t="s">
        <v>2501</v>
      </c>
      <c r="J65" s="58">
        <v>212</v>
      </c>
      <c r="K65" s="57"/>
      <c r="L65" s="58">
        <v>35</v>
      </c>
      <c r="M65" s="58"/>
      <c r="N65" s="58">
        <v>1</v>
      </c>
      <c r="O65" s="58"/>
      <c r="P65" s="63">
        <f t="shared" si="17"/>
        <v>7420</v>
      </c>
      <c r="Q65" s="63">
        <f t="shared" si="18"/>
        <v>0</v>
      </c>
      <c r="R65" s="69">
        <f t="shared" si="19"/>
        <v>-7420</v>
      </c>
      <c r="S65" s="70">
        <v>0.06</v>
      </c>
      <c r="T65" s="70">
        <v>0</v>
      </c>
      <c r="U65" s="78"/>
      <c r="V65" s="78"/>
    </row>
    <row r="66" s="17" customFormat="1" ht="16" spans="1:22">
      <c r="A66" s="31" t="s">
        <v>2305</v>
      </c>
      <c r="B66" s="40" t="s">
        <v>2497</v>
      </c>
      <c r="C66" s="40" t="s">
        <v>2502</v>
      </c>
      <c r="D66" s="40" t="s">
        <v>2503</v>
      </c>
      <c r="E66" s="32" t="s">
        <v>2290</v>
      </c>
      <c r="F66" s="45"/>
      <c r="G66" s="46"/>
      <c r="H66" s="47" t="s">
        <v>2504</v>
      </c>
      <c r="I66" s="46" t="s">
        <v>2501</v>
      </c>
      <c r="J66" s="58" t="s">
        <v>2505</v>
      </c>
      <c r="K66" s="57"/>
      <c r="L66" s="58">
        <v>5</v>
      </c>
      <c r="M66" s="58"/>
      <c r="N66" s="58">
        <v>1</v>
      </c>
      <c r="O66" s="58"/>
      <c r="P66" s="63">
        <f t="shared" si="17"/>
        <v>20606.4</v>
      </c>
      <c r="Q66" s="63">
        <f t="shared" si="18"/>
        <v>0</v>
      </c>
      <c r="R66" s="69">
        <f t="shared" si="19"/>
        <v>-20606.4</v>
      </c>
      <c r="S66" s="70">
        <v>0.06</v>
      </c>
      <c r="T66" s="70">
        <v>0</v>
      </c>
      <c r="U66" s="78"/>
      <c r="V66" s="78"/>
    </row>
    <row r="67" s="17" customFormat="1" ht="16" spans="1:22">
      <c r="A67" s="31" t="s">
        <v>2305</v>
      </c>
      <c r="B67" s="40" t="s">
        <v>2497</v>
      </c>
      <c r="C67" s="40" t="s">
        <v>2506</v>
      </c>
      <c r="D67" s="40" t="s">
        <v>2507</v>
      </c>
      <c r="E67" s="32" t="s">
        <v>2290</v>
      </c>
      <c r="F67" s="45"/>
      <c r="G67" s="46"/>
      <c r="H67" s="47" t="s">
        <v>2508</v>
      </c>
      <c r="I67" s="46" t="s">
        <v>2501</v>
      </c>
      <c r="J67" s="57" t="s">
        <v>2509</v>
      </c>
      <c r="K67" s="57"/>
      <c r="L67" s="58">
        <v>50</v>
      </c>
      <c r="M67" s="58"/>
      <c r="N67" s="58">
        <v>1</v>
      </c>
      <c r="O67" s="58"/>
      <c r="P67" s="63">
        <f t="shared" si="17"/>
        <v>15264</v>
      </c>
      <c r="Q67" s="63">
        <f t="shared" si="18"/>
        <v>0</v>
      </c>
      <c r="R67" s="69">
        <f t="shared" si="19"/>
        <v>-15264</v>
      </c>
      <c r="S67" s="70">
        <v>0.06</v>
      </c>
      <c r="T67" s="70">
        <v>0</v>
      </c>
      <c r="U67" s="78"/>
      <c r="V67" s="78"/>
    </row>
    <row r="68" s="17" customFormat="1" ht="16" spans="1:22">
      <c r="A68" s="31" t="s">
        <v>2305</v>
      </c>
      <c r="B68" s="40" t="s">
        <v>2497</v>
      </c>
      <c r="C68" s="40" t="s">
        <v>2510</v>
      </c>
      <c r="D68" s="40" t="s">
        <v>2511</v>
      </c>
      <c r="E68" s="32" t="s">
        <v>2290</v>
      </c>
      <c r="F68" s="45"/>
      <c r="G68" s="46"/>
      <c r="H68" s="47" t="s">
        <v>2508</v>
      </c>
      <c r="I68" s="46" t="s">
        <v>2501</v>
      </c>
      <c r="J68" s="57" t="s">
        <v>2512</v>
      </c>
      <c r="K68" s="57"/>
      <c r="L68" s="58">
        <v>50</v>
      </c>
      <c r="M68" s="58"/>
      <c r="N68" s="58">
        <v>1</v>
      </c>
      <c r="O68" s="58"/>
      <c r="P68" s="63">
        <f t="shared" si="17"/>
        <v>25864</v>
      </c>
      <c r="Q68" s="63">
        <f t="shared" si="18"/>
        <v>0</v>
      </c>
      <c r="R68" s="69">
        <f t="shared" si="19"/>
        <v>-25864</v>
      </c>
      <c r="S68" s="70">
        <v>0.06</v>
      </c>
      <c r="T68" s="70">
        <v>0</v>
      </c>
      <c r="U68" s="78"/>
      <c r="V68" s="78"/>
    </row>
    <row r="69" s="17" customFormat="1" ht="16" spans="1:22">
      <c r="A69" s="31" t="s">
        <v>2305</v>
      </c>
      <c r="B69" s="40" t="s">
        <v>2497</v>
      </c>
      <c r="C69" s="40" t="s">
        <v>2513</v>
      </c>
      <c r="D69" s="40" t="s">
        <v>2499</v>
      </c>
      <c r="E69" s="32" t="s">
        <v>2290</v>
      </c>
      <c r="F69" s="45"/>
      <c r="G69" s="46"/>
      <c r="H69" s="47" t="s">
        <v>2514</v>
      </c>
      <c r="I69" s="46" t="s">
        <v>2501</v>
      </c>
      <c r="J69" s="58">
        <v>212</v>
      </c>
      <c r="K69" s="57"/>
      <c r="L69" s="58">
        <v>20</v>
      </c>
      <c r="M69" s="58"/>
      <c r="N69" s="58">
        <v>1</v>
      </c>
      <c r="O69" s="58"/>
      <c r="P69" s="63">
        <f t="shared" si="17"/>
        <v>4240</v>
      </c>
      <c r="Q69" s="63">
        <f t="shared" si="18"/>
        <v>0</v>
      </c>
      <c r="R69" s="69">
        <f t="shared" si="19"/>
        <v>-4240</v>
      </c>
      <c r="S69" s="70">
        <v>0.06</v>
      </c>
      <c r="T69" s="70">
        <v>0</v>
      </c>
      <c r="U69" s="78"/>
      <c r="V69" s="78"/>
    </row>
    <row r="70" s="17" customFormat="1" ht="16" spans="1:22">
      <c r="A70" s="31" t="s">
        <v>2305</v>
      </c>
      <c r="B70" s="40" t="s">
        <v>2497</v>
      </c>
      <c r="C70" s="40" t="s">
        <v>2515</v>
      </c>
      <c r="D70" s="40" t="s">
        <v>2516</v>
      </c>
      <c r="E70" s="32" t="s">
        <v>2290</v>
      </c>
      <c r="F70" s="45"/>
      <c r="G70" s="46"/>
      <c r="H70" s="47" t="s">
        <v>2517</v>
      </c>
      <c r="I70" s="46" t="s">
        <v>2501</v>
      </c>
      <c r="J70" s="58">
        <v>129.6</v>
      </c>
      <c r="K70" s="57"/>
      <c r="L70" s="58">
        <v>4</v>
      </c>
      <c r="M70" s="58"/>
      <c r="N70" s="58">
        <v>1</v>
      </c>
      <c r="O70" s="58"/>
      <c r="P70" s="63">
        <f t="shared" si="17"/>
        <v>518.4</v>
      </c>
      <c r="Q70" s="63">
        <f t="shared" si="18"/>
        <v>0</v>
      </c>
      <c r="R70" s="69">
        <f t="shared" si="19"/>
        <v>-518.4</v>
      </c>
      <c r="S70" s="70">
        <v>0.06</v>
      </c>
      <c r="T70" s="70">
        <v>0</v>
      </c>
      <c r="U70" s="78"/>
      <c r="V70" s="78"/>
    </row>
    <row r="71" s="17" customFormat="1" ht="46" spans="1:22">
      <c r="A71" s="31" t="s">
        <v>2305</v>
      </c>
      <c r="B71" s="40" t="s">
        <v>2497</v>
      </c>
      <c r="C71" s="40" t="s">
        <v>2518</v>
      </c>
      <c r="D71" s="33" t="s">
        <v>2519</v>
      </c>
      <c r="E71" s="32" t="s">
        <v>2290</v>
      </c>
      <c r="F71" s="45"/>
      <c r="G71" s="46"/>
      <c r="H71" s="95" t="s">
        <v>2519</v>
      </c>
      <c r="I71" s="46" t="s">
        <v>2501</v>
      </c>
      <c r="J71" s="58">
        <v>106</v>
      </c>
      <c r="K71" s="57"/>
      <c r="L71" s="58">
        <v>3</v>
      </c>
      <c r="M71" s="58"/>
      <c r="N71" s="58">
        <v>4</v>
      </c>
      <c r="O71" s="58"/>
      <c r="P71" s="63">
        <f t="shared" si="17"/>
        <v>1272</v>
      </c>
      <c r="Q71" s="63">
        <f t="shared" si="18"/>
        <v>0</v>
      </c>
      <c r="R71" s="69">
        <f t="shared" si="19"/>
        <v>-1272</v>
      </c>
      <c r="S71" s="70">
        <v>0.06</v>
      </c>
      <c r="T71" s="70">
        <v>0</v>
      </c>
      <c r="U71" s="78"/>
      <c r="V71" s="78"/>
    </row>
    <row r="72" s="17" customFormat="1" ht="16" spans="1:22">
      <c r="A72" s="31" t="s">
        <v>2305</v>
      </c>
      <c r="B72" s="40" t="s">
        <v>2520</v>
      </c>
      <c r="C72" s="40" t="s">
        <v>2521</v>
      </c>
      <c r="D72" s="40" t="s">
        <v>2520</v>
      </c>
      <c r="E72" s="32" t="s">
        <v>2290</v>
      </c>
      <c r="F72" s="45"/>
      <c r="G72" s="46"/>
      <c r="H72" s="47" t="s">
        <v>2522</v>
      </c>
      <c r="I72" s="46" t="s">
        <v>2501</v>
      </c>
      <c r="J72" s="58" t="s">
        <v>2523</v>
      </c>
      <c r="K72" s="57"/>
      <c r="L72" s="58">
        <v>50</v>
      </c>
      <c r="M72" s="58"/>
      <c r="N72" s="58">
        <v>1</v>
      </c>
      <c r="O72" s="58"/>
      <c r="P72" s="63">
        <f t="shared" si="17"/>
        <v>2544</v>
      </c>
      <c r="Q72" s="63">
        <f t="shared" ref="Q72:Q78" si="20">IFERROR(O72*M72*K72,0)</f>
        <v>0</v>
      </c>
      <c r="R72" s="69">
        <f t="shared" ref="R72:R78" si="21">Q72-P72</f>
        <v>-2544</v>
      </c>
      <c r="S72" s="70">
        <v>0.06</v>
      </c>
      <c r="T72" s="70">
        <v>0</v>
      </c>
      <c r="U72" s="78"/>
      <c r="V72" s="78"/>
    </row>
    <row r="73" s="17" customFormat="1" ht="16" spans="1:22">
      <c r="A73" s="31" t="s">
        <v>2305</v>
      </c>
      <c r="B73" s="40" t="s">
        <v>2524</v>
      </c>
      <c r="C73" s="40" t="s">
        <v>2524</v>
      </c>
      <c r="D73" s="40" t="s">
        <v>2524</v>
      </c>
      <c r="E73" s="32" t="s">
        <v>2290</v>
      </c>
      <c r="F73" s="45"/>
      <c r="G73" s="46"/>
      <c r="H73" s="96" t="s">
        <v>2525</v>
      </c>
      <c r="I73" s="32" t="s">
        <v>2526</v>
      </c>
      <c r="J73" s="58">
        <v>44.5</v>
      </c>
      <c r="K73" s="57"/>
      <c r="L73" s="58">
        <v>50</v>
      </c>
      <c r="M73" s="58"/>
      <c r="N73" s="58">
        <v>1</v>
      </c>
      <c r="O73" s="58"/>
      <c r="P73" s="63">
        <f t="shared" si="17"/>
        <v>2225</v>
      </c>
      <c r="Q73" s="63">
        <f t="shared" si="20"/>
        <v>0</v>
      </c>
      <c r="R73" s="69">
        <f t="shared" si="21"/>
        <v>-2225</v>
      </c>
      <c r="S73" s="70">
        <v>0.06</v>
      </c>
      <c r="T73" s="70">
        <v>0</v>
      </c>
      <c r="U73" s="78"/>
      <c r="V73" s="78"/>
    </row>
    <row r="74" s="17" customFormat="1" ht="16" spans="1:22">
      <c r="A74" s="31" t="s">
        <v>2305</v>
      </c>
      <c r="B74" s="83" t="s">
        <v>2527</v>
      </c>
      <c r="C74" s="83" t="s">
        <v>2527</v>
      </c>
      <c r="D74" s="83" t="s">
        <v>2527</v>
      </c>
      <c r="E74" s="32" t="s">
        <v>2290</v>
      </c>
      <c r="F74" s="45"/>
      <c r="G74" s="46"/>
      <c r="H74" s="97" t="s">
        <v>2527</v>
      </c>
      <c r="I74" s="32" t="s">
        <v>2526</v>
      </c>
      <c r="J74" s="58">
        <v>10.6</v>
      </c>
      <c r="K74" s="57"/>
      <c r="L74" s="58">
        <v>50</v>
      </c>
      <c r="M74" s="58"/>
      <c r="N74" s="58">
        <v>1</v>
      </c>
      <c r="O74" s="58"/>
      <c r="P74" s="63">
        <f t="shared" si="17"/>
        <v>530</v>
      </c>
      <c r="Q74" s="63">
        <f t="shared" si="20"/>
        <v>0</v>
      </c>
      <c r="R74" s="69">
        <f t="shared" si="21"/>
        <v>-530</v>
      </c>
      <c r="S74" s="70">
        <v>0.06</v>
      </c>
      <c r="T74" s="70">
        <v>0</v>
      </c>
      <c r="U74" s="78"/>
      <c r="V74" s="78"/>
    </row>
    <row r="75" s="17" customFormat="1" ht="16" spans="1:22">
      <c r="A75" s="31" t="s">
        <v>2305</v>
      </c>
      <c r="B75" s="83" t="s">
        <v>2528</v>
      </c>
      <c r="C75" s="83" t="s">
        <v>2528</v>
      </c>
      <c r="D75" s="83" t="s">
        <v>2528</v>
      </c>
      <c r="E75" s="32" t="s">
        <v>2290</v>
      </c>
      <c r="F75" s="45"/>
      <c r="G75" s="46"/>
      <c r="H75" s="98" t="s">
        <v>2528</v>
      </c>
      <c r="I75" s="32" t="s">
        <v>2526</v>
      </c>
      <c r="J75" s="58">
        <v>21.2</v>
      </c>
      <c r="K75" s="57"/>
      <c r="L75" s="58">
        <v>50</v>
      </c>
      <c r="M75" s="58"/>
      <c r="N75" s="58">
        <v>1</v>
      </c>
      <c r="O75" s="58"/>
      <c r="P75" s="63">
        <f t="shared" si="17"/>
        <v>1060</v>
      </c>
      <c r="Q75" s="63">
        <f t="shared" si="20"/>
        <v>0</v>
      </c>
      <c r="R75" s="69">
        <f t="shared" si="21"/>
        <v>-1060</v>
      </c>
      <c r="S75" s="70">
        <v>0.06</v>
      </c>
      <c r="T75" s="70">
        <v>0</v>
      </c>
      <c r="U75" s="78"/>
      <c r="V75" s="78"/>
    </row>
    <row r="76" s="17" customFormat="1" ht="16" spans="1:22">
      <c r="A76" s="31" t="s">
        <v>2305</v>
      </c>
      <c r="B76" s="83" t="s">
        <v>2529</v>
      </c>
      <c r="C76" s="83" t="s">
        <v>2529</v>
      </c>
      <c r="D76" s="83" t="s">
        <v>2529</v>
      </c>
      <c r="E76" s="32" t="s">
        <v>2290</v>
      </c>
      <c r="F76" s="45"/>
      <c r="G76" s="46"/>
      <c r="H76" s="98" t="s">
        <v>2529</v>
      </c>
      <c r="I76" s="32" t="s">
        <v>2526</v>
      </c>
      <c r="J76" s="58">
        <v>42.4</v>
      </c>
      <c r="K76" s="57"/>
      <c r="L76" s="58">
        <v>50</v>
      </c>
      <c r="M76" s="58"/>
      <c r="N76" s="58">
        <v>1</v>
      </c>
      <c r="O76" s="58"/>
      <c r="P76" s="63">
        <f t="shared" si="17"/>
        <v>2120</v>
      </c>
      <c r="Q76" s="63">
        <f t="shared" si="20"/>
        <v>0</v>
      </c>
      <c r="R76" s="69">
        <f t="shared" si="21"/>
        <v>-2120</v>
      </c>
      <c r="S76" s="70">
        <v>0.06</v>
      </c>
      <c r="T76" s="70">
        <v>0</v>
      </c>
      <c r="U76" s="78"/>
      <c r="V76" s="78"/>
    </row>
    <row r="77" s="17" customFormat="1" ht="16" spans="1:22">
      <c r="A77" s="31" t="s">
        <v>2305</v>
      </c>
      <c r="B77" s="83" t="s">
        <v>2530</v>
      </c>
      <c r="C77" s="83" t="s">
        <v>2530</v>
      </c>
      <c r="D77" s="83" t="s">
        <v>2530</v>
      </c>
      <c r="E77" s="32" t="s">
        <v>2290</v>
      </c>
      <c r="F77" s="45"/>
      <c r="G77" s="46"/>
      <c r="H77" s="53" t="s">
        <v>2530</v>
      </c>
      <c r="I77" s="32" t="s">
        <v>2526</v>
      </c>
      <c r="J77" s="58">
        <v>21.2</v>
      </c>
      <c r="K77" s="57"/>
      <c r="L77" s="58">
        <v>5</v>
      </c>
      <c r="M77" s="58"/>
      <c r="N77" s="58">
        <v>1</v>
      </c>
      <c r="O77" s="58"/>
      <c r="P77" s="63">
        <f t="shared" si="17"/>
        <v>106</v>
      </c>
      <c r="Q77" s="63">
        <f t="shared" si="20"/>
        <v>0</v>
      </c>
      <c r="R77" s="69">
        <f t="shared" si="21"/>
        <v>-106</v>
      </c>
      <c r="S77" s="70">
        <v>0.06</v>
      </c>
      <c r="T77" s="70">
        <v>0</v>
      </c>
      <c r="U77" s="78"/>
      <c r="V77" s="78"/>
    </row>
    <row r="78" s="17" customFormat="1" ht="16" spans="1:22">
      <c r="A78" s="31" t="s">
        <v>2305</v>
      </c>
      <c r="B78" s="84" t="s">
        <v>2531</v>
      </c>
      <c r="C78" s="84" t="s">
        <v>2531</v>
      </c>
      <c r="D78" s="84" t="s">
        <v>2531</v>
      </c>
      <c r="E78" s="32" t="s">
        <v>2290</v>
      </c>
      <c r="F78" s="45"/>
      <c r="G78" s="46"/>
      <c r="H78" s="99" t="s">
        <v>2531</v>
      </c>
      <c r="I78" s="32" t="s">
        <v>2526</v>
      </c>
      <c r="J78" s="58">
        <v>74.2</v>
      </c>
      <c r="K78" s="57"/>
      <c r="L78" s="58">
        <v>50</v>
      </c>
      <c r="M78" s="58"/>
      <c r="N78" s="58">
        <v>1</v>
      </c>
      <c r="O78" s="58"/>
      <c r="P78" s="63">
        <f t="shared" si="17"/>
        <v>3710</v>
      </c>
      <c r="Q78" s="63">
        <f t="shared" si="20"/>
        <v>0</v>
      </c>
      <c r="R78" s="69">
        <f t="shared" si="21"/>
        <v>-3710</v>
      </c>
      <c r="S78" s="70">
        <v>0.06</v>
      </c>
      <c r="T78" s="70">
        <v>0</v>
      </c>
      <c r="U78" s="78"/>
      <c r="V78" s="78"/>
    </row>
    <row r="79" s="17" customFormat="1" ht="16" spans="1:22">
      <c r="A79" s="31" t="s">
        <v>2305</v>
      </c>
      <c r="B79" s="40" t="s">
        <v>2532</v>
      </c>
      <c r="C79" s="40" t="s">
        <v>2533</v>
      </c>
      <c r="D79" s="40" t="s">
        <v>2533</v>
      </c>
      <c r="E79" s="32" t="s">
        <v>2290</v>
      </c>
      <c r="F79" s="45"/>
      <c r="G79" s="46"/>
      <c r="H79" s="47" t="s">
        <v>2534</v>
      </c>
      <c r="I79" s="46" t="s">
        <v>596</v>
      </c>
      <c r="J79" s="58">
        <v>8000</v>
      </c>
      <c r="K79" s="57"/>
      <c r="L79" s="58">
        <v>1</v>
      </c>
      <c r="M79" s="58"/>
      <c r="N79" s="58">
        <v>1</v>
      </c>
      <c r="O79" s="58"/>
      <c r="P79" s="63">
        <f t="shared" si="17"/>
        <v>8000</v>
      </c>
      <c r="Q79" s="63">
        <f t="shared" ref="Q79:Q91" si="22">IFERROR(O79*M79*K79,0)</f>
        <v>0</v>
      </c>
      <c r="R79" s="69">
        <f t="shared" ref="R79:R91" si="23">Q79-P79</f>
        <v>-8000</v>
      </c>
      <c r="S79" s="70">
        <v>0.06</v>
      </c>
      <c r="T79" s="70">
        <v>0</v>
      </c>
      <c r="U79" s="78"/>
      <c r="V79" s="78"/>
    </row>
    <row r="80" s="20" customFormat="1" ht="17.6" spans="1:22">
      <c r="A80" s="36"/>
      <c r="B80" s="37"/>
      <c r="C80" s="37"/>
      <c r="D80" s="37"/>
      <c r="E80" s="37"/>
      <c r="F80" s="51"/>
      <c r="G80" s="51"/>
      <c r="H80" s="51"/>
      <c r="I80" s="51"/>
      <c r="J80" s="59"/>
      <c r="K80" s="59"/>
      <c r="L80" s="51"/>
      <c r="M80" s="51"/>
      <c r="N80" s="51"/>
      <c r="O80" s="51"/>
      <c r="P80" s="64" t="s">
        <v>2310</v>
      </c>
      <c r="Q80" s="71"/>
      <c r="R80" s="72"/>
      <c r="S80" s="73"/>
      <c r="T80" s="73"/>
      <c r="U80" s="79"/>
      <c r="V80" s="79"/>
    </row>
    <row r="81" s="20" customFormat="1" ht="17.6" spans="1:22">
      <c r="A81" s="38"/>
      <c r="B81" s="39"/>
      <c r="C81" s="39"/>
      <c r="D81" s="39"/>
      <c r="E81" s="39"/>
      <c r="F81" s="52"/>
      <c r="G81" s="52"/>
      <c r="H81" s="52"/>
      <c r="I81" s="52"/>
      <c r="J81" s="60"/>
      <c r="K81" s="60"/>
      <c r="L81" s="52"/>
      <c r="M81" s="52"/>
      <c r="N81" s="52"/>
      <c r="O81" s="52"/>
      <c r="P81" s="65">
        <f>SUM(P60:P79)</f>
        <v>305593.14</v>
      </c>
      <c r="Q81" s="65">
        <f>SUM(Q60:Q79)</f>
        <v>0</v>
      </c>
      <c r="R81" s="65">
        <f>Q81-P81</f>
        <v>-305593.14</v>
      </c>
      <c r="S81" s="74"/>
      <c r="T81" s="75"/>
      <c r="U81" s="52"/>
      <c r="V81" s="80"/>
    </row>
    <row r="82" s="17" customFormat="1" ht="16" spans="1:22">
      <c r="A82" s="31" t="s">
        <v>2365</v>
      </c>
      <c r="B82" s="40" t="s">
        <v>2535</v>
      </c>
      <c r="C82" s="40" t="s">
        <v>2535</v>
      </c>
      <c r="D82" s="40" t="s">
        <v>2535</v>
      </c>
      <c r="E82" s="46" t="s">
        <v>2290</v>
      </c>
      <c r="F82" s="45"/>
      <c r="G82" s="46"/>
      <c r="H82" s="53" t="s">
        <v>2535</v>
      </c>
      <c r="I82" s="46" t="s">
        <v>90</v>
      </c>
      <c r="J82" s="58">
        <v>1.59</v>
      </c>
      <c r="K82" s="57"/>
      <c r="L82" s="108">
        <v>100</v>
      </c>
      <c r="M82" s="58"/>
      <c r="N82" s="58">
        <v>1</v>
      </c>
      <c r="O82" s="58"/>
      <c r="P82" s="63">
        <f>IFERROR(N82*L82*J82,0)</f>
        <v>159</v>
      </c>
      <c r="Q82" s="63">
        <f t="shared" si="22"/>
        <v>0</v>
      </c>
      <c r="R82" s="69">
        <f t="shared" si="23"/>
        <v>-159</v>
      </c>
      <c r="S82" s="70">
        <v>0.06</v>
      </c>
      <c r="T82" s="70">
        <v>0</v>
      </c>
      <c r="U82" s="78"/>
      <c r="V82" s="78"/>
    </row>
    <row r="83" s="17" customFormat="1" ht="16" spans="1:22">
      <c r="A83" s="31" t="s">
        <v>2365</v>
      </c>
      <c r="B83" s="40" t="s">
        <v>2536</v>
      </c>
      <c r="C83" s="40" t="s">
        <v>2536</v>
      </c>
      <c r="D83" s="40" t="s">
        <v>2536</v>
      </c>
      <c r="E83" s="46" t="s">
        <v>2290</v>
      </c>
      <c r="F83" s="45"/>
      <c r="G83" s="46"/>
      <c r="H83" s="53" t="s">
        <v>2536</v>
      </c>
      <c r="I83" s="46" t="s">
        <v>90</v>
      </c>
      <c r="J83" s="58">
        <v>1.06</v>
      </c>
      <c r="K83" s="57"/>
      <c r="L83" s="58">
        <v>200</v>
      </c>
      <c r="M83" s="58"/>
      <c r="N83" s="58">
        <v>1</v>
      </c>
      <c r="O83" s="58"/>
      <c r="P83" s="63">
        <f t="shared" ref="P83:P109" si="24">IFERROR(N83*L83*J83,0)</f>
        <v>212</v>
      </c>
      <c r="Q83" s="63">
        <f t="shared" si="22"/>
        <v>0</v>
      </c>
      <c r="R83" s="69">
        <f t="shared" si="23"/>
        <v>-212</v>
      </c>
      <c r="S83" s="70">
        <v>0.06</v>
      </c>
      <c r="T83" s="70">
        <v>0</v>
      </c>
      <c r="U83" s="78"/>
      <c r="V83" s="78"/>
    </row>
    <row r="84" s="17" customFormat="1" ht="16" spans="1:22">
      <c r="A84" s="31" t="s">
        <v>2365</v>
      </c>
      <c r="B84" s="40" t="s">
        <v>2537</v>
      </c>
      <c r="C84" s="40" t="s">
        <v>2537</v>
      </c>
      <c r="D84" s="40" t="s">
        <v>2537</v>
      </c>
      <c r="E84" s="46" t="s">
        <v>2290</v>
      </c>
      <c r="F84" s="45"/>
      <c r="G84" s="46"/>
      <c r="H84" s="48" t="s">
        <v>2537</v>
      </c>
      <c r="I84" s="46" t="s">
        <v>90</v>
      </c>
      <c r="J84" s="58">
        <v>10.6</v>
      </c>
      <c r="K84" s="57"/>
      <c r="L84" s="58">
        <v>50</v>
      </c>
      <c r="M84" s="58"/>
      <c r="N84" s="58">
        <v>1</v>
      </c>
      <c r="O84" s="58"/>
      <c r="P84" s="63">
        <f t="shared" si="24"/>
        <v>530</v>
      </c>
      <c r="Q84" s="63">
        <f t="shared" si="22"/>
        <v>0</v>
      </c>
      <c r="R84" s="69">
        <f t="shared" si="23"/>
        <v>-530</v>
      </c>
      <c r="S84" s="70">
        <v>0.06</v>
      </c>
      <c r="T84" s="70">
        <v>0</v>
      </c>
      <c r="U84" s="78"/>
      <c r="V84" s="78"/>
    </row>
    <row r="85" s="17" customFormat="1" ht="16" spans="1:22">
      <c r="A85" s="31" t="s">
        <v>2365</v>
      </c>
      <c r="B85" s="40" t="s">
        <v>2538</v>
      </c>
      <c r="C85" s="40" t="s">
        <v>2538</v>
      </c>
      <c r="D85" s="40" t="s">
        <v>2538</v>
      </c>
      <c r="E85" s="46" t="s">
        <v>2290</v>
      </c>
      <c r="F85" s="45"/>
      <c r="G85" s="46"/>
      <c r="H85" s="48" t="s">
        <v>2538</v>
      </c>
      <c r="I85" s="46" t="s">
        <v>90</v>
      </c>
      <c r="J85" s="58">
        <v>29.8</v>
      </c>
      <c r="K85" s="57"/>
      <c r="L85" s="58">
        <v>20</v>
      </c>
      <c r="M85" s="58"/>
      <c r="N85" s="58">
        <v>1</v>
      </c>
      <c r="O85" s="58"/>
      <c r="P85" s="63">
        <f t="shared" si="24"/>
        <v>596</v>
      </c>
      <c r="Q85" s="63">
        <f t="shared" si="22"/>
        <v>0</v>
      </c>
      <c r="R85" s="69">
        <f t="shared" si="23"/>
        <v>-596</v>
      </c>
      <c r="S85" s="70">
        <v>0.06</v>
      </c>
      <c r="T85" s="70">
        <v>0</v>
      </c>
      <c r="U85" s="78"/>
      <c r="V85" s="78"/>
    </row>
    <row r="86" s="17" customFormat="1" ht="16" spans="1:22">
      <c r="A86" s="31" t="s">
        <v>2365</v>
      </c>
      <c r="B86" s="40" t="s">
        <v>2539</v>
      </c>
      <c r="C86" s="40" t="s">
        <v>2539</v>
      </c>
      <c r="D86" s="40" t="s">
        <v>2539</v>
      </c>
      <c r="E86" s="46" t="s">
        <v>2290</v>
      </c>
      <c r="F86" s="45"/>
      <c r="G86" s="46"/>
      <c r="H86" s="48" t="s">
        <v>2539</v>
      </c>
      <c r="I86" s="46" t="s">
        <v>90</v>
      </c>
      <c r="J86" s="58">
        <v>103.88</v>
      </c>
      <c r="K86" s="57"/>
      <c r="L86" s="58">
        <v>10</v>
      </c>
      <c r="M86" s="58"/>
      <c r="N86" s="58">
        <v>1</v>
      </c>
      <c r="O86" s="58"/>
      <c r="P86" s="63">
        <f t="shared" si="24"/>
        <v>1038.8</v>
      </c>
      <c r="Q86" s="63">
        <f t="shared" si="22"/>
        <v>0</v>
      </c>
      <c r="R86" s="69">
        <f t="shared" si="23"/>
        <v>-1038.8</v>
      </c>
      <c r="S86" s="70">
        <v>0.06</v>
      </c>
      <c r="T86" s="70">
        <v>0</v>
      </c>
      <c r="U86" s="78"/>
      <c r="V86" s="78"/>
    </row>
    <row r="87" s="17" customFormat="1" ht="16" spans="1:22">
      <c r="A87" s="31" t="s">
        <v>2365</v>
      </c>
      <c r="B87" s="40" t="s">
        <v>2540</v>
      </c>
      <c r="C87" s="40" t="s">
        <v>2540</v>
      </c>
      <c r="D87" s="40" t="s">
        <v>2540</v>
      </c>
      <c r="E87" s="46" t="s">
        <v>2290</v>
      </c>
      <c r="F87" s="45"/>
      <c r="G87" s="46"/>
      <c r="H87" s="48" t="s">
        <v>2540</v>
      </c>
      <c r="I87" s="46" t="s">
        <v>90</v>
      </c>
      <c r="J87" s="58">
        <v>32</v>
      </c>
      <c r="K87" s="57"/>
      <c r="L87" s="58">
        <v>14</v>
      </c>
      <c r="M87" s="58"/>
      <c r="N87" s="58">
        <v>1</v>
      </c>
      <c r="O87" s="58"/>
      <c r="P87" s="63">
        <f t="shared" si="24"/>
        <v>448</v>
      </c>
      <c r="Q87" s="63">
        <f t="shared" si="22"/>
        <v>0</v>
      </c>
      <c r="R87" s="69">
        <f t="shared" si="23"/>
        <v>-448</v>
      </c>
      <c r="S87" s="70">
        <v>0.06</v>
      </c>
      <c r="T87" s="70">
        <v>0</v>
      </c>
      <c r="U87" s="78"/>
      <c r="V87" s="78"/>
    </row>
    <row r="88" s="17" customFormat="1" ht="16" spans="1:22">
      <c r="A88" s="31" t="s">
        <v>2365</v>
      </c>
      <c r="B88" s="40" t="s">
        <v>2541</v>
      </c>
      <c r="C88" s="40" t="s">
        <v>2541</v>
      </c>
      <c r="D88" s="40" t="s">
        <v>2541</v>
      </c>
      <c r="E88" s="46" t="s">
        <v>2290</v>
      </c>
      <c r="F88" s="45"/>
      <c r="G88" s="46"/>
      <c r="H88" s="48" t="s">
        <v>2541</v>
      </c>
      <c r="I88" s="46" t="s">
        <v>90</v>
      </c>
      <c r="J88" s="58">
        <v>29.9</v>
      </c>
      <c r="K88" s="57"/>
      <c r="L88" s="58">
        <v>20</v>
      </c>
      <c r="M88" s="58"/>
      <c r="N88" s="58">
        <v>1</v>
      </c>
      <c r="O88" s="58"/>
      <c r="P88" s="63">
        <f t="shared" si="24"/>
        <v>598</v>
      </c>
      <c r="Q88" s="63">
        <f t="shared" si="22"/>
        <v>0</v>
      </c>
      <c r="R88" s="69">
        <f t="shared" si="23"/>
        <v>-598</v>
      </c>
      <c r="S88" s="70">
        <v>0.06</v>
      </c>
      <c r="T88" s="70">
        <v>0</v>
      </c>
      <c r="U88" s="78"/>
      <c r="V88" s="78"/>
    </row>
    <row r="89" s="17" customFormat="1" ht="16" spans="1:22">
      <c r="A89" s="31" t="s">
        <v>2365</v>
      </c>
      <c r="B89" s="40" t="s">
        <v>2542</v>
      </c>
      <c r="C89" s="40" t="s">
        <v>2542</v>
      </c>
      <c r="D89" s="40" t="s">
        <v>2542</v>
      </c>
      <c r="E89" s="46" t="s">
        <v>2290</v>
      </c>
      <c r="F89" s="45"/>
      <c r="G89" s="46"/>
      <c r="H89" s="48" t="s">
        <v>2542</v>
      </c>
      <c r="I89" s="46" t="s">
        <v>90</v>
      </c>
      <c r="J89" s="58">
        <v>2.86</v>
      </c>
      <c r="K89" s="57"/>
      <c r="L89" s="58">
        <v>240</v>
      </c>
      <c r="M89" s="58"/>
      <c r="N89" s="58">
        <v>1</v>
      </c>
      <c r="O89" s="58"/>
      <c r="P89" s="63">
        <f t="shared" si="24"/>
        <v>686.4</v>
      </c>
      <c r="Q89" s="63">
        <f t="shared" si="22"/>
        <v>0</v>
      </c>
      <c r="R89" s="69">
        <f t="shared" si="23"/>
        <v>-686.4</v>
      </c>
      <c r="S89" s="70">
        <v>0.06</v>
      </c>
      <c r="T89" s="70">
        <v>0</v>
      </c>
      <c r="U89" s="78"/>
      <c r="V89" s="78"/>
    </row>
    <row r="90" s="17" customFormat="1" ht="16" spans="1:22">
      <c r="A90" s="31" t="s">
        <v>2365</v>
      </c>
      <c r="B90" s="40" t="s">
        <v>2543</v>
      </c>
      <c r="C90" s="40" t="s">
        <v>2543</v>
      </c>
      <c r="D90" s="40" t="s">
        <v>2543</v>
      </c>
      <c r="E90" s="46" t="s">
        <v>2290</v>
      </c>
      <c r="F90" s="45"/>
      <c r="G90" s="46"/>
      <c r="H90" s="48" t="s">
        <v>2543</v>
      </c>
      <c r="I90" s="46" t="s">
        <v>90</v>
      </c>
      <c r="J90" s="58">
        <v>53</v>
      </c>
      <c r="K90" s="57"/>
      <c r="L90" s="58">
        <v>50</v>
      </c>
      <c r="M90" s="58"/>
      <c r="N90" s="58">
        <v>1</v>
      </c>
      <c r="O90" s="58"/>
      <c r="P90" s="63">
        <f t="shared" si="24"/>
        <v>2650</v>
      </c>
      <c r="Q90" s="63">
        <f t="shared" si="22"/>
        <v>0</v>
      </c>
      <c r="R90" s="69">
        <f t="shared" si="23"/>
        <v>-2650</v>
      </c>
      <c r="S90" s="70">
        <v>0.06</v>
      </c>
      <c r="T90" s="70">
        <v>0</v>
      </c>
      <c r="U90" s="78"/>
      <c r="V90" s="78"/>
    </row>
    <row r="91" s="17" customFormat="1" ht="16" spans="1:22">
      <c r="A91" s="31" t="s">
        <v>2365</v>
      </c>
      <c r="B91" s="40" t="s">
        <v>2544</v>
      </c>
      <c r="C91" s="40" t="s">
        <v>2544</v>
      </c>
      <c r="D91" s="40" t="s">
        <v>2544</v>
      </c>
      <c r="E91" s="46" t="s">
        <v>2290</v>
      </c>
      <c r="F91" s="45"/>
      <c r="G91" s="46"/>
      <c r="H91" s="48" t="s">
        <v>2544</v>
      </c>
      <c r="I91" s="46" t="s">
        <v>90</v>
      </c>
      <c r="J91" s="58">
        <v>10.6</v>
      </c>
      <c r="K91" s="57"/>
      <c r="L91" s="58">
        <v>50</v>
      </c>
      <c r="M91" s="58"/>
      <c r="N91" s="58">
        <v>1</v>
      </c>
      <c r="O91" s="58"/>
      <c r="P91" s="63">
        <f t="shared" si="24"/>
        <v>530</v>
      </c>
      <c r="Q91" s="63">
        <f t="shared" si="22"/>
        <v>0</v>
      </c>
      <c r="R91" s="69">
        <f t="shared" si="23"/>
        <v>-530</v>
      </c>
      <c r="S91" s="70">
        <v>0.06</v>
      </c>
      <c r="T91" s="70">
        <v>0</v>
      </c>
      <c r="U91" s="78"/>
      <c r="V91" s="78"/>
    </row>
    <row r="92" s="17" customFormat="1" ht="16" spans="1:22">
      <c r="A92" s="31" t="s">
        <v>2365</v>
      </c>
      <c r="B92" s="40" t="s">
        <v>2545</v>
      </c>
      <c r="C92" s="40" t="s">
        <v>2545</v>
      </c>
      <c r="D92" s="40" t="s">
        <v>2545</v>
      </c>
      <c r="E92" s="46" t="s">
        <v>2290</v>
      </c>
      <c r="F92" s="45"/>
      <c r="G92" s="46"/>
      <c r="H92" s="48" t="s">
        <v>2545</v>
      </c>
      <c r="I92" s="46" t="s">
        <v>2546</v>
      </c>
      <c r="J92" s="58">
        <v>371</v>
      </c>
      <c r="K92" s="57"/>
      <c r="L92" s="58">
        <v>45</v>
      </c>
      <c r="M92" s="58"/>
      <c r="N92" s="58">
        <v>1</v>
      </c>
      <c r="O92" s="58"/>
      <c r="P92" s="63">
        <f t="shared" si="24"/>
        <v>16695</v>
      </c>
      <c r="Q92" s="63">
        <f t="shared" ref="Q92:Q98" si="25">IFERROR(O92*M92*K92,0)</f>
        <v>0</v>
      </c>
      <c r="R92" s="69">
        <f t="shared" ref="R92:R98" si="26">Q92-P92</f>
        <v>-16695</v>
      </c>
      <c r="S92" s="70">
        <v>0.06</v>
      </c>
      <c r="T92" s="70">
        <v>0</v>
      </c>
      <c r="U92" s="78"/>
      <c r="V92" s="78"/>
    </row>
    <row r="93" s="17" customFormat="1" ht="16" spans="1:22">
      <c r="A93" s="31" t="s">
        <v>2365</v>
      </c>
      <c r="B93" s="40" t="s">
        <v>2547</v>
      </c>
      <c r="C93" s="40" t="s">
        <v>2547</v>
      </c>
      <c r="D93" s="40" t="s">
        <v>2547</v>
      </c>
      <c r="E93" s="46" t="s">
        <v>2290</v>
      </c>
      <c r="F93" s="45"/>
      <c r="G93" s="46"/>
      <c r="H93" s="48" t="s">
        <v>2547</v>
      </c>
      <c r="I93" s="46" t="s">
        <v>90</v>
      </c>
      <c r="J93" s="58">
        <v>40.28</v>
      </c>
      <c r="K93" s="57"/>
      <c r="L93" s="58">
        <v>8</v>
      </c>
      <c r="M93" s="58"/>
      <c r="N93" s="58">
        <v>1</v>
      </c>
      <c r="O93" s="58"/>
      <c r="P93" s="63">
        <f t="shared" si="24"/>
        <v>322.24</v>
      </c>
      <c r="Q93" s="63">
        <f t="shared" si="25"/>
        <v>0</v>
      </c>
      <c r="R93" s="69">
        <f t="shared" si="26"/>
        <v>-322.24</v>
      </c>
      <c r="S93" s="70">
        <v>0.06</v>
      </c>
      <c r="T93" s="70">
        <v>0</v>
      </c>
      <c r="U93" s="78"/>
      <c r="V93" s="78"/>
    </row>
    <row r="94" s="17" customFormat="1" ht="16" spans="1:22">
      <c r="A94" s="31" t="s">
        <v>2365</v>
      </c>
      <c r="B94" s="40" t="s">
        <v>2548</v>
      </c>
      <c r="C94" s="40" t="s">
        <v>2548</v>
      </c>
      <c r="D94" s="40" t="s">
        <v>2548</v>
      </c>
      <c r="E94" s="46" t="s">
        <v>2290</v>
      </c>
      <c r="F94" s="45"/>
      <c r="G94" s="46"/>
      <c r="H94" s="48" t="s">
        <v>2548</v>
      </c>
      <c r="I94" s="46" t="s">
        <v>90</v>
      </c>
      <c r="J94" s="58">
        <v>6.36</v>
      </c>
      <c r="K94" s="57"/>
      <c r="L94" s="58">
        <v>45</v>
      </c>
      <c r="M94" s="58"/>
      <c r="N94" s="58">
        <v>1</v>
      </c>
      <c r="O94" s="58"/>
      <c r="P94" s="63">
        <f t="shared" si="24"/>
        <v>286.2</v>
      </c>
      <c r="Q94" s="63">
        <f t="shared" si="25"/>
        <v>0</v>
      </c>
      <c r="R94" s="69">
        <f t="shared" si="26"/>
        <v>-286.2</v>
      </c>
      <c r="S94" s="70">
        <v>0.06</v>
      </c>
      <c r="T94" s="70">
        <v>0</v>
      </c>
      <c r="U94" s="78"/>
      <c r="V94" s="78"/>
    </row>
    <row r="95" s="17" customFormat="1" ht="16" spans="1:22">
      <c r="A95" s="31" t="s">
        <v>2365</v>
      </c>
      <c r="B95" s="40" t="s">
        <v>2540</v>
      </c>
      <c r="C95" s="40" t="s">
        <v>2540</v>
      </c>
      <c r="D95" s="40" t="s">
        <v>2540</v>
      </c>
      <c r="E95" s="46" t="s">
        <v>2290</v>
      </c>
      <c r="F95" s="45"/>
      <c r="G95" s="46"/>
      <c r="H95" s="48" t="s">
        <v>2540</v>
      </c>
      <c r="I95" s="46" t="s">
        <v>90</v>
      </c>
      <c r="J95" s="58">
        <v>33.9</v>
      </c>
      <c r="K95" s="57"/>
      <c r="L95" s="58">
        <v>18</v>
      </c>
      <c r="M95" s="58"/>
      <c r="N95" s="58">
        <v>1</v>
      </c>
      <c r="O95" s="58"/>
      <c r="P95" s="63">
        <f t="shared" si="24"/>
        <v>610.2</v>
      </c>
      <c r="Q95" s="63">
        <f t="shared" si="25"/>
        <v>0</v>
      </c>
      <c r="R95" s="69">
        <f t="shared" si="26"/>
        <v>-610.2</v>
      </c>
      <c r="S95" s="70">
        <v>0.06</v>
      </c>
      <c r="T95" s="70">
        <v>0</v>
      </c>
      <c r="U95" s="78"/>
      <c r="V95" s="78"/>
    </row>
    <row r="96" s="17" customFormat="1" ht="16" spans="1:22">
      <c r="A96" s="31" t="s">
        <v>2365</v>
      </c>
      <c r="B96" s="40" t="s">
        <v>2549</v>
      </c>
      <c r="C96" s="40" t="s">
        <v>2549</v>
      </c>
      <c r="D96" s="40" t="s">
        <v>2549</v>
      </c>
      <c r="E96" s="46" t="s">
        <v>2290</v>
      </c>
      <c r="F96" s="45"/>
      <c r="G96" s="46"/>
      <c r="H96" s="48" t="s">
        <v>2549</v>
      </c>
      <c r="I96" s="46" t="s">
        <v>90</v>
      </c>
      <c r="J96" s="58">
        <v>79.5</v>
      </c>
      <c r="K96" s="57"/>
      <c r="L96" s="58">
        <v>45</v>
      </c>
      <c r="M96" s="58"/>
      <c r="N96" s="58">
        <v>1</v>
      </c>
      <c r="O96" s="58"/>
      <c r="P96" s="63">
        <f t="shared" si="24"/>
        <v>3577.5</v>
      </c>
      <c r="Q96" s="63">
        <f t="shared" si="25"/>
        <v>0</v>
      </c>
      <c r="R96" s="69">
        <f t="shared" si="26"/>
        <v>-3577.5</v>
      </c>
      <c r="S96" s="70">
        <v>0.06</v>
      </c>
      <c r="T96" s="70">
        <v>0</v>
      </c>
      <c r="U96" s="78"/>
      <c r="V96" s="78"/>
    </row>
    <row r="97" s="17" customFormat="1" ht="16" spans="1:22">
      <c r="A97" s="31" t="s">
        <v>2365</v>
      </c>
      <c r="B97" s="40" t="s">
        <v>2550</v>
      </c>
      <c r="C97" s="40" t="s">
        <v>2550</v>
      </c>
      <c r="D97" s="40" t="s">
        <v>2550</v>
      </c>
      <c r="E97" s="46" t="s">
        <v>2290</v>
      </c>
      <c r="F97" s="45"/>
      <c r="G97" s="46"/>
      <c r="H97" s="48" t="s">
        <v>2550</v>
      </c>
      <c r="I97" s="46" t="s">
        <v>90</v>
      </c>
      <c r="J97" s="58">
        <v>23.9</v>
      </c>
      <c r="K97" s="57"/>
      <c r="L97" s="58">
        <v>18</v>
      </c>
      <c r="M97" s="58"/>
      <c r="N97" s="58">
        <v>1</v>
      </c>
      <c r="O97" s="58"/>
      <c r="P97" s="63">
        <f t="shared" si="24"/>
        <v>430.2</v>
      </c>
      <c r="Q97" s="63">
        <f t="shared" si="25"/>
        <v>0</v>
      </c>
      <c r="R97" s="69">
        <f t="shared" si="26"/>
        <v>-430.2</v>
      </c>
      <c r="S97" s="70">
        <v>0.06</v>
      </c>
      <c r="T97" s="70">
        <v>0</v>
      </c>
      <c r="U97" s="78"/>
      <c r="V97" s="78"/>
    </row>
    <row r="98" s="17" customFormat="1" ht="16" spans="1:22">
      <c r="A98" s="31" t="s">
        <v>2365</v>
      </c>
      <c r="B98" s="40" t="s">
        <v>2551</v>
      </c>
      <c r="C98" s="40" t="s">
        <v>2551</v>
      </c>
      <c r="D98" s="40" t="s">
        <v>2551</v>
      </c>
      <c r="E98" s="46" t="s">
        <v>2290</v>
      </c>
      <c r="F98" s="45"/>
      <c r="G98" s="46"/>
      <c r="H98" s="48" t="s">
        <v>2551</v>
      </c>
      <c r="I98" s="46" t="s">
        <v>90</v>
      </c>
      <c r="J98" s="58">
        <v>31.8</v>
      </c>
      <c r="K98" s="57"/>
      <c r="L98" s="58">
        <v>45</v>
      </c>
      <c r="M98" s="58"/>
      <c r="N98" s="58">
        <v>1</v>
      </c>
      <c r="O98" s="58"/>
      <c r="P98" s="63">
        <f t="shared" si="24"/>
        <v>1431</v>
      </c>
      <c r="Q98" s="63">
        <f t="shared" si="25"/>
        <v>0</v>
      </c>
      <c r="R98" s="69">
        <f t="shared" si="26"/>
        <v>-1431</v>
      </c>
      <c r="S98" s="70">
        <v>0.06</v>
      </c>
      <c r="T98" s="70">
        <v>0</v>
      </c>
      <c r="U98" s="78"/>
      <c r="V98" s="78"/>
    </row>
    <row r="99" s="17" customFormat="1" ht="16" spans="1:22">
      <c r="A99" s="31" t="s">
        <v>2365</v>
      </c>
      <c r="B99" s="40" t="s">
        <v>2552</v>
      </c>
      <c r="C99" s="40" t="s">
        <v>2552</v>
      </c>
      <c r="D99" s="40" t="s">
        <v>2553</v>
      </c>
      <c r="E99" s="46" t="s">
        <v>2290</v>
      </c>
      <c r="F99" s="45"/>
      <c r="G99" s="46"/>
      <c r="H99" s="48" t="s">
        <v>2553</v>
      </c>
      <c r="I99" s="46" t="s">
        <v>90</v>
      </c>
      <c r="J99" s="58">
        <v>106</v>
      </c>
      <c r="K99" s="57"/>
      <c r="L99" s="58">
        <v>45</v>
      </c>
      <c r="M99" s="58"/>
      <c r="N99" s="58">
        <v>1</v>
      </c>
      <c r="O99" s="58"/>
      <c r="P99" s="63">
        <f t="shared" si="24"/>
        <v>4770</v>
      </c>
      <c r="Q99" s="63">
        <f t="shared" ref="Q99:Q109" si="27">IFERROR(O99*M99*K99,0)</f>
        <v>0</v>
      </c>
      <c r="R99" s="69">
        <f t="shared" ref="R99:R107" si="28">Q99-P99</f>
        <v>-4770</v>
      </c>
      <c r="S99" s="70">
        <v>0.06</v>
      </c>
      <c r="T99" s="70">
        <v>0</v>
      </c>
      <c r="U99" s="78"/>
      <c r="V99" s="78"/>
    </row>
    <row r="100" s="17" customFormat="1" ht="16" spans="1:22">
      <c r="A100" s="31" t="s">
        <v>2365</v>
      </c>
      <c r="B100" s="40" t="s">
        <v>2552</v>
      </c>
      <c r="C100" s="40" t="s">
        <v>2552</v>
      </c>
      <c r="D100" s="40" t="s">
        <v>2554</v>
      </c>
      <c r="E100" s="46" t="s">
        <v>2290</v>
      </c>
      <c r="F100" s="45"/>
      <c r="G100" s="46"/>
      <c r="H100" s="48" t="s">
        <v>2554</v>
      </c>
      <c r="I100" s="46" t="s">
        <v>90</v>
      </c>
      <c r="J100" s="58">
        <v>31.8</v>
      </c>
      <c r="K100" s="57"/>
      <c r="L100" s="58">
        <v>45</v>
      </c>
      <c r="M100" s="58"/>
      <c r="N100" s="58">
        <v>1</v>
      </c>
      <c r="O100" s="58"/>
      <c r="P100" s="63">
        <f t="shared" si="24"/>
        <v>1431</v>
      </c>
      <c r="Q100" s="63">
        <f t="shared" si="27"/>
        <v>0</v>
      </c>
      <c r="R100" s="69">
        <f t="shared" si="28"/>
        <v>-1431</v>
      </c>
      <c r="S100" s="70">
        <v>0.06</v>
      </c>
      <c r="T100" s="70">
        <v>0</v>
      </c>
      <c r="U100" s="78"/>
      <c r="V100" s="78"/>
    </row>
    <row r="101" s="17" customFormat="1" ht="16" spans="1:22">
      <c r="A101" s="31" t="s">
        <v>2365</v>
      </c>
      <c r="B101" s="40" t="s">
        <v>2552</v>
      </c>
      <c r="C101" s="40" t="s">
        <v>2552</v>
      </c>
      <c r="D101" s="40" t="s">
        <v>2555</v>
      </c>
      <c r="E101" s="46" t="s">
        <v>2290</v>
      </c>
      <c r="F101" s="45"/>
      <c r="G101" s="46"/>
      <c r="H101" s="48" t="s">
        <v>2555</v>
      </c>
      <c r="I101" s="46" t="s">
        <v>90</v>
      </c>
      <c r="J101" s="58">
        <v>10.6</v>
      </c>
      <c r="K101" s="57"/>
      <c r="L101" s="58">
        <v>45</v>
      </c>
      <c r="M101" s="58"/>
      <c r="N101" s="58">
        <v>1</v>
      </c>
      <c r="O101" s="58"/>
      <c r="P101" s="63">
        <f t="shared" si="24"/>
        <v>477</v>
      </c>
      <c r="Q101" s="63">
        <f t="shared" si="27"/>
        <v>0</v>
      </c>
      <c r="R101" s="69">
        <f t="shared" si="28"/>
        <v>-477</v>
      </c>
      <c r="S101" s="70">
        <v>0.06</v>
      </c>
      <c r="T101" s="70">
        <v>0</v>
      </c>
      <c r="U101" s="78"/>
      <c r="V101" s="78"/>
    </row>
    <row r="102" s="17" customFormat="1" ht="16" spans="1:22">
      <c r="A102" s="31" t="s">
        <v>2365</v>
      </c>
      <c r="B102" s="40" t="s">
        <v>2552</v>
      </c>
      <c r="C102" s="40" t="s">
        <v>2552</v>
      </c>
      <c r="D102" s="40" t="s">
        <v>2556</v>
      </c>
      <c r="E102" s="46" t="s">
        <v>2290</v>
      </c>
      <c r="F102" s="45"/>
      <c r="G102" s="46"/>
      <c r="H102" s="48" t="s">
        <v>2556</v>
      </c>
      <c r="I102" s="46" t="s">
        <v>90</v>
      </c>
      <c r="J102" s="58">
        <v>5.3</v>
      </c>
      <c r="K102" s="57"/>
      <c r="L102" s="58">
        <v>45</v>
      </c>
      <c r="M102" s="58"/>
      <c r="N102" s="58">
        <v>1</v>
      </c>
      <c r="O102" s="58"/>
      <c r="P102" s="63">
        <f t="shared" si="24"/>
        <v>238.5</v>
      </c>
      <c r="Q102" s="63">
        <f t="shared" si="27"/>
        <v>0</v>
      </c>
      <c r="R102" s="69">
        <f t="shared" si="28"/>
        <v>-238.5</v>
      </c>
      <c r="S102" s="70">
        <v>0.06</v>
      </c>
      <c r="T102" s="70">
        <v>0</v>
      </c>
      <c r="U102" s="78"/>
      <c r="V102" s="78"/>
    </row>
    <row r="103" s="17" customFormat="1" ht="16" spans="1:22">
      <c r="A103" s="31" t="s">
        <v>2365</v>
      </c>
      <c r="B103" s="85" t="s">
        <v>2557</v>
      </c>
      <c r="C103" s="85" t="s">
        <v>2557</v>
      </c>
      <c r="D103" s="85" t="s">
        <v>2557</v>
      </c>
      <c r="E103" s="46" t="s">
        <v>2290</v>
      </c>
      <c r="F103" s="45"/>
      <c r="G103" s="46"/>
      <c r="H103" s="100" t="s">
        <v>2557</v>
      </c>
      <c r="I103" s="46" t="s">
        <v>90</v>
      </c>
      <c r="J103" s="58">
        <v>37.1</v>
      </c>
      <c r="K103" s="57"/>
      <c r="L103" s="58">
        <v>55</v>
      </c>
      <c r="M103" s="58"/>
      <c r="N103" s="58">
        <v>1</v>
      </c>
      <c r="O103" s="58"/>
      <c r="P103" s="63">
        <f t="shared" si="24"/>
        <v>2040.5</v>
      </c>
      <c r="Q103" s="63">
        <f t="shared" si="27"/>
        <v>0</v>
      </c>
      <c r="R103" s="69">
        <f t="shared" si="28"/>
        <v>-2040.5</v>
      </c>
      <c r="S103" s="70">
        <v>0.06</v>
      </c>
      <c r="T103" s="70">
        <v>0</v>
      </c>
      <c r="U103" s="78"/>
      <c r="V103" s="78"/>
    </row>
    <row r="104" s="17" customFormat="1" ht="16" spans="1:22">
      <c r="A104" s="31" t="s">
        <v>2365</v>
      </c>
      <c r="B104" s="40" t="s">
        <v>2558</v>
      </c>
      <c r="C104" s="40" t="s">
        <v>2558</v>
      </c>
      <c r="D104" s="40" t="s">
        <v>2558</v>
      </c>
      <c r="E104" s="46" t="s">
        <v>2290</v>
      </c>
      <c r="F104" s="45"/>
      <c r="G104" s="46"/>
      <c r="H104" s="53" t="s">
        <v>2558</v>
      </c>
      <c r="I104" s="46" t="s">
        <v>90</v>
      </c>
      <c r="J104" s="58">
        <v>0.32</v>
      </c>
      <c r="K104" s="57"/>
      <c r="L104" s="58">
        <v>100</v>
      </c>
      <c r="M104" s="58"/>
      <c r="N104" s="58">
        <v>1</v>
      </c>
      <c r="O104" s="58"/>
      <c r="P104" s="63">
        <f t="shared" si="24"/>
        <v>32</v>
      </c>
      <c r="Q104" s="63">
        <f t="shared" si="27"/>
        <v>0</v>
      </c>
      <c r="R104" s="69">
        <f t="shared" si="28"/>
        <v>-32</v>
      </c>
      <c r="S104" s="70">
        <v>0.06</v>
      </c>
      <c r="T104" s="70">
        <v>0</v>
      </c>
      <c r="U104" s="78"/>
      <c r="V104" s="78"/>
    </row>
    <row r="105" s="17" customFormat="1" ht="16" spans="1:22">
      <c r="A105" s="31" t="s">
        <v>2365</v>
      </c>
      <c r="B105" s="85" t="s">
        <v>2559</v>
      </c>
      <c r="C105" s="85" t="s">
        <v>2559</v>
      </c>
      <c r="D105" s="85" t="s">
        <v>2559</v>
      </c>
      <c r="E105" s="46" t="s">
        <v>2290</v>
      </c>
      <c r="F105" s="45"/>
      <c r="G105" s="46"/>
      <c r="H105" s="100" t="s">
        <v>2559</v>
      </c>
      <c r="I105" s="46" t="s">
        <v>90</v>
      </c>
      <c r="J105" s="58">
        <v>15.9</v>
      </c>
      <c r="K105" s="57"/>
      <c r="L105" s="58">
        <v>55</v>
      </c>
      <c r="M105" s="58"/>
      <c r="N105" s="58">
        <v>1</v>
      </c>
      <c r="O105" s="58"/>
      <c r="P105" s="63">
        <f t="shared" si="24"/>
        <v>874.5</v>
      </c>
      <c r="Q105" s="63">
        <f t="shared" si="27"/>
        <v>0</v>
      </c>
      <c r="R105" s="69">
        <f t="shared" si="28"/>
        <v>-874.5</v>
      </c>
      <c r="S105" s="70">
        <v>0.06</v>
      </c>
      <c r="T105" s="70">
        <v>0</v>
      </c>
      <c r="U105" s="78"/>
      <c r="V105" s="78"/>
    </row>
    <row r="106" s="17" customFormat="1" ht="16" spans="1:22">
      <c r="A106" s="31" t="s">
        <v>2365</v>
      </c>
      <c r="B106" s="85" t="s">
        <v>2560</v>
      </c>
      <c r="C106" s="85" t="s">
        <v>2560</v>
      </c>
      <c r="D106" s="85" t="s">
        <v>2560</v>
      </c>
      <c r="E106" s="46" t="s">
        <v>2290</v>
      </c>
      <c r="F106" s="45"/>
      <c r="G106" s="46"/>
      <c r="H106" s="100" t="s">
        <v>2560</v>
      </c>
      <c r="I106" s="46" t="s">
        <v>90</v>
      </c>
      <c r="J106" s="58">
        <v>3.18</v>
      </c>
      <c r="K106" s="57"/>
      <c r="L106" s="58">
        <v>55</v>
      </c>
      <c r="M106" s="58"/>
      <c r="N106" s="58">
        <v>1</v>
      </c>
      <c r="O106" s="58"/>
      <c r="P106" s="63">
        <f t="shared" si="24"/>
        <v>174.9</v>
      </c>
      <c r="Q106" s="63">
        <f t="shared" si="27"/>
        <v>0</v>
      </c>
      <c r="R106" s="69">
        <f t="shared" si="28"/>
        <v>-174.9</v>
      </c>
      <c r="S106" s="70">
        <v>0.06</v>
      </c>
      <c r="T106" s="70">
        <v>0</v>
      </c>
      <c r="U106" s="78"/>
      <c r="V106" s="78"/>
    </row>
    <row r="107" s="17" customFormat="1" ht="16" spans="1:22">
      <c r="A107" s="31" t="s">
        <v>2365</v>
      </c>
      <c r="B107" s="40" t="s">
        <v>2561</v>
      </c>
      <c r="C107" s="40" t="s">
        <v>2561</v>
      </c>
      <c r="D107" s="40" t="s">
        <v>2561</v>
      </c>
      <c r="E107" s="46" t="s">
        <v>2290</v>
      </c>
      <c r="F107" s="45"/>
      <c r="G107" s="46"/>
      <c r="H107" s="53" t="s">
        <v>2561</v>
      </c>
      <c r="I107" s="46" t="s">
        <v>90</v>
      </c>
      <c r="J107" s="58">
        <v>10.6</v>
      </c>
      <c r="K107" s="57"/>
      <c r="L107" s="58">
        <v>55</v>
      </c>
      <c r="M107" s="58"/>
      <c r="N107" s="58">
        <v>1</v>
      </c>
      <c r="O107" s="58"/>
      <c r="P107" s="63">
        <f t="shared" si="24"/>
        <v>583</v>
      </c>
      <c r="Q107" s="63">
        <f t="shared" si="27"/>
        <v>0</v>
      </c>
      <c r="R107" s="69">
        <f t="shared" si="28"/>
        <v>-583</v>
      </c>
      <c r="S107" s="70">
        <v>0.06</v>
      </c>
      <c r="T107" s="70">
        <v>0</v>
      </c>
      <c r="U107" s="78"/>
      <c r="V107" s="78"/>
    </row>
    <row r="108" s="17" customFormat="1" ht="16" spans="1:22">
      <c r="A108" s="31" t="s">
        <v>2365</v>
      </c>
      <c r="B108" s="40" t="s">
        <v>2562</v>
      </c>
      <c r="C108" s="40" t="s">
        <v>2562</v>
      </c>
      <c r="D108" s="32" t="s">
        <v>2563</v>
      </c>
      <c r="E108" s="46" t="s">
        <v>2290</v>
      </c>
      <c r="F108" s="45"/>
      <c r="G108" s="46"/>
      <c r="H108" s="48" t="s">
        <v>2563</v>
      </c>
      <c r="I108" s="46" t="s">
        <v>49</v>
      </c>
      <c r="J108" s="58">
        <v>411.28</v>
      </c>
      <c r="K108" s="57"/>
      <c r="L108" s="58">
        <v>25</v>
      </c>
      <c r="M108" s="58"/>
      <c r="N108" s="58">
        <v>1</v>
      </c>
      <c r="O108" s="58"/>
      <c r="P108" s="63">
        <f t="shared" si="24"/>
        <v>10282</v>
      </c>
      <c r="Q108" s="63">
        <f t="shared" si="27"/>
        <v>0</v>
      </c>
      <c r="R108" s="69">
        <f t="shared" ref="R108:R115" si="29">Q108-P108</f>
        <v>-10282</v>
      </c>
      <c r="S108" s="70">
        <v>0.06</v>
      </c>
      <c r="T108" s="70">
        <v>0</v>
      </c>
      <c r="U108" s="78"/>
      <c r="V108" s="78"/>
    </row>
    <row r="109" s="17" customFormat="1" ht="16" spans="1:22">
      <c r="A109" s="31" t="s">
        <v>2365</v>
      </c>
      <c r="B109" s="40" t="s">
        <v>2564</v>
      </c>
      <c r="C109" s="40" t="s">
        <v>2564</v>
      </c>
      <c r="D109" s="40" t="s">
        <v>2564</v>
      </c>
      <c r="E109" s="46" t="s">
        <v>2283</v>
      </c>
      <c r="F109" s="45" t="s">
        <v>2565</v>
      </c>
      <c r="G109" s="46" t="str">
        <f>_xlfn.IFNA(IF(VLOOKUP($F109,'[1]3.框架内物料'!$A:$E,2,0)=0,"请勿填写",VLOOKUP($F109,'[1]3.框架内物料'!$A:$E,2,0)),"")</f>
        <v>M939882631781400578</v>
      </c>
      <c r="H109" s="47" t="str">
        <f>_xlfn.IFNA(VLOOKUP($F109,'[1]3.框架内物料'!$A:$E,4,0),"")</f>
        <v>搭建制作-制作-指引-油画架-木质，不含画面</v>
      </c>
      <c r="I109" s="46" t="s">
        <v>158</v>
      </c>
      <c r="J109" s="58">
        <v>112.36</v>
      </c>
      <c r="K109" s="57"/>
      <c r="L109" s="58">
        <v>6</v>
      </c>
      <c r="M109" s="58"/>
      <c r="N109" s="58">
        <v>1</v>
      </c>
      <c r="O109" s="58"/>
      <c r="P109" s="63">
        <f t="shared" si="24"/>
        <v>674.16</v>
      </c>
      <c r="Q109" s="63">
        <f t="shared" si="27"/>
        <v>0</v>
      </c>
      <c r="R109" s="69">
        <f t="shared" si="29"/>
        <v>-674.16</v>
      </c>
      <c r="S109" s="70">
        <v>0.06</v>
      </c>
      <c r="T109" s="70">
        <v>0</v>
      </c>
      <c r="U109" s="78"/>
      <c r="V109" s="78"/>
    </row>
    <row r="110" s="20" customFormat="1" ht="17.6" spans="1:22">
      <c r="A110" s="36"/>
      <c r="B110" s="37"/>
      <c r="C110" s="37"/>
      <c r="D110" s="37"/>
      <c r="E110" s="37"/>
      <c r="F110" s="51"/>
      <c r="G110" s="51"/>
      <c r="H110" s="51"/>
      <c r="I110" s="51"/>
      <c r="J110" s="59"/>
      <c r="K110" s="59"/>
      <c r="L110" s="51"/>
      <c r="M110" s="51"/>
      <c r="N110" s="51"/>
      <c r="O110" s="51"/>
      <c r="P110" s="64" t="s">
        <v>2311</v>
      </c>
      <c r="Q110" s="71"/>
      <c r="R110" s="72"/>
      <c r="S110" s="73"/>
      <c r="T110" s="73"/>
      <c r="U110" s="79"/>
      <c r="V110" s="79"/>
    </row>
    <row r="111" s="20" customFormat="1" ht="17.6" spans="1:22">
      <c r="A111" s="38"/>
      <c r="B111" s="39"/>
      <c r="C111" s="39"/>
      <c r="D111" s="39"/>
      <c r="E111" s="39"/>
      <c r="F111" s="52"/>
      <c r="G111" s="52"/>
      <c r="H111" s="52"/>
      <c r="I111" s="52"/>
      <c r="J111" s="60"/>
      <c r="K111" s="60"/>
      <c r="L111" s="52"/>
      <c r="M111" s="52"/>
      <c r="N111" s="52"/>
      <c r="O111" s="52"/>
      <c r="P111" s="65">
        <f>SUM(P82:P109)</f>
        <v>52378.1</v>
      </c>
      <c r="Q111" s="65">
        <f>SUM(Q82:Q109)</f>
        <v>0</v>
      </c>
      <c r="R111" s="65">
        <f>SUM(R82:R109)</f>
        <v>-52378.1</v>
      </c>
      <c r="S111" s="74"/>
      <c r="T111" s="75"/>
      <c r="U111" s="52"/>
      <c r="V111" s="80"/>
    </row>
    <row r="112" s="18" customFormat="1" ht="31" spans="1:22">
      <c r="A112" s="86" t="s">
        <v>2566</v>
      </c>
      <c r="B112" s="86" t="s">
        <v>2566</v>
      </c>
      <c r="C112" s="86" t="s">
        <v>2566</v>
      </c>
      <c r="D112" s="86" t="s">
        <v>2566</v>
      </c>
      <c r="E112" s="46" t="s">
        <v>2283</v>
      </c>
      <c r="F112" s="101" t="s">
        <v>2567</v>
      </c>
      <c r="G112" s="102" t="str">
        <f>_xlfn.IFNA(IF(VLOOKUP($F112,'3.框架内物料'!$A:$E,2,0)=0,"请勿填写",VLOOKUP($F112,'3.框架内物料'!$A:$E,2,0)),"")</f>
        <v>M947580891799273474</v>
      </c>
      <c r="H112" s="103" t="str">
        <f>_xlfn.IFNA(VLOOKUP($F112,'3.框架内物料'!$A:$E,4,0),"")</f>
        <v>服务费税费-项目服务费-项目服务费-物资采买、其他代垫付服务费-服务费比例</v>
      </c>
      <c r="I112" s="102" t="str">
        <f>_xlfn.IFNA(VLOOKUP($F112,'3.框架内物料'!$A:$E,5,0),"")</f>
        <v>项</v>
      </c>
      <c r="J112" s="102">
        <f>_xlfn.IFNA(VLOOKUP($F112,'3.框架内物料'!$A:$G,6,0),"")</f>
        <v>0.06</v>
      </c>
      <c r="K112" s="102">
        <f>_xlfn.IFNA(VLOOKUP($F112,'3.框架内物料'!$A:$F,6,0),"")</f>
        <v>0.06</v>
      </c>
      <c r="L112" s="58">
        <f>P111+P47+P48+P50+P51+P52+P53+P54+P55</f>
        <v>109059.46</v>
      </c>
      <c r="M112" s="119"/>
      <c r="N112" s="119">
        <v>1</v>
      </c>
      <c r="O112" s="119"/>
      <c r="P112" s="120">
        <f>SUM(N112*L112*J112)</f>
        <v>6543.5676</v>
      </c>
      <c r="Q112" s="120"/>
      <c r="R112" s="69">
        <f t="shared" si="29"/>
        <v>-6543.5676</v>
      </c>
      <c r="S112" s="70">
        <v>0.06</v>
      </c>
      <c r="T112" s="70">
        <v>0</v>
      </c>
      <c r="U112" s="78"/>
      <c r="V112" s="78"/>
    </row>
    <row r="113" s="18" customFormat="1" ht="17.6" spans="1:22">
      <c r="A113" s="86" t="s">
        <v>2566</v>
      </c>
      <c r="B113" s="86" t="s">
        <v>2566</v>
      </c>
      <c r="C113" s="86" t="s">
        <v>2566</v>
      </c>
      <c r="D113" s="86" t="s">
        <v>2566</v>
      </c>
      <c r="E113" s="46" t="s">
        <v>2283</v>
      </c>
      <c r="F113" s="101" t="s">
        <v>2568</v>
      </c>
      <c r="G113" s="102" t="str">
        <f>_xlfn.IFNA(IF(VLOOKUP($F113,'3.框架内物料'!$A:$E,2,0)=0,"请勿填写",VLOOKUP($F113,'3.框架内物料'!$A:$E,2,0)),"")</f>
        <v>M939882648680251394</v>
      </c>
      <c r="H113" s="103" t="str">
        <f>_xlfn.IFNA(VLOOKUP($F113,'3.框架内物料'!$A:$E,4,0),"")</f>
        <v>服务费税费-项目服务费-项目服务费-onsite人员服务费-服务费比例</v>
      </c>
      <c r="I113" s="102" t="str">
        <f>_xlfn.IFNA(VLOOKUP($F113,'3.框架内物料'!$A:$E,5,0),"")</f>
        <v>项</v>
      </c>
      <c r="J113" s="102">
        <f>_xlfn.IFNA(VLOOKUP($F113,'3.框架内物料'!$A:$G,6,0),"")</f>
        <v>0.06</v>
      </c>
      <c r="K113" s="102"/>
      <c r="L113" s="58">
        <f>P49+P56+P57</f>
        <v>11872</v>
      </c>
      <c r="M113" s="119"/>
      <c r="N113" s="119">
        <v>1</v>
      </c>
      <c r="O113" s="119"/>
      <c r="P113" s="120">
        <f>SUM(N113*L113*J113)</f>
        <v>712.32</v>
      </c>
      <c r="Q113" s="120"/>
      <c r="R113" s="69">
        <f t="shared" si="29"/>
        <v>-712.32</v>
      </c>
      <c r="S113" s="70">
        <v>0.06</v>
      </c>
      <c r="T113" s="70">
        <v>0</v>
      </c>
      <c r="U113" s="78"/>
      <c r="V113" s="78"/>
    </row>
    <row r="114" s="18" customFormat="1" ht="31" spans="1:22">
      <c r="A114" s="86" t="s">
        <v>2566</v>
      </c>
      <c r="B114" s="86" t="s">
        <v>2566</v>
      </c>
      <c r="C114" s="86" t="s">
        <v>2566</v>
      </c>
      <c r="D114" s="86" t="s">
        <v>2566</v>
      </c>
      <c r="E114" s="46" t="s">
        <v>2283</v>
      </c>
      <c r="F114" s="101" t="s">
        <v>2569</v>
      </c>
      <c r="G114" s="102" t="str">
        <f>_xlfn.IFNA(IF(VLOOKUP($F114,'3.框架内物料'!$A:$E,2,0)=0,"请勿填写",VLOOKUP($F114,'3.框架内物料'!$A:$E,2,0)),"")</f>
        <v>M939882581652185090</v>
      </c>
      <c r="H114" s="103" t="str">
        <f>_xlfn.IFNA(VLOOKUP($F114,'3.框架内物料'!$A:$E,4,0),"")</f>
        <v>服务费税费-项目服务费-项目服务费-制作搭建、AVL设备、第三方人员服务费-服务费比例</v>
      </c>
      <c r="I114" s="102" t="str">
        <f>_xlfn.IFNA(VLOOKUP($F114,'3.框架内物料'!$A:$E,5,0),"")</f>
        <v>项</v>
      </c>
      <c r="J114" s="102">
        <f>_xlfn.IFNA(VLOOKUP($F114,'3.框架内物料'!$A:$G,6,0),"")</f>
        <v>0.1</v>
      </c>
      <c r="K114" s="102">
        <f>_xlfn.IFNA(VLOOKUP($F114,'3.框架内物料'!$A:$F,6,0),"")</f>
        <v>0.1</v>
      </c>
      <c r="L114" s="58">
        <f>P46+P59</f>
        <v>120096.4532</v>
      </c>
      <c r="M114" s="119"/>
      <c r="N114" s="119">
        <v>1</v>
      </c>
      <c r="O114" s="119"/>
      <c r="P114" s="120">
        <f>SUM(N114*L114*J114)</f>
        <v>12009.64532</v>
      </c>
      <c r="Q114" s="120"/>
      <c r="R114" s="69">
        <f t="shared" si="29"/>
        <v>-12009.64532</v>
      </c>
      <c r="S114" s="70">
        <v>0.06</v>
      </c>
      <c r="T114" s="70">
        <v>0</v>
      </c>
      <c r="U114" s="78"/>
      <c r="V114" s="78"/>
    </row>
    <row r="115" s="18" customFormat="1" ht="17.6" spans="1:22">
      <c r="A115" s="86" t="s">
        <v>2570</v>
      </c>
      <c r="B115" s="86" t="s">
        <v>2566</v>
      </c>
      <c r="C115" s="86" t="s">
        <v>2566</v>
      </c>
      <c r="D115" s="86" t="s">
        <v>2570</v>
      </c>
      <c r="E115" s="46" t="s">
        <v>2283</v>
      </c>
      <c r="F115" s="101" t="s">
        <v>2571</v>
      </c>
      <c r="G115" s="102" t="str">
        <f>_xlfn.IFNA(IF(VLOOKUP($F115,'3.框架内物料'!$A:$E,2,0)=0,"请勿填写",VLOOKUP($F115,'3.框架内物料'!$A:$E,2,0)),"")</f>
        <v>M939882723582132226</v>
      </c>
      <c r="H115" s="103" t="str">
        <f>_xlfn.IFNA(VLOOKUP($F115,'3.框架内物料'!$A:$E,4,0),"")</f>
        <v>服务费税费-项目税费-项目税费-机票、用车、用餐等第三方资源-增值税比例</v>
      </c>
      <c r="I115" s="102" t="str">
        <f>_xlfn.IFNA(VLOOKUP($F115,'3.框架内物料'!$A:$E,5,0),"")</f>
        <v>项</v>
      </c>
      <c r="J115" s="102">
        <f>_xlfn.IFNA(VLOOKUP($F115,'3.框架内物料'!$A:$G,6,0),"")</f>
        <v>0.06</v>
      </c>
      <c r="K115" s="102">
        <f>_xlfn.IFNA(VLOOKUP($F115,'3.框架内物料'!$A:$F,6,0),"")</f>
        <v>0.06</v>
      </c>
      <c r="L115" s="58">
        <f>P112+P114</f>
        <v>18553.21292</v>
      </c>
      <c r="M115" s="119"/>
      <c r="N115" s="119">
        <v>1</v>
      </c>
      <c r="O115" s="119"/>
      <c r="P115" s="120">
        <f>SUM(N115*L115*J115)</f>
        <v>1113.1927752</v>
      </c>
      <c r="Q115" s="120"/>
      <c r="R115" s="69">
        <f t="shared" si="29"/>
        <v>-1113.1927752</v>
      </c>
      <c r="S115" s="70">
        <v>0.06</v>
      </c>
      <c r="T115" s="70">
        <v>0</v>
      </c>
      <c r="U115" s="78"/>
      <c r="V115" s="78"/>
    </row>
    <row r="116" s="20" customFormat="1" ht="17.6" spans="1:22">
      <c r="A116" s="87"/>
      <c r="B116" s="46"/>
      <c r="C116" s="46"/>
      <c r="D116" s="37"/>
      <c r="E116" s="37"/>
      <c r="F116" s="51"/>
      <c r="G116" s="51"/>
      <c r="H116" s="51"/>
      <c r="I116" s="51"/>
      <c r="J116" s="59"/>
      <c r="K116" s="59"/>
      <c r="L116" s="51"/>
      <c r="M116" s="51"/>
      <c r="N116" s="51"/>
      <c r="O116" s="51"/>
      <c r="P116" s="64" t="s">
        <v>2324</v>
      </c>
      <c r="Q116" s="71"/>
      <c r="R116" s="72"/>
      <c r="S116" s="73"/>
      <c r="T116" s="73"/>
      <c r="U116" s="79"/>
      <c r="V116" s="130" t="s">
        <v>2572</v>
      </c>
    </row>
    <row r="117" s="20" customFormat="1" ht="17.6" spans="1:22">
      <c r="A117" s="38"/>
      <c r="B117" s="39"/>
      <c r="C117" s="39"/>
      <c r="D117" s="39"/>
      <c r="E117" s="39"/>
      <c r="F117" s="52"/>
      <c r="G117" s="52"/>
      <c r="H117" s="52"/>
      <c r="I117" s="52"/>
      <c r="J117" s="60"/>
      <c r="K117" s="60"/>
      <c r="L117" s="52"/>
      <c r="M117" s="52"/>
      <c r="N117" s="52"/>
      <c r="O117" s="52"/>
      <c r="P117" s="65">
        <f>SUM(P112:P115)</f>
        <v>20378.7256952</v>
      </c>
      <c r="Q117" s="65">
        <f>SUM(Q112:Q115)</f>
        <v>0</v>
      </c>
      <c r="R117" s="65">
        <f>Q117-P117</f>
        <v>-20378.7256952</v>
      </c>
      <c r="S117" s="74"/>
      <c r="T117" s="75"/>
      <c r="U117" s="52"/>
      <c r="V117" s="80"/>
    </row>
    <row r="118" s="20" customFormat="1" ht="17.6" spans="1:22">
      <c r="A118" s="88"/>
      <c r="B118" s="89"/>
      <c r="C118" s="89"/>
      <c r="D118" s="89"/>
      <c r="E118" s="89"/>
      <c r="F118" s="104"/>
      <c r="G118" s="89"/>
      <c r="H118" s="105"/>
      <c r="I118" s="89"/>
      <c r="J118" s="109"/>
      <c r="K118" s="110"/>
      <c r="L118" s="111"/>
      <c r="M118" s="111"/>
      <c r="N118" s="111"/>
      <c r="O118" s="111"/>
      <c r="P118" s="121" t="s">
        <v>2573</v>
      </c>
      <c r="Q118" s="121"/>
      <c r="R118" s="124"/>
      <c r="S118" s="125"/>
      <c r="T118" s="125"/>
      <c r="U118" s="131"/>
      <c r="V118" s="131"/>
    </row>
    <row r="119" ht="17.6" spans="1:22">
      <c r="A119" s="90"/>
      <c r="B119" s="91"/>
      <c r="C119" s="91"/>
      <c r="D119" s="91"/>
      <c r="E119" s="91"/>
      <c r="F119" s="106"/>
      <c r="G119" s="106"/>
      <c r="H119" s="106"/>
      <c r="I119" s="106"/>
      <c r="J119" s="112"/>
      <c r="K119" s="112"/>
      <c r="L119" s="106"/>
      <c r="M119" s="106"/>
      <c r="N119" s="106"/>
      <c r="O119" s="106"/>
      <c r="P119" s="122">
        <f>SUM(P117,P111,P81,,P59,P46)</f>
        <v>498446.4188952</v>
      </c>
      <c r="Q119" s="122" t="e">
        <f>SUM(Q117,#REF!,#REF!,#REF!,Q111,Q81,#REF!,Q59,#REF!,Q46)</f>
        <v>#REF!</v>
      </c>
      <c r="R119" s="122" t="e">
        <f>Q119-P119</f>
        <v>#REF!</v>
      </c>
      <c r="S119" s="126"/>
      <c r="T119" s="127"/>
      <c r="U119" s="132"/>
      <c r="V119" s="133"/>
    </row>
    <row r="120" s="19" customFormat="1" ht="74.55" customHeight="1" spans="1:22">
      <c r="A120" s="87" t="s">
        <v>2325</v>
      </c>
      <c r="B120" s="92"/>
      <c r="C120" s="92"/>
      <c r="D120" s="92"/>
      <c r="E120" s="87" t="s">
        <v>2325</v>
      </c>
      <c r="F120" s="92"/>
      <c r="G120" s="92"/>
      <c r="H120" s="107" t="s">
        <v>2326</v>
      </c>
      <c r="I120" s="46" t="s">
        <v>49</v>
      </c>
      <c r="J120" s="113" t="s">
        <v>2574</v>
      </c>
      <c r="K120" s="113"/>
      <c r="L120" s="114">
        <v>1</v>
      </c>
      <c r="M120" s="114">
        <v>1</v>
      </c>
      <c r="N120" s="114">
        <v>1</v>
      </c>
      <c r="O120" s="114">
        <v>1</v>
      </c>
      <c r="P120" s="63">
        <f>J120*L120*N120</f>
        <v>0</v>
      </c>
      <c r="Q120" s="69">
        <f>K120*M120*O120</f>
        <v>0</v>
      </c>
      <c r="R120" s="69">
        <f>Q120-P120</f>
        <v>0</v>
      </c>
      <c r="S120" s="70">
        <v>0.06</v>
      </c>
      <c r="T120" s="70">
        <v>0</v>
      </c>
      <c r="U120" s="81"/>
      <c r="V120" s="81"/>
    </row>
    <row r="121" s="20" customFormat="1" ht="17.6" spans="1:22">
      <c r="A121" s="88"/>
      <c r="B121" s="89"/>
      <c r="C121" s="89"/>
      <c r="D121" s="89"/>
      <c r="E121" s="89"/>
      <c r="F121" s="104"/>
      <c r="G121" s="89"/>
      <c r="H121" s="105"/>
      <c r="I121" s="89"/>
      <c r="J121" s="109"/>
      <c r="K121" s="110"/>
      <c r="L121" s="111"/>
      <c r="M121" s="111"/>
      <c r="N121" s="111"/>
      <c r="O121" s="111"/>
      <c r="P121" s="121" t="s">
        <v>2327</v>
      </c>
      <c r="Q121" s="121"/>
      <c r="R121" s="124"/>
      <c r="S121" s="125"/>
      <c r="T121" s="125"/>
      <c r="U121" s="131"/>
      <c r="V121" s="131"/>
    </row>
    <row r="122" ht="17.6" spans="1:22">
      <c r="A122" s="90"/>
      <c r="B122" s="91"/>
      <c r="C122" s="91"/>
      <c r="D122" s="91"/>
      <c r="E122" s="91"/>
      <c r="F122" s="106"/>
      <c r="G122" s="106"/>
      <c r="H122" s="106"/>
      <c r="I122" s="106"/>
      <c r="J122" s="112"/>
      <c r="K122" s="112"/>
      <c r="L122" s="106"/>
      <c r="M122" s="106"/>
      <c r="N122" s="106"/>
      <c r="O122" s="106"/>
      <c r="P122" s="122">
        <f>SUM(P119,P120)</f>
        <v>498446.4188952</v>
      </c>
      <c r="Q122" s="122" t="e">
        <f>SUM(Q119,Q120)</f>
        <v>#REF!</v>
      </c>
      <c r="R122" s="122" t="e">
        <f>Q122-P122</f>
        <v>#REF!</v>
      </c>
      <c r="S122" s="126"/>
      <c r="T122" s="127"/>
      <c r="U122" s="132"/>
      <c r="V122" s="133"/>
    </row>
    <row r="123" ht="54" customHeight="1" spans="1:20">
      <c r="A123" s="93"/>
      <c r="C123" s="94"/>
      <c r="D123" s="94"/>
      <c r="E123" s="94"/>
      <c r="F123" s="93"/>
      <c r="G123" s="93"/>
      <c r="H123" s="93"/>
      <c r="I123" s="93"/>
      <c r="J123" s="115"/>
      <c r="K123" s="116"/>
      <c r="L123" s="116"/>
      <c r="M123" s="116"/>
      <c r="N123" s="116"/>
      <c r="P123" s="123">
        <f>SUMIF(E1:E119,"框架内",P1:P119)/(P122-P120)</f>
        <v>0.24204713750901</v>
      </c>
      <c r="Q123" s="123" t="e">
        <f>SUMIF(E1:E119,"框架内",Q1:Q119)/(Q122-Q120)</f>
        <v>#REF!</v>
      </c>
      <c r="R123" s="128" t="s">
        <v>2328</v>
      </c>
      <c r="S123" s="129"/>
      <c r="T123" s="129"/>
    </row>
    <row r="124" ht="54" customHeight="1" spans="1:20">
      <c r="A124" s="93"/>
      <c r="C124" s="94"/>
      <c r="D124" s="94"/>
      <c r="E124" s="94"/>
      <c r="F124" s="93"/>
      <c r="G124" s="93"/>
      <c r="H124" s="93"/>
      <c r="I124" s="93"/>
      <c r="J124" s="115"/>
      <c r="K124" s="116"/>
      <c r="L124" s="116"/>
      <c r="M124" s="116"/>
      <c r="N124" s="116"/>
      <c r="P124" s="123">
        <f ca="1">SUMIF(E1:E120,"框架外",P1:P119)/(P122-P120)</f>
        <v>0</v>
      </c>
      <c r="Q124" s="123" t="e">
        <f ca="1">SUMIF(E1:E120,"框架外",Q1:Q119)/(Q122-Q120)</f>
        <v>#REF!</v>
      </c>
      <c r="R124" s="128" t="s">
        <v>2329</v>
      </c>
      <c r="S124" s="129"/>
      <c r="T124" s="129"/>
    </row>
    <row r="125" ht="54" customHeight="1" spans="1:20">
      <c r="A125" s="93"/>
      <c r="C125" s="94"/>
      <c r="D125" s="94"/>
      <c r="E125" s="94"/>
      <c r="F125" s="93"/>
      <c r="G125" s="93"/>
      <c r="H125" s="93"/>
      <c r="I125" s="93"/>
      <c r="J125" s="115"/>
      <c r="P125" s="123">
        <f ca="1">SUMIF(E1:E120,"据实结算",P1:P119)/(P122-P120)</f>
        <v>0.75795286249099</v>
      </c>
      <c r="Q125" s="123" t="e">
        <f ca="1">SUMIF(E1:E120,"据实结算",Q1:Q119)/(Q122-Q120)</f>
        <v>#REF!</v>
      </c>
      <c r="R125" s="128" t="s">
        <v>2330</v>
      </c>
      <c r="S125" s="129"/>
      <c r="T125" s="129"/>
    </row>
    <row r="126" spans="11:14">
      <c r="K126" s="117"/>
      <c r="L126" s="118"/>
      <c r="M126" s="118"/>
      <c r="N126" s="118"/>
    </row>
  </sheetData>
  <sheetProtection formatCells="0" formatColumns="0" formatRows="0" insertRows="0" insertHyperlinks="0" deleteRows="0" autoFilter="0"/>
  <mergeCells count="9">
    <mergeCell ref="P45:R45"/>
    <mergeCell ref="P58:R58"/>
    <mergeCell ref="P80:R80"/>
    <mergeCell ref="P110:R110"/>
    <mergeCell ref="P116:R116"/>
    <mergeCell ref="P118:R118"/>
    <mergeCell ref="P121:R121"/>
    <mergeCell ref="K123:N123"/>
    <mergeCell ref="K124:N124"/>
  </mergeCells>
  <conditionalFormatting sqref="A19">
    <cfRule type="containsText" dxfId="0" priority="11" operator="between" text="填写">
      <formula>NOT(ISERROR(SEARCH("填写",A19)))</formula>
    </cfRule>
  </conditionalFormatting>
  <conditionalFormatting sqref="A53">
    <cfRule type="containsText" dxfId="0" priority="3" operator="between" text="填写">
      <formula>NOT(ISERROR(SEARCH("填写",A53)))</formula>
    </cfRule>
  </conditionalFormatting>
  <conditionalFormatting sqref="A61">
    <cfRule type="containsText" dxfId="0" priority="25" operator="between" text="填写">
      <formula>NOT(ISERROR(SEARCH("填写",A61)))</formula>
    </cfRule>
  </conditionalFormatting>
  <conditionalFormatting sqref="A75">
    <cfRule type="containsText" dxfId="0" priority="14" operator="between" text="填写">
      <formula>NOT(ISERROR(SEARCH("填写",A75)))</formula>
    </cfRule>
  </conditionalFormatting>
  <conditionalFormatting sqref="A76">
    <cfRule type="containsText" dxfId="0" priority="13" operator="between" text="填写">
      <formula>NOT(ISERROR(SEARCH("填写",A76)))</formula>
    </cfRule>
  </conditionalFormatting>
  <conditionalFormatting sqref="A99">
    <cfRule type="containsText" dxfId="0" priority="19" operator="between" text="填写">
      <formula>NOT(ISERROR(SEARCH("填写",A99)))</formula>
    </cfRule>
  </conditionalFormatting>
  <conditionalFormatting sqref="A100">
    <cfRule type="containsText" dxfId="0" priority="18" operator="between" text="填写">
      <formula>NOT(ISERROR(SEARCH("填写",A100)))</formula>
    </cfRule>
  </conditionalFormatting>
  <conditionalFormatting sqref="A101">
    <cfRule type="containsText" dxfId="0" priority="17" operator="between" text="填写">
      <formula>NOT(ISERROR(SEARCH("填写",A101)))</formula>
    </cfRule>
  </conditionalFormatting>
  <conditionalFormatting sqref="A102">
    <cfRule type="containsText" dxfId="0" priority="16" operator="between" text="填写">
      <formula>NOT(ISERROR(SEARCH("填写",A102)))</formula>
    </cfRule>
  </conditionalFormatting>
  <conditionalFormatting sqref="A103">
    <cfRule type="containsText" dxfId="0" priority="8" operator="between" text="填写">
      <formula>NOT(ISERROR(SEARCH("填写",A103)))</formula>
    </cfRule>
  </conditionalFormatting>
  <conditionalFormatting sqref="A104">
    <cfRule type="containsText" dxfId="0" priority="7" operator="between" text="填写">
      <formula>NOT(ISERROR(SEARCH("填写",A104)))</formula>
    </cfRule>
  </conditionalFormatting>
  <conditionalFormatting sqref="A105">
    <cfRule type="containsText" dxfId="0" priority="6" operator="between" text="填写">
      <formula>NOT(ISERROR(SEARCH("填写",A105)))</formula>
    </cfRule>
  </conditionalFormatting>
  <conditionalFormatting sqref="A106">
    <cfRule type="containsText" dxfId="0" priority="5" operator="between" text="填写">
      <formula>NOT(ISERROR(SEARCH("填写",A106)))</formula>
    </cfRule>
  </conditionalFormatting>
  <conditionalFormatting sqref="A107">
    <cfRule type="containsText" dxfId="0" priority="4" operator="between" text="填写">
      <formula>NOT(ISERROR(SEARCH("填写",A107)))</formula>
    </cfRule>
  </conditionalFormatting>
  <conditionalFormatting sqref="A113">
    <cfRule type="containsText" dxfId="0" priority="1" operator="between" text="填写">
      <formula>NOT(ISERROR(SEARCH("填写",A113)))</formula>
    </cfRule>
  </conditionalFormatting>
  <conditionalFormatting sqref="A114">
    <cfRule type="containsText" dxfId="0" priority="2" operator="between" text="填写">
      <formula>NOT(ISERROR(SEARCH("填写",A114)))</formula>
    </cfRule>
  </conditionalFormatting>
  <conditionalFormatting sqref="E120">
    <cfRule type="containsText" dxfId="0" priority="29" operator="between" text="填写">
      <formula>NOT(ISERROR(SEARCH("填写",E120)))</formula>
    </cfRule>
  </conditionalFormatting>
  <conditionalFormatting sqref="A20:A26">
    <cfRule type="containsText" dxfId="0" priority="10" operator="between" text="填写">
      <formula>NOT(ISERROR(SEARCH("填写",A20)))</formula>
    </cfRule>
  </conditionalFormatting>
  <conditionalFormatting sqref="A27:A33">
    <cfRule type="containsText" dxfId="0" priority="9" operator="between" text="填写">
      <formula>NOT(ISERROR(SEARCH("填写",A27)))</formula>
    </cfRule>
  </conditionalFormatting>
  <conditionalFormatting sqref="A34:A44">
    <cfRule type="containsText" dxfId="0" priority="22" operator="between" text="填写">
      <formula>NOT(ISERROR(SEARCH("填写",A34)))</formula>
    </cfRule>
  </conditionalFormatting>
  <conditionalFormatting sqref="A73:A74">
    <cfRule type="containsText" dxfId="0" priority="15" operator="between" text="填写">
      <formula>NOT(ISERROR(SEARCH("填写",A73)))</formula>
    </cfRule>
  </conditionalFormatting>
  <conditionalFormatting sqref="A77:A78">
    <cfRule type="containsText" dxfId="0" priority="12" operator="between" text="填写">
      <formula>NOT(ISERROR(SEARCH("填写",A77)))</formula>
    </cfRule>
  </conditionalFormatting>
  <conditionalFormatting sqref="A120:A121">
    <cfRule type="containsText" dxfId="0" priority="28" operator="between" text="填写">
      <formula>NOT(ISERROR(SEARCH("填写",A120)))</formula>
    </cfRule>
  </conditionalFormatting>
  <conditionalFormatting sqref="A2:A18 A45:A52 A54:A60 A62:A72 A79:A98 A108:A112 A115:A118">
    <cfRule type="containsText" dxfId="0" priority="27" operator="between" text="填写">
      <formula>NOT(ISERROR(SEARCH("填写",A2)))</formula>
    </cfRule>
  </conditionalFormatting>
  <dataValidations count="9">
    <dataValidation type="list" allowBlank="1" showInputMessage="1" showErrorMessage="1" sqref="A2 A3 A12 A15 A16 A17 A18 A19 A20 A21 A22 A23 A24 A25 A26 A27 A28 A29 A30 A31 A32 A33 A34 A35 A38 A39 A40 A41 A42 A53 A61 A72 A73 A74 A75 A76 A77 A78 A99 A100 A101 A102 A103 A104 A105 A106 A107 A108 A113 A114 A4:A6 A7:A8 A9:A11 A13:A14 A36:A37 A43:A44 A45:A52 A54:A60 A62:A71 A79:A81 A82:A92 A93:A98 A109:A112 A115:A119 A121:A1048576">
      <formula1>"搭建制作类, AVL 设备类, 第三方人员类, 创意团队类, 差旅接待类, 场地相关, 报批及安保, 物资采买类,其他代垫付类,服务费,,税费"</formula1>
    </dataValidation>
    <dataValidation type="list" allowBlank="1" showInputMessage="1" showErrorMessage="1" sqref="E2 E3 E12 E13 E14 E15 E16 E17 E18 E19 E20 E21 E22 E23 E24 E25 E26 E27 E28 E29 E30 E31 E32 E33 E34 E35 E38 E39 E40 E41 E42 E53 E61 E72 E73 E74 E75 E76 E77 E78 E83 E84 E85 E86 E87 E88 E89 E90 E91 E92 E93 E94 E95 E96 E97 E98 E99 E100 E101 E102 E103 E104 E105 E106 E107 E108 E113 E114 A120 E4:E6 E7:E8 E9:E11 E36:E37 E43:E44 E45:E52 E54:E60 E62:E71 E79:E82 E109:E112 E115:E1048576">
      <formula1>"框架内,框架外,据实结算"</formula1>
    </dataValidation>
    <dataValidation type="list" showInputMessage="1" sqref="F2 F3 F17 F18 F19 F20 F21 F22 F23 F31 F32 F33 F53 F60 F61 F72 F79 F82 F108 F109 F112 F113 F114 F115 F118 F121 F4:F6 F7:F8 F9:F11 F13:F14 F15:F16 F24:F28 F29:F30 F47:F52 F54:F57 F62:F71 F73:F78 F83:F92 F93:F98 F99:F102 F103:F107">
      <formula1>'3.框架内物料'!$A$2:$A$749</formula1>
    </dataValidation>
    <dataValidation type="list" allowBlank="1" showInputMessage="1" showErrorMessage="1" sqref="S2 S3 S12 S15 S16 S17 S18 S19 S20 S21 S22 S23 S24 S25 S26 S27 S28 S29 S30 S31 S32 S33 S43 S44 S53 S60 S61 S72 S73 S74 S75 S76 S77 S78 S79 S82 S83 S84 S85 S86 S87 S88 S89 S90 S91 S92 S93 S94 S95 S96 S97 S98 S99 S100 S101 S102 S103 S104 S105 S106 S107 S108 S109 S112 S113 S114 S115 S120 S4:S6 S7:S8 S9:S11 S13:S14 S34:S42 S47:S52 S54:S57 S62:S71">
      <formula1>"0%,1%,3%,6%,9%"</formula1>
    </dataValidation>
    <dataValidation type="list" allowBlank="1" showInputMessage="1" showErrorMessage="1" sqref="T3 T12 T15 T16 T17 T18 T19 T20 T21 T22 T23 T24 T25 T26 T27 T28 T29 T30 T31 T32 T33 T43 T44 T53 T61 T72 T73 T74 T75 T76 T77 T78 T83 T84 T85 T86 T87 T88 T89 T90 T91 T92 T93 T94 T95 T96 T97 T98 T99 T100 T101 T102 T103 T104 T105 T106 T107 T108 T112 T113 T114 T115 T120 T1:T2 T4:T6 T7:T8 T9:T11 T13:T14 T34:T42 T45:T52 T54:T60 T62:T71 T79:T82 T109:T111 T116:T119 T121:T1048576">
      <formula1>"0%,5%,6%,10%,15%"</formula1>
    </dataValidation>
    <dataValidation type="list" showInputMessage="1" sqref="F12 F34 F35 F38 F39 F40 F41 F42 F36:F37 F43:F44">
      <formula1>'[3]3.框架内物料'!#REF!</formula1>
    </dataValidation>
    <dataValidation type="list" allowBlank="1" showInputMessage="1" showErrorMessage="1" sqref="D122">
      <formula1>"CNY, USD, JPY , HKD"</formula1>
    </dataValidation>
    <dataValidation type="list" allowBlank="1" showInputMessage="1" showErrorMessage="1" sqref="H122">
      <formula1>"是,否"</formula1>
    </dataValidation>
    <dataValidation type="list" allowBlank="1" showInputMessage="1" showErrorMessage="1" sqref="K122">
      <formula1>"0%,1%,3%,6%,13%"</formula1>
    </dataValidation>
  </dataValidations>
  <printOptions horizontalCentered="1" verticalCentered="1"/>
  <pageMargins left="1" right="1" top="1" bottom="1" header="0.5" footer="0.5"/>
  <pageSetup paperSize="9" scale="3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7">
    <tabColor rgb="FFFFFF00"/>
  </sheetPr>
  <dimension ref="A1:I749"/>
  <sheetViews>
    <sheetView zoomScale="133" zoomScaleNormal="133" workbookViewId="0">
      <pane ySplit="1" topLeftCell="A2" activePane="bottomLeft" state="frozen"/>
      <selection/>
      <selection pane="bottomLeft" activeCell="D546" sqref="D546"/>
    </sheetView>
  </sheetViews>
  <sheetFormatPr defaultColWidth="11.6607142857143" defaultRowHeight="13.6"/>
  <cols>
    <col min="1" max="1" width="13.6607142857143" style="1" customWidth="1"/>
    <col min="2" max="2" width="19.1339285714286" style="1" customWidth="1"/>
    <col min="3" max="3" width="13" style="1" customWidth="1"/>
    <col min="4" max="4" width="93.7946428571429" style="1" customWidth="1"/>
    <col min="5" max="5" width="13" style="1" customWidth="1"/>
    <col min="6" max="6" width="13.4642857142857" style="2" customWidth="1"/>
    <col min="7" max="7" width="13" style="3" customWidth="1"/>
    <col min="8" max="8" width="8" style="3" customWidth="1"/>
    <col min="9" max="9" width="13" style="4" customWidth="1"/>
    <col min="10" max="16384" width="11.6607142857143" style="5"/>
  </cols>
  <sheetData>
    <row r="1" ht="28" spans="1:9">
      <c r="A1" s="6" t="s">
        <v>2575</v>
      </c>
      <c r="B1" s="6" t="s">
        <v>2576</v>
      </c>
      <c r="C1" s="6" t="s">
        <v>2577</v>
      </c>
      <c r="D1" s="6" t="s">
        <v>2578</v>
      </c>
      <c r="E1" s="6" t="s">
        <v>2579</v>
      </c>
      <c r="F1" s="10" t="s">
        <v>2580</v>
      </c>
      <c r="G1" s="11" t="s">
        <v>2581</v>
      </c>
      <c r="H1" s="11" t="s">
        <v>2582</v>
      </c>
      <c r="I1" s="14" t="s">
        <v>2583</v>
      </c>
    </row>
    <row r="2" ht="14" hidden="1" spans="1:9">
      <c r="A2" s="7" t="s">
        <v>2584</v>
      </c>
      <c r="B2" s="8" t="s">
        <v>704</v>
      </c>
      <c r="C2" s="8" t="s">
        <v>2280</v>
      </c>
      <c r="D2" s="9" t="s">
        <v>705</v>
      </c>
      <c r="E2" s="8" t="s">
        <v>39</v>
      </c>
      <c r="F2" s="12">
        <v>106</v>
      </c>
      <c r="G2" s="13" t="e">
        <f>SUMIF('[2]2.报价结算清单'!$F$2:$F$578,$A2,'[2]2.报价结算清单'!$L$2:$L$578)</f>
        <v>#VALUE!</v>
      </c>
      <c r="H2" s="13" t="e">
        <f>SUMIF('[2]2.报价结算清单'!$F$2:$F$578,$A2,'[2]2.报价结算清单'!$N$2:$N$578)</f>
        <v>#VALUE!</v>
      </c>
      <c r="I2" s="15" t="e">
        <f>SUMIF('[2]2.报价结算清单'!$F$2:$F$578,A2,'[2]2.报价结算清单'!$P$2:$P$578)</f>
        <v>#VALUE!</v>
      </c>
    </row>
    <row r="3" ht="14" hidden="1" spans="1:9">
      <c r="A3" s="7" t="s">
        <v>2585</v>
      </c>
      <c r="B3" s="8" t="s">
        <v>1253</v>
      </c>
      <c r="C3" s="8" t="s">
        <v>2280</v>
      </c>
      <c r="D3" s="9" t="s">
        <v>1254</v>
      </c>
      <c r="E3" s="8" t="s">
        <v>39</v>
      </c>
      <c r="F3" s="12">
        <v>416.67</v>
      </c>
      <c r="G3" s="13" t="e">
        <f>SUMIF('[2]2.报价结算清单'!$F$2:$F$578,$A3,'[2]2.报价结算清单'!$L$2:$L$578)</f>
        <v>#VALUE!</v>
      </c>
      <c r="H3" s="13" t="e">
        <f>SUMIF('[2]2.报价结算清单'!$F$2:$F$578,$A3,'[2]2.报价结算清单'!$N$2:$N$578)</f>
        <v>#VALUE!</v>
      </c>
      <c r="I3" s="15" t="e">
        <f>SUMIF('[2]2.报价结算清单'!$F$2:$F$578,A3,'[2]2.报价结算清单'!$P$2:$P$578)</f>
        <v>#VALUE!</v>
      </c>
    </row>
    <row r="4" ht="14" hidden="1" spans="1:9">
      <c r="A4" s="7" t="s">
        <v>2586</v>
      </c>
      <c r="B4" s="8" t="s">
        <v>1789</v>
      </c>
      <c r="C4" s="8" t="s">
        <v>2280</v>
      </c>
      <c r="D4" s="9" t="s">
        <v>1790</v>
      </c>
      <c r="E4" s="8" t="s">
        <v>39</v>
      </c>
      <c r="F4" s="12">
        <v>410</v>
      </c>
      <c r="G4" s="13" t="e">
        <f>SUMIF('[2]2.报价结算清单'!$F$2:$F$578,$A4,'[2]2.报价结算清单'!$L$2:$L$578)</f>
        <v>#VALUE!</v>
      </c>
      <c r="H4" s="13" t="e">
        <f>SUMIF('[2]2.报价结算清单'!$F$2:$F$578,$A4,'[2]2.报价结算清单'!$N$2:$N$578)</f>
        <v>#VALUE!</v>
      </c>
      <c r="I4" s="15" t="e">
        <f>SUMIF('[2]2.报价结算清单'!$F$2:$F$578,A4,'[2]2.报价结算清单'!$P$2:$P$578)</f>
        <v>#VALUE!</v>
      </c>
    </row>
    <row r="5" ht="14" hidden="1" spans="1:9">
      <c r="A5" s="7" t="s">
        <v>2587</v>
      </c>
      <c r="B5" s="8" t="s">
        <v>2134</v>
      </c>
      <c r="C5" s="8" t="s">
        <v>2280</v>
      </c>
      <c r="D5" s="9" t="s">
        <v>2135</v>
      </c>
      <c r="E5" s="8" t="s">
        <v>39</v>
      </c>
      <c r="F5" s="12">
        <v>493.33</v>
      </c>
      <c r="G5" s="13" t="e">
        <f>SUMIF('[2]2.报价结算清单'!$F$2:$F$578,$A5,'[2]2.报价结算清单'!$L$2:$L$578)</f>
        <v>#VALUE!</v>
      </c>
      <c r="H5" s="13" t="e">
        <f>SUMIF('[2]2.报价结算清单'!$F$2:$F$578,$A5,'[2]2.报价结算清单'!$N$2:$N$578)</f>
        <v>#VALUE!</v>
      </c>
      <c r="I5" s="15" t="e">
        <f>SUMIF('[2]2.报价结算清单'!$F$2:$F$578,A5,'[2]2.报价结算清单'!$P$2:$P$578)</f>
        <v>#VALUE!</v>
      </c>
    </row>
    <row r="6" ht="14" hidden="1" spans="1:9">
      <c r="A6" s="7" t="s">
        <v>2588</v>
      </c>
      <c r="B6" s="8" t="s">
        <v>1277</v>
      </c>
      <c r="C6" s="8" t="s">
        <v>2280</v>
      </c>
      <c r="D6" s="9" t="s">
        <v>1278</v>
      </c>
      <c r="E6" s="8" t="s">
        <v>39</v>
      </c>
      <c r="F6" s="12">
        <v>247.45</v>
      </c>
      <c r="G6" s="13" t="e">
        <f>SUMIF('[2]2.报价结算清单'!$F$2:$F$578,$A6,'[2]2.报价结算清单'!$L$2:$L$578)</f>
        <v>#VALUE!</v>
      </c>
      <c r="H6" s="13" t="e">
        <f>SUMIF('[2]2.报价结算清单'!$F$2:$F$578,$A6,'[2]2.报价结算清单'!$N$2:$N$578)</f>
        <v>#VALUE!</v>
      </c>
      <c r="I6" s="15" t="e">
        <f>SUMIF('[2]2.报价结算清单'!$F$2:$F$578,A6,'[2]2.报价结算清单'!$P$2:$P$578)</f>
        <v>#VALUE!</v>
      </c>
    </row>
    <row r="7" ht="14" hidden="1" spans="1:9">
      <c r="A7" s="7" t="s">
        <v>2589</v>
      </c>
      <c r="B7" s="8" t="s">
        <v>1037</v>
      </c>
      <c r="C7" s="8" t="s">
        <v>2280</v>
      </c>
      <c r="D7" s="9" t="s">
        <v>1038</v>
      </c>
      <c r="E7" s="8" t="s">
        <v>39</v>
      </c>
      <c r="F7" s="12">
        <v>254.4</v>
      </c>
      <c r="G7" s="13" t="e">
        <f>SUMIF('[2]2.报价结算清单'!$F$2:$F$578,$A7,'[2]2.报价结算清单'!$L$2:$L$578)</f>
        <v>#VALUE!</v>
      </c>
      <c r="H7" s="13" t="e">
        <f>SUMIF('[2]2.报价结算清单'!$F$2:$F$578,$A7,'[2]2.报价结算清单'!$N$2:$N$578)</f>
        <v>#VALUE!</v>
      </c>
      <c r="I7" s="15" t="e">
        <f>SUMIF('[2]2.报价结算清单'!$F$2:$F$578,A7,'[2]2.报价结算清单'!$P$2:$P$578)</f>
        <v>#VALUE!</v>
      </c>
    </row>
    <row r="8" ht="14" hidden="1" spans="1:9">
      <c r="A8" s="7" t="s">
        <v>2590</v>
      </c>
      <c r="B8" s="8" t="s">
        <v>107</v>
      </c>
      <c r="C8" s="8" t="s">
        <v>2280</v>
      </c>
      <c r="D8" s="9" t="s">
        <v>108</v>
      </c>
      <c r="E8" s="8" t="s">
        <v>39</v>
      </c>
      <c r="F8" s="12">
        <v>326.67</v>
      </c>
      <c r="G8" s="13" t="e">
        <f>SUMIF('[2]2.报价结算清单'!$F$2:$F$578,$A8,'[2]2.报价结算清单'!$L$2:$L$578)</f>
        <v>#VALUE!</v>
      </c>
      <c r="H8" s="13" t="e">
        <f>SUMIF('[2]2.报价结算清单'!$F$2:$F$578,$A8,'[2]2.报价结算清单'!$N$2:$N$578)</f>
        <v>#VALUE!</v>
      </c>
      <c r="I8" s="15" t="e">
        <f>SUMIF('[2]2.报价结算清单'!$F$2:$F$578,A8,'[2]2.报价结算清单'!$P$2:$P$578)</f>
        <v>#VALUE!</v>
      </c>
    </row>
    <row r="9" ht="14" hidden="1" spans="1:9">
      <c r="A9" s="7" t="s">
        <v>2591</v>
      </c>
      <c r="B9" s="8" t="s">
        <v>1265</v>
      </c>
      <c r="C9" s="8" t="s">
        <v>2280</v>
      </c>
      <c r="D9" s="9" t="s">
        <v>1266</v>
      </c>
      <c r="E9" s="8" t="s">
        <v>39</v>
      </c>
      <c r="F9" s="12">
        <v>553.33</v>
      </c>
      <c r="G9" s="13" t="e">
        <f>SUMIF('[2]2.报价结算清单'!$F$2:$F$578,$A9,'[2]2.报价结算清单'!$L$2:$L$578)</f>
        <v>#VALUE!</v>
      </c>
      <c r="H9" s="13" t="e">
        <f>SUMIF('[2]2.报价结算清单'!$F$2:$F$578,$A9,'[2]2.报价结算清单'!$N$2:$N$578)</f>
        <v>#VALUE!</v>
      </c>
      <c r="I9" s="15" t="e">
        <f>SUMIF('[2]2.报价结算清单'!$F$2:$F$578,A9,'[2]2.报价结算清单'!$P$2:$P$578)</f>
        <v>#VALUE!</v>
      </c>
    </row>
    <row r="10" ht="14" hidden="1" spans="1:9">
      <c r="A10" s="7" t="s">
        <v>2592</v>
      </c>
      <c r="B10" s="8" t="s">
        <v>1448</v>
      </c>
      <c r="C10" s="8" t="s">
        <v>2280</v>
      </c>
      <c r="D10" s="9" t="s">
        <v>1449</v>
      </c>
      <c r="E10" s="8" t="s">
        <v>39</v>
      </c>
      <c r="F10" s="12">
        <v>356.67</v>
      </c>
      <c r="G10" s="13" t="e">
        <f>SUMIF('[2]2.报价结算清单'!$F$2:$F$578,$A10,'[2]2.报价结算清单'!$L$2:$L$578)</f>
        <v>#VALUE!</v>
      </c>
      <c r="H10" s="13" t="e">
        <f>SUMIF('[2]2.报价结算清单'!$F$2:$F$578,$A10,'[2]2.报价结算清单'!$N$2:$N$578)</f>
        <v>#VALUE!</v>
      </c>
      <c r="I10" s="15" t="e">
        <f>SUMIF('[2]2.报价结算清单'!$F$2:$F$578,A10,'[2]2.报价结算清单'!$P$2:$P$578)</f>
        <v>#VALUE!</v>
      </c>
    </row>
    <row r="11" ht="14" hidden="1" spans="1:9">
      <c r="A11" s="7" t="s">
        <v>2593</v>
      </c>
      <c r="B11" s="8" t="s">
        <v>1982</v>
      </c>
      <c r="C11" s="8" t="s">
        <v>2280</v>
      </c>
      <c r="D11" s="9" t="s">
        <v>1983</v>
      </c>
      <c r="E11" s="8" t="s">
        <v>39</v>
      </c>
      <c r="F11" s="12">
        <v>318</v>
      </c>
      <c r="G11" s="13" t="e">
        <f>SUMIF('[2]2.报价结算清单'!$F$2:$F$578,$A11,'[2]2.报价结算清单'!$L$2:$L$578)</f>
        <v>#VALUE!</v>
      </c>
      <c r="H11" s="13" t="e">
        <f>SUMIF('[2]2.报价结算清单'!$F$2:$F$578,$A11,'[2]2.报价结算清单'!$N$2:$N$578)</f>
        <v>#VALUE!</v>
      </c>
      <c r="I11" s="15" t="e">
        <f>SUMIF('[2]2.报价结算清单'!$F$2:$F$578,A11,'[2]2.报价结算清单'!$P$2:$P$578)</f>
        <v>#VALUE!</v>
      </c>
    </row>
    <row r="12" ht="14" hidden="1" spans="1:9">
      <c r="A12" s="7" t="s">
        <v>2594</v>
      </c>
      <c r="B12" s="8" t="s">
        <v>203</v>
      </c>
      <c r="C12" s="8" t="s">
        <v>2280</v>
      </c>
      <c r="D12" s="9" t="s">
        <v>204</v>
      </c>
      <c r="E12" s="8" t="s">
        <v>39</v>
      </c>
      <c r="F12" s="12">
        <v>580</v>
      </c>
      <c r="G12" s="13" t="e">
        <f>SUMIF('[2]2.报价结算清单'!$F$2:$F$578,$A12,'[2]2.报价结算清单'!$L$2:$L$578)</f>
        <v>#VALUE!</v>
      </c>
      <c r="H12" s="13" t="e">
        <f>SUMIF('[2]2.报价结算清单'!$F$2:$F$578,$A12,'[2]2.报价结算清单'!$N$2:$N$578)</f>
        <v>#VALUE!</v>
      </c>
      <c r="I12" s="15" t="e">
        <f>SUMIF('[2]2.报价结算清单'!$F$2:$F$578,A12,'[2]2.报价结算清单'!$P$2:$P$578)</f>
        <v>#VALUE!</v>
      </c>
    </row>
    <row r="13" ht="14" hidden="1" spans="1:9">
      <c r="A13" s="7" t="s">
        <v>2595</v>
      </c>
      <c r="B13" s="8" t="s">
        <v>317</v>
      </c>
      <c r="C13" s="8" t="s">
        <v>2280</v>
      </c>
      <c r="D13" s="9" t="s">
        <v>318</v>
      </c>
      <c r="E13" s="8" t="s">
        <v>39</v>
      </c>
      <c r="F13" s="12">
        <v>436.67</v>
      </c>
      <c r="G13" s="13" t="e">
        <f>SUMIF('[2]2.报价结算清单'!$F$2:$F$578,$A13,'[2]2.报价结算清单'!$L$2:$L$578)</f>
        <v>#VALUE!</v>
      </c>
      <c r="H13" s="13" t="e">
        <f>SUMIF('[2]2.报价结算清单'!$F$2:$F$578,$A13,'[2]2.报价结算清单'!$N$2:$N$578)</f>
        <v>#VALUE!</v>
      </c>
      <c r="I13" s="15" t="e">
        <f>SUMIF('[2]2.报价结算清单'!$F$2:$F$578,A13,'[2]2.报价结算清单'!$P$2:$P$578)</f>
        <v>#VALUE!</v>
      </c>
    </row>
    <row r="14" ht="14" hidden="1" spans="1:9">
      <c r="A14" s="7" t="s">
        <v>2596</v>
      </c>
      <c r="B14" s="8" t="s">
        <v>820</v>
      </c>
      <c r="C14" s="8" t="s">
        <v>2280</v>
      </c>
      <c r="D14" s="9" t="s">
        <v>821</v>
      </c>
      <c r="E14" s="8" t="s">
        <v>39</v>
      </c>
      <c r="F14" s="12">
        <v>402.8</v>
      </c>
      <c r="G14" s="13" t="e">
        <f>SUMIF('[2]2.报价结算清单'!$F$2:$F$578,$A14,'[2]2.报价结算清单'!$L$2:$L$578)</f>
        <v>#VALUE!</v>
      </c>
      <c r="H14" s="13" t="e">
        <f>SUMIF('[2]2.报价结算清单'!$F$2:$F$578,$A14,'[2]2.报价结算清单'!$N$2:$N$578)</f>
        <v>#VALUE!</v>
      </c>
      <c r="I14" s="15" t="e">
        <f>SUMIF('[2]2.报价结算清单'!$F$2:$F$578,A14,'[2]2.报价结算清单'!$P$2:$P$578)</f>
        <v>#VALUE!</v>
      </c>
    </row>
    <row r="15" ht="14" hidden="1" spans="1:9">
      <c r="A15" s="7" t="s">
        <v>2597</v>
      </c>
      <c r="B15" s="8" t="s">
        <v>603</v>
      </c>
      <c r="C15" s="8" t="s">
        <v>2280</v>
      </c>
      <c r="D15" s="9" t="s">
        <v>604</v>
      </c>
      <c r="E15" s="8" t="s">
        <v>39</v>
      </c>
      <c r="F15" s="12">
        <v>614.8</v>
      </c>
      <c r="G15" s="13" t="e">
        <f>SUMIF('[2]2.报价结算清单'!$F$2:$F$578,$A15,'[2]2.报价结算清单'!$L$2:$L$578)</f>
        <v>#VALUE!</v>
      </c>
      <c r="H15" s="13" t="e">
        <f>SUMIF('[2]2.报价结算清单'!$F$2:$F$578,$A15,'[2]2.报价结算清单'!$N$2:$N$578)</f>
        <v>#VALUE!</v>
      </c>
      <c r="I15" s="15" t="e">
        <f>SUMIF('[2]2.报价结算清单'!$F$2:$F$578,A15,'[2]2.报价结算清单'!$P$2:$P$578)</f>
        <v>#VALUE!</v>
      </c>
    </row>
    <row r="16" ht="14" hidden="1" spans="1:9">
      <c r="A16" s="7" t="s">
        <v>2444</v>
      </c>
      <c r="B16" s="8" t="s">
        <v>1420</v>
      </c>
      <c r="C16" s="8" t="s">
        <v>2280</v>
      </c>
      <c r="D16" s="9" t="s">
        <v>1421</v>
      </c>
      <c r="E16" s="8" t="s">
        <v>39</v>
      </c>
      <c r="F16" s="12">
        <v>560</v>
      </c>
      <c r="G16" s="13" t="e">
        <f>SUMIF('[2]2.报价结算清单'!$F$2:$F$578,$A16,'[2]2.报价结算清单'!$L$2:$L$578)</f>
        <v>#VALUE!</v>
      </c>
      <c r="H16" s="13" t="e">
        <f>SUMIF('[2]2.报价结算清单'!$F$2:$F$578,$A16,'[2]2.报价结算清单'!$N$2:$N$578)</f>
        <v>#VALUE!</v>
      </c>
      <c r="I16" s="15" t="e">
        <f>SUMIF('[2]2.报价结算清单'!$F$2:$F$578,A16,'[2]2.报价结算清单'!$P$2:$P$578)</f>
        <v>#VALUE!</v>
      </c>
    </row>
    <row r="17" ht="14" hidden="1" spans="1:9">
      <c r="A17" s="7" t="s">
        <v>2598</v>
      </c>
      <c r="B17" s="8" t="s">
        <v>199</v>
      </c>
      <c r="C17" s="8" t="s">
        <v>2280</v>
      </c>
      <c r="D17" s="9" t="s">
        <v>200</v>
      </c>
      <c r="E17" s="8" t="s">
        <v>39</v>
      </c>
      <c r="F17" s="12">
        <v>487.6</v>
      </c>
      <c r="G17" s="13" t="e">
        <f>SUMIF('[2]2.报价结算清单'!$F$2:$F$578,$A17,'[2]2.报价结算清单'!$L$2:$L$578)</f>
        <v>#VALUE!</v>
      </c>
      <c r="H17" s="13" t="e">
        <f>SUMIF('[2]2.报价结算清单'!$F$2:$F$578,$A17,'[2]2.报价结算清单'!$N$2:$N$578)</f>
        <v>#VALUE!</v>
      </c>
      <c r="I17" s="15" t="e">
        <f>SUMIF('[2]2.报价结算清单'!$F$2:$F$578,A17,'[2]2.报价结算清单'!$P$2:$P$578)</f>
        <v>#VALUE!</v>
      </c>
    </row>
    <row r="18" ht="14" hidden="1" spans="1:9">
      <c r="A18" s="7" t="s">
        <v>2599</v>
      </c>
      <c r="B18" s="8" t="s">
        <v>115</v>
      </c>
      <c r="C18" s="8" t="s">
        <v>2280</v>
      </c>
      <c r="D18" s="9" t="s">
        <v>116</v>
      </c>
      <c r="E18" s="8" t="s">
        <v>39</v>
      </c>
      <c r="F18" s="12">
        <v>826.8</v>
      </c>
      <c r="G18" s="13" t="e">
        <f>SUMIF('[2]2.报价结算清单'!$F$2:$F$578,$A18,'[2]2.报价结算清单'!$L$2:$L$578)</f>
        <v>#VALUE!</v>
      </c>
      <c r="H18" s="13" t="e">
        <f>SUMIF('[2]2.报价结算清单'!$F$2:$F$578,$A18,'[2]2.报价结算清单'!$N$2:$N$578)</f>
        <v>#VALUE!</v>
      </c>
      <c r="I18" s="15" t="e">
        <f>SUMIF('[2]2.报价结算清单'!$F$2:$F$578,A18,'[2]2.报价结算清单'!$P$2:$P$578)</f>
        <v>#VALUE!</v>
      </c>
    </row>
    <row r="19" ht="14" hidden="1" spans="1:9">
      <c r="A19" s="7" t="s">
        <v>2600</v>
      </c>
      <c r="B19" s="8" t="s">
        <v>2110</v>
      </c>
      <c r="C19" s="8" t="s">
        <v>2280</v>
      </c>
      <c r="D19" s="9" t="s">
        <v>2111</v>
      </c>
      <c r="E19" s="8" t="s">
        <v>39</v>
      </c>
      <c r="F19" s="12">
        <v>614.8</v>
      </c>
      <c r="G19" s="13" t="e">
        <f>SUMIF('[2]2.报价结算清单'!$F$2:$F$578,$A19,'[2]2.报价结算清单'!$L$2:$L$578)</f>
        <v>#VALUE!</v>
      </c>
      <c r="H19" s="13" t="e">
        <f>SUMIF('[2]2.报价结算清单'!$F$2:$F$578,$A19,'[2]2.报价结算清单'!$N$2:$N$578)</f>
        <v>#VALUE!</v>
      </c>
      <c r="I19" s="15" t="e">
        <f>SUMIF('[2]2.报价结算清单'!$F$2:$F$578,A19,'[2]2.报价结算清单'!$P$2:$P$578)</f>
        <v>#VALUE!</v>
      </c>
    </row>
    <row r="20" ht="14" hidden="1" spans="1:9">
      <c r="A20" s="7" t="s">
        <v>2601</v>
      </c>
      <c r="B20" s="8" t="s">
        <v>277</v>
      </c>
      <c r="C20" s="8" t="s">
        <v>2280</v>
      </c>
      <c r="D20" s="9" t="s">
        <v>278</v>
      </c>
      <c r="E20" s="8" t="s">
        <v>39</v>
      </c>
      <c r="F20" s="12">
        <v>90.1</v>
      </c>
      <c r="G20" s="13" t="e">
        <f>SUMIF('[2]2.报价结算清单'!$F$2:$F$578,$A20,'[2]2.报价结算清单'!$L$2:$L$578)</f>
        <v>#VALUE!</v>
      </c>
      <c r="H20" s="13" t="e">
        <f>SUMIF('[2]2.报价结算清单'!$F$2:$F$578,$A20,'[2]2.报价结算清单'!$N$2:$N$578)</f>
        <v>#VALUE!</v>
      </c>
      <c r="I20" s="15" t="e">
        <f>SUMIF('[2]2.报价结算清单'!$F$2:$F$578,A20,'[2]2.报价结算清单'!$P$2:$P$578)</f>
        <v>#VALUE!</v>
      </c>
    </row>
    <row r="21" ht="14" hidden="1" spans="1:9">
      <c r="A21" s="7" t="s">
        <v>2602</v>
      </c>
      <c r="B21" s="8" t="s">
        <v>2034</v>
      </c>
      <c r="C21" s="8" t="s">
        <v>2280</v>
      </c>
      <c r="D21" s="9" t="s">
        <v>2035</v>
      </c>
      <c r="E21" s="8" t="s">
        <v>39</v>
      </c>
      <c r="F21" s="12">
        <v>106</v>
      </c>
      <c r="G21" s="13" t="e">
        <f>SUMIF('[2]2.报价结算清单'!$F$2:$F$578,$A21,'[2]2.报价结算清单'!$L$2:$L$578)</f>
        <v>#VALUE!</v>
      </c>
      <c r="H21" s="13" t="e">
        <f>SUMIF('[2]2.报价结算清单'!$F$2:$F$578,$A21,'[2]2.报价结算清单'!$N$2:$N$578)</f>
        <v>#VALUE!</v>
      </c>
      <c r="I21" s="15" t="e">
        <f>SUMIF('[2]2.报价结算清单'!$F$2:$F$578,A21,'[2]2.报价结算清单'!$P$2:$P$578)</f>
        <v>#VALUE!</v>
      </c>
    </row>
    <row r="22" ht="14" hidden="1" spans="1:9">
      <c r="A22" s="7" t="s">
        <v>2603</v>
      </c>
      <c r="B22" s="8" t="s">
        <v>944</v>
      </c>
      <c r="C22" s="8" t="s">
        <v>2280</v>
      </c>
      <c r="D22" s="9" t="s">
        <v>945</v>
      </c>
      <c r="E22" s="8" t="s">
        <v>39</v>
      </c>
      <c r="F22" s="12">
        <v>131.67</v>
      </c>
      <c r="G22" s="13" t="e">
        <f>SUMIF('[2]2.报价结算清单'!$F$2:$F$578,$A22,'[2]2.报价结算清单'!$L$2:$L$578)</f>
        <v>#VALUE!</v>
      </c>
      <c r="H22" s="13" t="e">
        <f>SUMIF('[2]2.报价结算清单'!$F$2:$F$578,$A22,'[2]2.报价结算清单'!$N$2:$N$578)</f>
        <v>#VALUE!</v>
      </c>
      <c r="I22" s="15" t="e">
        <f>SUMIF('[2]2.报价结算清单'!$F$2:$F$578,A22,'[2]2.报价结算清单'!$P$2:$P$578)</f>
        <v>#VALUE!</v>
      </c>
    </row>
    <row r="23" ht="14" hidden="1" spans="1:9">
      <c r="A23" s="7" t="s">
        <v>2604</v>
      </c>
      <c r="B23" s="8" t="s">
        <v>1041</v>
      </c>
      <c r="C23" s="8" t="s">
        <v>2280</v>
      </c>
      <c r="D23" s="9" t="s">
        <v>1042</v>
      </c>
      <c r="E23" s="8" t="s">
        <v>39</v>
      </c>
      <c r="F23" s="12">
        <v>157.97</v>
      </c>
      <c r="G23" s="13" t="e">
        <f>SUMIF('[2]2.报价结算清单'!$F$2:$F$578,$A23,'[2]2.报价结算清单'!$L$2:$L$578)</f>
        <v>#VALUE!</v>
      </c>
      <c r="H23" s="13" t="e">
        <f>SUMIF('[2]2.报价结算清单'!$F$2:$F$578,$A23,'[2]2.报价结算清单'!$N$2:$N$578)</f>
        <v>#VALUE!</v>
      </c>
      <c r="I23" s="15" t="e">
        <f>SUMIF('[2]2.报价结算清单'!$F$2:$F$578,A23,'[2]2.报价结算清单'!$P$2:$P$578)</f>
        <v>#VALUE!</v>
      </c>
    </row>
    <row r="24" ht="14" hidden="1" spans="1:9">
      <c r="A24" s="7" t="s">
        <v>2605</v>
      </c>
      <c r="B24" s="8" t="s">
        <v>548</v>
      </c>
      <c r="C24" s="8" t="s">
        <v>2280</v>
      </c>
      <c r="D24" s="9" t="s">
        <v>549</v>
      </c>
      <c r="E24" s="8" t="s">
        <v>39</v>
      </c>
      <c r="F24" s="12">
        <v>174.14</v>
      </c>
      <c r="G24" s="13" t="e">
        <f>SUMIF('[2]2.报价结算清单'!$F$2:$F$578,$A24,'[2]2.报价结算清单'!$L$2:$L$578)</f>
        <v>#VALUE!</v>
      </c>
      <c r="H24" s="13" t="e">
        <f>SUMIF('[2]2.报价结算清单'!$F$2:$F$578,$A24,'[2]2.报价结算清单'!$N$2:$N$578)</f>
        <v>#VALUE!</v>
      </c>
      <c r="I24" s="15" t="e">
        <f>SUMIF('[2]2.报价结算清单'!$F$2:$F$578,A24,'[2]2.报价结算清单'!$P$2:$P$578)</f>
        <v>#VALUE!</v>
      </c>
    </row>
    <row r="25" ht="14" hidden="1" spans="1:9">
      <c r="A25" s="7" t="s">
        <v>2606</v>
      </c>
      <c r="B25" s="8" t="s">
        <v>1857</v>
      </c>
      <c r="C25" s="8" t="s">
        <v>2280</v>
      </c>
      <c r="D25" s="9" t="s">
        <v>1858</v>
      </c>
      <c r="E25" s="8" t="s">
        <v>54</v>
      </c>
      <c r="F25" s="12">
        <v>162.41</v>
      </c>
      <c r="G25" s="13" t="e">
        <f>SUMIF('[2]2.报价结算清单'!$F$2:$F$578,$A25,'[2]2.报价结算清单'!$L$2:$L$578)</f>
        <v>#VALUE!</v>
      </c>
      <c r="H25" s="13" t="e">
        <f>SUMIF('[2]2.报价结算清单'!$F$2:$F$578,$A25,'[2]2.报价结算清单'!$N$2:$N$578)</f>
        <v>#VALUE!</v>
      </c>
      <c r="I25" s="15" t="e">
        <f>SUMIF('[2]2.报价结算清单'!$F$2:$F$578,A25,'[2]2.报价结算清单'!$P$2:$P$578)</f>
        <v>#VALUE!</v>
      </c>
    </row>
    <row r="26" ht="14" hidden="1" spans="1:9">
      <c r="A26" s="7" t="s">
        <v>2607</v>
      </c>
      <c r="B26" s="8" t="s">
        <v>916</v>
      </c>
      <c r="C26" s="8" t="s">
        <v>2280</v>
      </c>
      <c r="D26" s="9" t="s">
        <v>917</v>
      </c>
      <c r="E26" s="8" t="s">
        <v>54</v>
      </c>
      <c r="F26" s="12">
        <v>209.07</v>
      </c>
      <c r="G26" s="13" t="e">
        <f>SUMIF('[2]2.报价结算清单'!$F$2:$F$578,$A26,'[2]2.报价结算清单'!$L$2:$L$578)</f>
        <v>#VALUE!</v>
      </c>
      <c r="H26" s="13" t="e">
        <f>SUMIF('[2]2.报价结算清单'!$F$2:$F$578,$A26,'[2]2.报价结算清单'!$N$2:$N$578)</f>
        <v>#VALUE!</v>
      </c>
      <c r="I26" s="15" t="e">
        <f>SUMIF('[2]2.报价结算清单'!$F$2:$F$578,A26,'[2]2.报价结算清单'!$P$2:$P$578)</f>
        <v>#VALUE!</v>
      </c>
    </row>
    <row r="27" ht="14" hidden="1" spans="1:9">
      <c r="A27" s="7" t="s">
        <v>2608</v>
      </c>
      <c r="B27" s="8" t="s">
        <v>1325</v>
      </c>
      <c r="C27" s="8" t="s">
        <v>2280</v>
      </c>
      <c r="D27" s="9" t="s">
        <v>1326</v>
      </c>
      <c r="E27" s="8" t="s">
        <v>54</v>
      </c>
      <c r="F27" s="12">
        <v>246.94</v>
      </c>
      <c r="G27" s="13" t="e">
        <f>SUMIF('[2]2.报价结算清单'!$F$2:$F$578,$A27,'[2]2.报价结算清单'!$L$2:$L$578)</f>
        <v>#VALUE!</v>
      </c>
      <c r="H27" s="13" t="e">
        <f>SUMIF('[2]2.报价结算清单'!$F$2:$F$578,$A27,'[2]2.报价结算清单'!$N$2:$N$578)</f>
        <v>#VALUE!</v>
      </c>
      <c r="I27" s="15" t="e">
        <f>SUMIF('[2]2.报价结算清单'!$F$2:$F$578,A27,'[2]2.报价结算清单'!$P$2:$P$578)</f>
        <v>#VALUE!</v>
      </c>
    </row>
    <row r="28" ht="14" hidden="1" spans="1:9">
      <c r="A28" s="7" t="s">
        <v>2609</v>
      </c>
      <c r="B28" s="8" t="s">
        <v>2114</v>
      </c>
      <c r="C28" s="8" t="s">
        <v>2280</v>
      </c>
      <c r="D28" s="9" t="s">
        <v>2115</v>
      </c>
      <c r="E28" s="8" t="s">
        <v>54</v>
      </c>
      <c r="F28" s="12">
        <v>137.66</v>
      </c>
      <c r="G28" s="13" t="e">
        <f>SUMIF('[2]2.报价结算清单'!$F$2:$F$578,$A28,'[2]2.报价结算清单'!$L$2:$L$578)</f>
        <v>#VALUE!</v>
      </c>
      <c r="H28" s="13" t="e">
        <f>SUMIF('[2]2.报价结算清单'!$F$2:$F$578,$A28,'[2]2.报价结算清单'!$N$2:$N$578)</f>
        <v>#VALUE!</v>
      </c>
      <c r="I28" s="15" t="e">
        <f>SUMIF('[2]2.报价结算清单'!$F$2:$F$578,A28,'[2]2.报价结算清单'!$P$2:$P$578)</f>
        <v>#VALUE!</v>
      </c>
    </row>
    <row r="29" ht="14" hidden="1" spans="1:9">
      <c r="A29" s="7" t="s">
        <v>2610</v>
      </c>
      <c r="B29" s="8" t="s">
        <v>2082</v>
      </c>
      <c r="C29" s="8" t="s">
        <v>2280</v>
      </c>
      <c r="D29" s="9" t="s">
        <v>2083</v>
      </c>
      <c r="E29" s="8" t="s">
        <v>54</v>
      </c>
      <c r="F29" s="12">
        <v>166.8</v>
      </c>
      <c r="G29" s="13" t="e">
        <f>SUMIF('[2]2.报价结算清单'!$F$2:$F$578,$A29,'[2]2.报价结算清单'!$L$2:$L$578)</f>
        <v>#VALUE!</v>
      </c>
      <c r="H29" s="13" t="e">
        <f>SUMIF('[2]2.报价结算清单'!$F$2:$F$578,$A29,'[2]2.报价结算清单'!$N$2:$N$578)</f>
        <v>#VALUE!</v>
      </c>
      <c r="I29" s="15" t="e">
        <f>SUMIF('[2]2.报价结算清单'!$F$2:$F$578,A29,'[2]2.报价结算清单'!$P$2:$P$578)</f>
        <v>#VALUE!</v>
      </c>
    </row>
    <row r="30" ht="14" hidden="1" spans="1:9">
      <c r="A30" s="7" t="s">
        <v>2611</v>
      </c>
      <c r="B30" s="8" t="s">
        <v>1113</v>
      </c>
      <c r="C30" s="8" t="s">
        <v>2280</v>
      </c>
      <c r="D30" s="9" t="s">
        <v>1114</v>
      </c>
      <c r="E30" s="8" t="s">
        <v>54</v>
      </c>
      <c r="F30" s="12">
        <v>210.95</v>
      </c>
      <c r="G30" s="13" t="e">
        <f>SUMIF('[2]2.报价结算清单'!$F$2:$F$578,$A30,'[2]2.报价结算清单'!$L$2:$L$578)</f>
        <v>#VALUE!</v>
      </c>
      <c r="H30" s="13" t="e">
        <f>SUMIF('[2]2.报价结算清单'!$F$2:$F$578,$A30,'[2]2.报价结算清单'!$N$2:$N$578)</f>
        <v>#VALUE!</v>
      </c>
      <c r="I30" s="15" t="e">
        <f>SUMIF('[2]2.报价结算清单'!$F$2:$F$578,A30,'[2]2.报价结算清单'!$P$2:$P$578)</f>
        <v>#VALUE!</v>
      </c>
    </row>
    <row r="31" ht="14" hidden="1" spans="1:9">
      <c r="A31" s="7" t="s">
        <v>2612</v>
      </c>
      <c r="B31" s="8" t="s">
        <v>2231</v>
      </c>
      <c r="C31" s="8" t="s">
        <v>2280</v>
      </c>
      <c r="D31" s="9" t="s">
        <v>2232</v>
      </c>
      <c r="E31" s="8" t="s">
        <v>54</v>
      </c>
      <c r="F31" s="12">
        <v>42.4</v>
      </c>
      <c r="G31" s="13" t="e">
        <f>SUMIF('[2]2.报价结算清单'!$F$2:$F$578,$A31,'[2]2.报价结算清单'!$L$2:$L$578)</f>
        <v>#VALUE!</v>
      </c>
      <c r="H31" s="13" t="e">
        <f>SUMIF('[2]2.报价结算清单'!$F$2:$F$578,$A31,'[2]2.报价结算清单'!$N$2:$N$578)</f>
        <v>#VALUE!</v>
      </c>
      <c r="I31" s="15" t="e">
        <f>SUMIF('[2]2.报价结算清单'!$F$2:$F$578,A31,'[2]2.报价结算清单'!$P$2:$P$578)</f>
        <v>#VALUE!</v>
      </c>
    </row>
    <row r="32" ht="14" hidden="1" spans="1:9">
      <c r="A32" s="7" t="s">
        <v>2613</v>
      </c>
      <c r="B32" s="8" t="s">
        <v>1624</v>
      </c>
      <c r="C32" s="8" t="s">
        <v>2280</v>
      </c>
      <c r="D32" s="9" t="s">
        <v>1625</v>
      </c>
      <c r="E32" s="8" t="s">
        <v>39</v>
      </c>
      <c r="F32" s="12">
        <v>51.67</v>
      </c>
      <c r="G32" s="13" t="e">
        <f>SUMIF('[2]2.报价结算清单'!$F$2:$F$578,$A32,'[2]2.报价结算清单'!$L$2:$L$578)</f>
        <v>#VALUE!</v>
      </c>
      <c r="H32" s="13" t="e">
        <f>SUMIF('[2]2.报价结算清单'!$F$2:$F$578,$A32,'[2]2.报价结算清单'!$N$2:$N$578)</f>
        <v>#VALUE!</v>
      </c>
      <c r="I32" s="15" t="e">
        <f>SUMIF('[2]2.报价结算清单'!$F$2:$F$578,A32,'[2]2.报价结算清单'!$P$2:$P$578)</f>
        <v>#VALUE!</v>
      </c>
    </row>
    <row r="33" ht="14" hidden="1" spans="1:9">
      <c r="A33" s="7" t="s">
        <v>2614</v>
      </c>
      <c r="B33" s="8" t="s">
        <v>1708</v>
      </c>
      <c r="C33" s="8" t="s">
        <v>2280</v>
      </c>
      <c r="D33" s="9" t="s">
        <v>1709</v>
      </c>
      <c r="E33" s="8" t="s">
        <v>39</v>
      </c>
      <c r="F33" s="12">
        <v>125</v>
      </c>
      <c r="G33" s="13" t="e">
        <f>SUMIF('[2]2.报价结算清单'!$F$2:$F$578,$A33,'[2]2.报价结算清单'!$L$2:$L$578)</f>
        <v>#VALUE!</v>
      </c>
      <c r="H33" s="13" t="e">
        <f>SUMIF('[2]2.报价结算清单'!$F$2:$F$578,$A33,'[2]2.报价结算清单'!$N$2:$N$578)</f>
        <v>#VALUE!</v>
      </c>
      <c r="I33" s="15" t="e">
        <f>SUMIF('[2]2.报价结算清单'!$F$2:$F$578,A33,'[2]2.报价结算清单'!$P$2:$P$578)</f>
        <v>#VALUE!</v>
      </c>
    </row>
    <row r="34" ht="14" hidden="1" spans="1:9">
      <c r="A34" s="7" t="s">
        <v>2615</v>
      </c>
      <c r="B34" s="8" t="s">
        <v>386</v>
      </c>
      <c r="C34" s="8" t="s">
        <v>2280</v>
      </c>
      <c r="D34" s="9" t="s">
        <v>387</v>
      </c>
      <c r="E34" s="8" t="s">
        <v>39</v>
      </c>
      <c r="F34" s="12">
        <v>55.3</v>
      </c>
      <c r="G34" s="13" t="e">
        <f>SUMIF('[2]2.报价结算清单'!$F$2:$F$578,$A34,'[2]2.报价结算清单'!$L$2:$L$578)</f>
        <v>#VALUE!</v>
      </c>
      <c r="H34" s="13" t="e">
        <f>SUMIF('[2]2.报价结算清单'!$F$2:$F$578,$A34,'[2]2.报价结算清单'!$N$2:$N$578)</f>
        <v>#VALUE!</v>
      </c>
      <c r="I34" s="15" t="e">
        <f>SUMIF('[2]2.报价结算清单'!$F$2:$F$578,A34,'[2]2.报价结算清单'!$P$2:$P$578)</f>
        <v>#VALUE!</v>
      </c>
    </row>
    <row r="35" ht="14" hidden="1" spans="1:9">
      <c r="A35" s="7" t="s">
        <v>2616</v>
      </c>
      <c r="B35" s="8" t="s">
        <v>1660</v>
      </c>
      <c r="C35" s="8" t="s">
        <v>2280</v>
      </c>
      <c r="D35" s="9" t="s">
        <v>1661</v>
      </c>
      <c r="E35" s="8" t="s">
        <v>39</v>
      </c>
      <c r="F35" s="12">
        <v>91.88</v>
      </c>
      <c r="G35" s="13" t="e">
        <f>SUMIF('[2]2.报价结算清单'!$F$2:$F$578,$A35,'[2]2.报价结算清单'!$L$2:$L$578)</f>
        <v>#VALUE!</v>
      </c>
      <c r="H35" s="13" t="e">
        <f>SUMIF('[2]2.报价结算清单'!$F$2:$F$578,$A35,'[2]2.报价结算清单'!$N$2:$N$578)</f>
        <v>#VALUE!</v>
      </c>
      <c r="I35" s="15" t="e">
        <f>SUMIF('[2]2.报价结算清单'!$F$2:$F$578,A35,'[2]2.报价结算清单'!$P$2:$P$578)</f>
        <v>#VALUE!</v>
      </c>
    </row>
    <row r="36" ht="14" hidden="1" spans="1:9">
      <c r="A36" s="7" t="s">
        <v>2617</v>
      </c>
      <c r="B36" s="8" t="s">
        <v>2098</v>
      </c>
      <c r="C36" s="8" t="s">
        <v>2280</v>
      </c>
      <c r="D36" s="9" t="s">
        <v>2099</v>
      </c>
      <c r="E36" s="8" t="s">
        <v>39</v>
      </c>
      <c r="F36" s="12">
        <v>64.32</v>
      </c>
      <c r="G36" s="13" t="e">
        <f>SUMIF('[2]2.报价结算清单'!$F$2:$F$578,$A36,'[2]2.报价结算清单'!$L$2:$L$578)</f>
        <v>#VALUE!</v>
      </c>
      <c r="H36" s="13" t="e">
        <f>SUMIF('[2]2.报价结算清单'!$F$2:$F$578,$A36,'[2]2.报价结算清单'!$N$2:$N$578)</f>
        <v>#VALUE!</v>
      </c>
      <c r="I36" s="15" t="e">
        <f>SUMIF('[2]2.报价结算清单'!$F$2:$F$578,A36,'[2]2.报价结算清单'!$P$2:$P$578)</f>
        <v>#VALUE!</v>
      </c>
    </row>
    <row r="37" ht="14" hidden="1" spans="1:9">
      <c r="A37" s="7" t="s">
        <v>2618</v>
      </c>
      <c r="B37" s="8" t="s">
        <v>2251</v>
      </c>
      <c r="C37" s="8" t="s">
        <v>2280</v>
      </c>
      <c r="D37" s="9" t="s">
        <v>2252</v>
      </c>
      <c r="E37" s="8" t="s">
        <v>39</v>
      </c>
      <c r="F37" s="12">
        <v>64.87</v>
      </c>
      <c r="G37" s="13" t="e">
        <f>SUMIF('[2]2.报价结算清单'!$F$2:$F$578,$A37,'[2]2.报价结算清单'!$L$2:$L$578)</f>
        <v>#VALUE!</v>
      </c>
      <c r="H37" s="13" t="e">
        <f>SUMIF('[2]2.报价结算清单'!$F$2:$F$578,$A37,'[2]2.报价结算清单'!$N$2:$N$578)</f>
        <v>#VALUE!</v>
      </c>
      <c r="I37" s="15" t="e">
        <f>SUMIF('[2]2.报价结算清单'!$F$2:$F$578,A37,'[2]2.报价结算清单'!$P$2:$P$578)</f>
        <v>#VALUE!</v>
      </c>
    </row>
    <row r="38" ht="14" hidden="1" spans="1:9">
      <c r="A38" s="7" t="s">
        <v>2619</v>
      </c>
      <c r="B38" s="8" t="s">
        <v>419</v>
      </c>
      <c r="C38" s="8" t="s">
        <v>2280</v>
      </c>
      <c r="D38" s="9" t="s">
        <v>420</v>
      </c>
      <c r="E38" s="8" t="s">
        <v>39</v>
      </c>
      <c r="F38" s="12">
        <v>62.87</v>
      </c>
      <c r="G38" s="13" t="e">
        <f>SUMIF('[2]2.报价结算清单'!$F$2:$F$578,$A38,'[2]2.报价结算清单'!$L$2:$L$578)</f>
        <v>#VALUE!</v>
      </c>
      <c r="H38" s="13" t="e">
        <f>SUMIF('[2]2.报价结算清单'!$F$2:$F$578,$A38,'[2]2.报价结算清单'!$N$2:$N$578)</f>
        <v>#VALUE!</v>
      </c>
      <c r="I38" s="15" t="e">
        <f>SUMIF('[2]2.报价结算清单'!$F$2:$F$578,A38,'[2]2.报价结算清单'!$P$2:$P$578)</f>
        <v>#VALUE!</v>
      </c>
    </row>
    <row r="39" ht="14" hidden="1" spans="1:9">
      <c r="A39" s="7" t="s">
        <v>2620</v>
      </c>
      <c r="B39" s="8" t="s">
        <v>1053</v>
      </c>
      <c r="C39" s="8" t="s">
        <v>2280</v>
      </c>
      <c r="D39" s="9" t="s">
        <v>1054</v>
      </c>
      <c r="E39" s="8" t="s">
        <v>39</v>
      </c>
      <c r="F39" s="12">
        <v>186.67</v>
      </c>
      <c r="G39" s="13" t="e">
        <f>SUMIF('[2]2.报价结算清单'!$F$2:$F$578,$A39,'[2]2.报价结算清单'!$L$2:$L$578)</f>
        <v>#VALUE!</v>
      </c>
      <c r="H39" s="13" t="e">
        <f>SUMIF('[2]2.报价结算清单'!$F$2:$F$578,$A39,'[2]2.报价结算清单'!$N$2:$N$578)</f>
        <v>#VALUE!</v>
      </c>
      <c r="I39" s="15" t="e">
        <f>SUMIF('[2]2.报价结算清单'!$F$2:$F$578,A39,'[2]2.报价结算清单'!$P$2:$P$578)</f>
        <v>#VALUE!</v>
      </c>
    </row>
    <row r="40" ht="14" hidden="1" spans="1:9">
      <c r="A40" s="7" t="s">
        <v>2621</v>
      </c>
      <c r="B40" s="8" t="s">
        <v>223</v>
      </c>
      <c r="C40" s="8" t="s">
        <v>2280</v>
      </c>
      <c r="D40" s="9" t="s">
        <v>224</v>
      </c>
      <c r="E40" s="8" t="s">
        <v>39</v>
      </c>
      <c r="F40" s="12">
        <v>206.67</v>
      </c>
      <c r="G40" s="13" t="e">
        <f>SUMIF('[2]2.报价结算清单'!$F$2:$F$578,$A40,'[2]2.报价结算清单'!$L$2:$L$578)</f>
        <v>#VALUE!</v>
      </c>
      <c r="H40" s="13" t="e">
        <f>SUMIF('[2]2.报价结算清单'!$F$2:$F$578,$A40,'[2]2.报价结算清单'!$N$2:$N$578)</f>
        <v>#VALUE!</v>
      </c>
      <c r="I40" s="15" t="e">
        <f>SUMIF('[2]2.报价结算清单'!$F$2:$F$578,A40,'[2]2.报价结算清单'!$P$2:$P$578)</f>
        <v>#VALUE!</v>
      </c>
    </row>
    <row r="41" ht="14" hidden="1" spans="1:9">
      <c r="A41" s="7" t="s">
        <v>2622</v>
      </c>
      <c r="B41" s="8" t="s">
        <v>720</v>
      </c>
      <c r="C41" s="8" t="s">
        <v>2280</v>
      </c>
      <c r="D41" s="9" t="s">
        <v>721</v>
      </c>
      <c r="E41" s="8" t="s">
        <v>39</v>
      </c>
      <c r="F41" s="12">
        <v>46.67</v>
      </c>
      <c r="G41" s="13" t="e">
        <f>SUMIF('[2]2.报价结算清单'!$F$2:$F$578,$A41,'[2]2.报价结算清单'!$L$2:$L$578)</f>
        <v>#VALUE!</v>
      </c>
      <c r="H41" s="13" t="e">
        <f>SUMIF('[2]2.报价结算清单'!$F$2:$F$578,$A41,'[2]2.报价结算清单'!$N$2:$N$578)</f>
        <v>#VALUE!</v>
      </c>
      <c r="I41" s="15" t="e">
        <f>SUMIF('[2]2.报价结算清单'!$F$2:$F$578,A41,'[2]2.报价结算清单'!$P$2:$P$578)</f>
        <v>#VALUE!</v>
      </c>
    </row>
    <row r="42" ht="14" hidden="1" spans="1:9">
      <c r="A42" s="7" t="s">
        <v>2623</v>
      </c>
      <c r="B42" s="8" t="s">
        <v>1520</v>
      </c>
      <c r="C42" s="8" t="s">
        <v>2280</v>
      </c>
      <c r="D42" s="9" t="s">
        <v>1521</v>
      </c>
      <c r="E42" s="8" t="s">
        <v>39</v>
      </c>
      <c r="F42" s="12">
        <v>75</v>
      </c>
      <c r="G42" s="13" t="e">
        <f>SUMIF('[2]2.报价结算清单'!$F$2:$F$578,$A42,'[2]2.报价结算清单'!$L$2:$L$578)</f>
        <v>#VALUE!</v>
      </c>
      <c r="H42" s="13" t="e">
        <f>SUMIF('[2]2.报价结算清单'!$F$2:$F$578,$A42,'[2]2.报价结算清单'!$N$2:$N$578)</f>
        <v>#VALUE!</v>
      </c>
      <c r="I42" s="15" t="e">
        <f>SUMIF('[2]2.报价结算清单'!$F$2:$F$578,A42,'[2]2.报价结算清单'!$P$2:$P$578)</f>
        <v>#VALUE!</v>
      </c>
    </row>
    <row r="43" ht="14" hidden="1" spans="1:9">
      <c r="A43" s="7" t="s">
        <v>2624</v>
      </c>
      <c r="B43" s="8" t="s">
        <v>1785</v>
      </c>
      <c r="C43" s="8" t="s">
        <v>2280</v>
      </c>
      <c r="D43" s="9" t="s">
        <v>1786</v>
      </c>
      <c r="E43" s="8" t="s">
        <v>39</v>
      </c>
      <c r="F43" s="12">
        <v>126.67</v>
      </c>
      <c r="G43" s="13" t="e">
        <f>SUMIF('[2]2.报价结算清单'!$F$2:$F$578,$A43,'[2]2.报价结算清单'!$L$2:$L$578)</f>
        <v>#VALUE!</v>
      </c>
      <c r="H43" s="13" t="e">
        <f>SUMIF('[2]2.报价结算清单'!$F$2:$F$578,$A43,'[2]2.报价结算清单'!$N$2:$N$578)</f>
        <v>#VALUE!</v>
      </c>
      <c r="I43" s="15" t="e">
        <f>SUMIF('[2]2.报价结算清单'!$F$2:$F$578,A43,'[2]2.报价结算清单'!$P$2:$P$578)</f>
        <v>#VALUE!</v>
      </c>
    </row>
    <row r="44" ht="14" hidden="1" spans="1:9">
      <c r="A44" s="7" t="s">
        <v>2625</v>
      </c>
      <c r="B44" s="8" t="s">
        <v>660</v>
      </c>
      <c r="C44" s="8" t="s">
        <v>2280</v>
      </c>
      <c r="D44" s="9" t="s">
        <v>661</v>
      </c>
      <c r="E44" s="8" t="s">
        <v>39</v>
      </c>
      <c r="F44" s="12">
        <v>173.33</v>
      </c>
      <c r="G44" s="13" t="e">
        <f>SUMIF('[2]2.报价结算清单'!$F$2:$F$578,$A44,'[2]2.报价结算清单'!$L$2:$L$578)</f>
        <v>#VALUE!</v>
      </c>
      <c r="H44" s="13" t="e">
        <f>SUMIF('[2]2.报价结算清单'!$F$2:$F$578,$A44,'[2]2.报价结算清单'!$N$2:$N$578)</f>
        <v>#VALUE!</v>
      </c>
      <c r="I44" s="15" t="e">
        <f>SUMIF('[2]2.报价结算清单'!$F$2:$F$578,A44,'[2]2.报价结算清单'!$P$2:$P$578)</f>
        <v>#VALUE!</v>
      </c>
    </row>
    <row r="45" ht="14" hidden="1" spans="1:9">
      <c r="A45" s="7" t="s">
        <v>2626</v>
      </c>
      <c r="B45" s="8" t="s">
        <v>2106</v>
      </c>
      <c r="C45" s="8" t="s">
        <v>2280</v>
      </c>
      <c r="D45" s="9" t="s">
        <v>2107</v>
      </c>
      <c r="E45" s="8" t="s">
        <v>39</v>
      </c>
      <c r="F45" s="12">
        <v>222.6</v>
      </c>
      <c r="G45" s="13" t="e">
        <f>SUMIF('[2]2.报价结算清单'!$F$2:$F$578,$A45,'[2]2.报价结算清单'!$L$2:$L$578)</f>
        <v>#VALUE!</v>
      </c>
      <c r="H45" s="13" t="e">
        <f>SUMIF('[2]2.报价结算清单'!$F$2:$F$578,$A45,'[2]2.报价结算清单'!$N$2:$N$578)</f>
        <v>#VALUE!</v>
      </c>
      <c r="I45" s="15" t="e">
        <f>SUMIF('[2]2.报价结算清单'!$F$2:$F$578,A45,'[2]2.报价结算清单'!$P$2:$P$578)</f>
        <v>#VALUE!</v>
      </c>
    </row>
    <row r="46" ht="14" hidden="1" spans="1:9">
      <c r="A46" s="7" t="s">
        <v>2627</v>
      </c>
      <c r="B46" s="8" t="s">
        <v>378</v>
      </c>
      <c r="C46" s="8" t="s">
        <v>2280</v>
      </c>
      <c r="D46" s="9" t="s">
        <v>379</v>
      </c>
      <c r="E46" s="8" t="s">
        <v>39</v>
      </c>
      <c r="F46" s="12">
        <v>180</v>
      </c>
      <c r="G46" s="13" t="e">
        <f>SUMIF('[2]2.报价结算清单'!$F$2:$F$578,$A46,'[2]2.报价结算清单'!$L$2:$L$578)</f>
        <v>#VALUE!</v>
      </c>
      <c r="H46" s="13" t="e">
        <f>SUMIF('[2]2.报价结算清单'!$F$2:$F$578,$A46,'[2]2.报价结算清单'!$N$2:$N$578)</f>
        <v>#VALUE!</v>
      </c>
      <c r="I46" s="15" t="e">
        <f>SUMIF('[2]2.报价结算清单'!$F$2:$F$578,A46,'[2]2.报价结算清单'!$P$2:$P$578)</f>
        <v>#VALUE!</v>
      </c>
    </row>
    <row r="47" ht="14" hidden="1" spans="1:9">
      <c r="A47" s="7" t="s">
        <v>2628</v>
      </c>
      <c r="B47" s="8" t="s">
        <v>672</v>
      </c>
      <c r="C47" s="8" t="s">
        <v>2280</v>
      </c>
      <c r="D47" s="9" t="s">
        <v>673</v>
      </c>
      <c r="E47" s="8" t="s">
        <v>39</v>
      </c>
      <c r="F47" s="12">
        <v>212</v>
      </c>
      <c r="G47" s="13" t="e">
        <f>SUMIF('[2]2.报价结算清单'!$F$2:$F$578,$A47,'[2]2.报价结算清单'!$L$2:$L$578)</f>
        <v>#VALUE!</v>
      </c>
      <c r="H47" s="13" t="e">
        <f>SUMIF('[2]2.报价结算清单'!$F$2:$F$578,$A47,'[2]2.报价结算清单'!$N$2:$N$578)</f>
        <v>#VALUE!</v>
      </c>
      <c r="I47" s="15" t="e">
        <f>SUMIF('[2]2.报价结算清单'!$F$2:$F$578,A47,'[2]2.报价结算清单'!$P$2:$P$578)</f>
        <v>#VALUE!</v>
      </c>
    </row>
    <row r="48" ht="14" hidden="1" spans="1:9">
      <c r="A48" s="7" t="s">
        <v>2629</v>
      </c>
      <c r="B48" s="8" t="s">
        <v>1366</v>
      </c>
      <c r="C48" s="8" t="s">
        <v>2280</v>
      </c>
      <c r="D48" s="9" t="s">
        <v>1367</v>
      </c>
      <c r="E48" s="8" t="s">
        <v>39</v>
      </c>
      <c r="F48" s="12">
        <v>250</v>
      </c>
      <c r="G48" s="13" t="e">
        <f>SUMIF('[2]2.报价结算清单'!$F$2:$F$578,$A48,'[2]2.报价结算清单'!$L$2:$L$578)</f>
        <v>#VALUE!</v>
      </c>
      <c r="H48" s="13" t="e">
        <f>SUMIF('[2]2.报价结算清单'!$F$2:$F$578,$A48,'[2]2.报价结算清单'!$N$2:$N$578)</f>
        <v>#VALUE!</v>
      </c>
      <c r="I48" s="15" t="e">
        <f>SUMIF('[2]2.报价结算清单'!$F$2:$F$578,A48,'[2]2.报价结算清单'!$P$2:$P$578)</f>
        <v>#VALUE!</v>
      </c>
    </row>
    <row r="49" ht="14" hidden="1" spans="1:9">
      <c r="A49" s="7" t="s">
        <v>2630</v>
      </c>
      <c r="B49" s="8" t="s">
        <v>1289</v>
      </c>
      <c r="C49" s="8" t="s">
        <v>2280</v>
      </c>
      <c r="D49" s="9" t="s">
        <v>1290</v>
      </c>
      <c r="E49" s="8" t="s">
        <v>39</v>
      </c>
      <c r="F49" s="12">
        <v>296.8</v>
      </c>
      <c r="G49" s="13" t="e">
        <f>SUMIF('[2]2.报价结算清单'!$F$2:$F$578,$A49,'[2]2.报价结算清单'!$L$2:$L$578)</f>
        <v>#VALUE!</v>
      </c>
      <c r="H49" s="13" t="e">
        <f>SUMIF('[2]2.报价结算清单'!$F$2:$F$578,$A49,'[2]2.报价结算清单'!$N$2:$N$578)</f>
        <v>#VALUE!</v>
      </c>
      <c r="I49" s="15" t="e">
        <f>SUMIF('[2]2.报价结算清单'!$F$2:$F$578,A49,'[2]2.报价结算清单'!$P$2:$P$578)</f>
        <v>#VALUE!</v>
      </c>
    </row>
    <row r="50" ht="14" hidden="1" spans="1:9">
      <c r="A50" s="7" t="s">
        <v>2631</v>
      </c>
      <c r="B50" s="8" t="s">
        <v>1387</v>
      </c>
      <c r="C50" s="8" t="s">
        <v>2280</v>
      </c>
      <c r="D50" s="9" t="s">
        <v>1388</v>
      </c>
      <c r="E50" s="8" t="s">
        <v>39</v>
      </c>
      <c r="F50" s="12">
        <v>316.67</v>
      </c>
      <c r="G50" s="13" t="e">
        <f>SUMIF('[2]2.报价结算清单'!$F$2:$F$578,$A50,'[2]2.报价结算清单'!$L$2:$L$578)</f>
        <v>#VALUE!</v>
      </c>
      <c r="H50" s="13" t="e">
        <f>SUMIF('[2]2.报价结算清单'!$F$2:$F$578,$A50,'[2]2.报价结算清单'!$N$2:$N$578)</f>
        <v>#VALUE!</v>
      </c>
      <c r="I50" s="15" t="e">
        <f>SUMIF('[2]2.报价结算清单'!$F$2:$F$578,A50,'[2]2.报价结算清单'!$P$2:$P$578)</f>
        <v>#VALUE!</v>
      </c>
    </row>
    <row r="51" ht="14" hidden="1" spans="1:9">
      <c r="A51" s="7" t="s">
        <v>2632</v>
      </c>
      <c r="B51" s="8" t="s">
        <v>1901</v>
      </c>
      <c r="C51" s="8" t="s">
        <v>2280</v>
      </c>
      <c r="D51" s="9" t="s">
        <v>1902</v>
      </c>
      <c r="E51" s="8" t="s">
        <v>39</v>
      </c>
      <c r="F51" s="12">
        <v>350</v>
      </c>
      <c r="G51" s="13" t="e">
        <f>SUMIF('[2]2.报价结算清单'!$F$2:$F$578,$A51,'[2]2.报价结算清单'!$L$2:$L$578)</f>
        <v>#VALUE!</v>
      </c>
      <c r="H51" s="13" t="e">
        <f>SUMIF('[2]2.报价结算清单'!$F$2:$F$578,$A51,'[2]2.报价结算清单'!$N$2:$N$578)</f>
        <v>#VALUE!</v>
      </c>
      <c r="I51" s="15" t="e">
        <f>SUMIF('[2]2.报价结算清单'!$F$2:$F$578,A51,'[2]2.报价结算清单'!$P$2:$P$578)</f>
        <v>#VALUE!</v>
      </c>
    </row>
    <row r="52" ht="14" hidden="1" spans="1:9">
      <c r="A52" s="7" t="s">
        <v>2633</v>
      </c>
      <c r="B52" s="8" t="s">
        <v>1680</v>
      </c>
      <c r="C52" s="8" t="s">
        <v>2280</v>
      </c>
      <c r="D52" s="9" t="s">
        <v>1681</v>
      </c>
      <c r="E52" s="8" t="s">
        <v>39</v>
      </c>
      <c r="F52" s="12">
        <v>433.33</v>
      </c>
      <c r="G52" s="13" t="e">
        <f>SUMIF('[2]2.报价结算清单'!$F$2:$F$578,$A52,'[2]2.报价结算清单'!$L$2:$L$578)</f>
        <v>#VALUE!</v>
      </c>
      <c r="H52" s="13" t="e">
        <f>SUMIF('[2]2.报价结算清单'!$F$2:$F$578,$A52,'[2]2.报价结算清单'!$N$2:$N$578)</f>
        <v>#VALUE!</v>
      </c>
      <c r="I52" s="15" t="e">
        <f>SUMIF('[2]2.报价结算清单'!$F$2:$F$578,A52,'[2]2.报价结算清单'!$P$2:$P$578)</f>
        <v>#VALUE!</v>
      </c>
    </row>
    <row r="53" ht="14" hidden="1" spans="1:9">
      <c r="A53" s="7" t="s">
        <v>2634</v>
      </c>
      <c r="B53" s="8" t="s">
        <v>912</v>
      </c>
      <c r="C53" s="8" t="s">
        <v>2280</v>
      </c>
      <c r="D53" s="9" t="s">
        <v>913</v>
      </c>
      <c r="E53" s="8" t="s">
        <v>39</v>
      </c>
      <c r="F53" s="12">
        <v>161.08</v>
      </c>
      <c r="G53" s="13" t="e">
        <f>SUMIF('[2]2.报价结算清单'!$F$2:$F$578,$A53,'[2]2.报价结算清单'!$L$2:$L$578)</f>
        <v>#VALUE!</v>
      </c>
      <c r="H53" s="13" t="e">
        <f>SUMIF('[2]2.报价结算清单'!$F$2:$F$578,$A53,'[2]2.报价结算清单'!$N$2:$N$578)</f>
        <v>#VALUE!</v>
      </c>
      <c r="I53" s="15" t="e">
        <f>SUMIF('[2]2.报价结算清单'!$F$2:$F$578,A53,'[2]2.报价结算清单'!$P$2:$P$578)</f>
        <v>#VALUE!</v>
      </c>
    </row>
    <row r="54" ht="14" hidden="1" spans="1:9">
      <c r="A54" s="7" t="s">
        <v>2392</v>
      </c>
      <c r="B54" s="8" t="s">
        <v>2090</v>
      </c>
      <c r="C54" s="8" t="s">
        <v>2280</v>
      </c>
      <c r="D54" s="9" t="s">
        <v>2091</v>
      </c>
      <c r="E54" s="8" t="s">
        <v>39</v>
      </c>
      <c r="F54" s="12">
        <v>50.57</v>
      </c>
      <c r="G54" s="13" t="e">
        <f>SUMIF('[2]2.报价结算清单'!$F$2:$F$578,$A54,'[2]2.报价结算清单'!$L$2:$L$578)</f>
        <v>#VALUE!</v>
      </c>
      <c r="H54" s="13" t="e">
        <f>SUMIF('[2]2.报价结算清单'!$F$2:$F$578,$A54,'[2]2.报价结算清单'!$N$2:$N$578)</f>
        <v>#VALUE!</v>
      </c>
      <c r="I54" s="15" t="e">
        <f>SUMIF('[2]2.报价结算清单'!$F$2:$F$578,A54,'[2]2.报价结算清单'!$P$2:$P$578)</f>
        <v>#VALUE!</v>
      </c>
    </row>
    <row r="55" ht="14" hidden="1" spans="1:9">
      <c r="A55" s="7" t="s">
        <v>2635</v>
      </c>
      <c r="B55" s="8" t="s">
        <v>1986</v>
      </c>
      <c r="C55" s="8" t="s">
        <v>2280</v>
      </c>
      <c r="D55" s="9" t="s">
        <v>1987</v>
      </c>
      <c r="E55" s="8" t="s">
        <v>39</v>
      </c>
      <c r="F55" s="12">
        <v>63.6</v>
      </c>
      <c r="G55" s="13" t="e">
        <f>SUMIF('[2]2.报价结算清单'!$F$2:$F$578,$A55,'[2]2.报价结算清单'!$L$2:$L$578)</f>
        <v>#VALUE!</v>
      </c>
      <c r="H55" s="13" t="e">
        <f>SUMIF('[2]2.报价结算清单'!$F$2:$F$578,$A55,'[2]2.报价结算清单'!$N$2:$N$578)</f>
        <v>#VALUE!</v>
      </c>
      <c r="I55" s="15" t="e">
        <f>SUMIF('[2]2.报价结算清单'!$F$2:$F$578,A55,'[2]2.报价结算清单'!$P$2:$P$578)</f>
        <v>#VALUE!</v>
      </c>
    </row>
    <row r="56" ht="14" hidden="1" spans="1:9">
      <c r="A56" s="7" t="s">
        <v>2636</v>
      </c>
      <c r="B56" s="8" t="s">
        <v>1700</v>
      </c>
      <c r="C56" s="8" t="s">
        <v>2280</v>
      </c>
      <c r="D56" s="9" t="s">
        <v>1701</v>
      </c>
      <c r="E56" s="8" t="s">
        <v>39</v>
      </c>
      <c r="F56" s="12">
        <v>240.42</v>
      </c>
      <c r="G56" s="13" t="e">
        <f>SUMIF('[2]2.报价结算清单'!$F$2:$F$578,$A56,'[2]2.报价结算清单'!$L$2:$L$578)</f>
        <v>#VALUE!</v>
      </c>
      <c r="H56" s="13" t="e">
        <f>SUMIF('[2]2.报价结算清单'!$F$2:$F$578,$A56,'[2]2.报价结算清单'!$N$2:$N$578)</f>
        <v>#VALUE!</v>
      </c>
      <c r="I56" s="15" t="e">
        <f>SUMIF('[2]2.报价结算清单'!$F$2:$F$578,A56,'[2]2.报价结算清单'!$P$2:$P$578)</f>
        <v>#VALUE!</v>
      </c>
    </row>
    <row r="57" ht="14" hidden="1" spans="1:9">
      <c r="A57" s="7" t="s">
        <v>2637</v>
      </c>
      <c r="B57" s="8" t="s">
        <v>1069</v>
      </c>
      <c r="C57" s="8" t="s">
        <v>2280</v>
      </c>
      <c r="D57" s="9" t="s">
        <v>1070</v>
      </c>
      <c r="E57" s="8" t="s">
        <v>39</v>
      </c>
      <c r="F57" s="12">
        <v>212</v>
      </c>
      <c r="G57" s="13" t="e">
        <f>SUMIF('[2]2.报价结算清单'!$F$2:$F$578,$A57,'[2]2.报价结算清单'!$L$2:$L$578)</f>
        <v>#VALUE!</v>
      </c>
      <c r="H57" s="13" t="e">
        <f>SUMIF('[2]2.报价结算清单'!$F$2:$F$578,$A57,'[2]2.报价结算清单'!$N$2:$N$578)</f>
        <v>#VALUE!</v>
      </c>
      <c r="I57" s="15" t="e">
        <f>SUMIF('[2]2.报价结算清单'!$F$2:$F$578,A57,'[2]2.报价结算清单'!$P$2:$P$578)</f>
        <v>#VALUE!</v>
      </c>
    </row>
    <row r="58" ht="14" hidden="1" spans="1:9">
      <c r="A58" s="7" t="s">
        <v>2638</v>
      </c>
      <c r="B58" s="8" t="s">
        <v>1961</v>
      </c>
      <c r="C58" s="8" t="s">
        <v>2280</v>
      </c>
      <c r="D58" s="9" t="s">
        <v>1962</v>
      </c>
      <c r="E58" s="8" t="s">
        <v>39</v>
      </c>
      <c r="F58" s="12">
        <v>310.19</v>
      </c>
      <c r="G58" s="13" t="e">
        <f>SUMIF('[2]2.报价结算清单'!$F$2:$F$578,$A58,'[2]2.报价结算清单'!$L$2:$L$578)</f>
        <v>#VALUE!</v>
      </c>
      <c r="H58" s="13" t="e">
        <f>SUMIF('[2]2.报价结算清单'!$F$2:$F$578,$A58,'[2]2.报价结算清单'!$N$2:$N$578)</f>
        <v>#VALUE!</v>
      </c>
      <c r="I58" s="15" t="e">
        <f>SUMIF('[2]2.报价结算清单'!$F$2:$F$578,A58,'[2]2.报价结算清单'!$P$2:$P$578)</f>
        <v>#VALUE!</v>
      </c>
    </row>
    <row r="59" ht="14" hidden="1" spans="1:9">
      <c r="A59" s="7" t="s">
        <v>2639</v>
      </c>
      <c r="B59" s="8" t="s">
        <v>231</v>
      </c>
      <c r="C59" s="8" t="s">
        <v>2280</v>
      </c>
      <c r="D59" s="9" t="s">
        <v>232</v>
      </c>
      <c r="E59" s="8" t="s">
        <v>39</v>
      </c>
      <c r="F59" s="12">
        <v>1390.56</v>
      </c>
      <c r="G59" s="13" t="e">
        <f>SUMIF('[2]2.报价结算清单'!$F$2:$F$578,$A59,'[2]2.报价结算清单'!$L$2:$L$578)</f>
        <v>#VALUE!</v>
      </c>
      <c r="H59" s="13" t="e">
        <f>SUMIF('[2]2.报价结算清单'!$F$2:$F$578,$A59,'[2]2.报价结算清单'!$N$2:$N$578)</f>
        <v>#VALUE!</v>
      </c>
      <c r="I59" s="15" t="e">
        <f>SUMIF('[2]2.报价结算清单'!$F$2:$F$578,A59,'[2]2.报价结算清单'!$P$2:$P$578)</f>
        <v>#VALUE!</v>
      </c>
    </row>
    <row r="60" ht="14" hidden="1" spans="1:9">
      <c r="A60" s="7" t="s">
        <v>2640</v>
      </c>
      <c r="B60" s="8" t="s">
        <v>1917</v>
      </c>
      <c r="C60" s="8" t="s">
        <v>2280</v>
      </c>
      <c r="D60" s="9" t="s">
        <v>1918</v>
      </c>
      <c r="E60" s="8" t="s">
        <v>39</v>
      </c>
      <c r="F60" s="12">
        <v>65</v>
      </c>
      <c r="G60" s="13" t="e">
        <f>SUMIF('[2]2.报价结算清单'!$F$2:$F$578,$A60,'[2]2.报价结算清单'!$L$2:$L$578)</f>
        <v>#VALUE!</v>
      </c>
      <c r="H60" s="13" t="e">
        <f>SUMIF('[2]2.报价结算清单'!$F$2:$F$578,$A60,'[2]2.报价结算清单'!$N$2:$N$578)</f>
        <v>#VALUE!</v>
      </c>
      <c r="I60" s="15" t="e">
        <f>SUMIF('[2]2.报价结算清单'!$F$2:$F$578,A60,'[2]2.报价结算清单'!$P$2:$P$578)</f>
        <v>#VALUE!</v>
      </c>
    </row>
    <row r="61" ht="14" hidden="1" spans="1:9">
      <c r="A61" s="7" t="s">
        <v>2641</v>
      </c>
      <c r="B61" s="8" t="s">
        <v>37</v>
      </c>
      <c r="C61" s="8" t="s">
        <v>2280</v>
      </c>
      <c r="D61" s="9" t="s">
        <v>38</v>
      </c>
      <c r="E61" s="8" t="s">
        <v>39</v>
      </c>
      <c r="F61" s="12">
        <v>623.33</v>
      </c>
      <c r="G61" s="13" t="e">
        <f>SUMIF('[2]2.报价结算清单'!$F$2:$F$578,$A61,'[2]2.报价结算清单'!$L$2:$L$578)</f>
        <v>#VALUE!</v>
      </c>
      <c r="H61" s="13" t="e">
        <f>SUMIF('[2]2.报价结算清单'!$F$2:$F$578,$A61,'[2]2.报价结算清单'!$N$2:$N$578)</f>
        <v>#VALUE!</v>
      </c>
      <c r="I61" s="15" t="e">
        <f>SUMIF('[2]2.报价结算清单'!$F$2:$F$578,A61,'[2]2.报价结算清单'!$P$2:$P$578)</f>
        <v>#VALUE!</v>
      </c>
    </row>
    <row r="62" ht="14" hidden="1" spans="1:9">
      <c r="A62" s="7" t="s">
        <v>2642</v>
      </c>
      <c r="B62" s="8" t="s">
        <v>341</v>
      </c>
      <c r="C62" s="8" t="s">
        <v>2280</v>
      </c>
      <c r="D62" s="9" t="s">
        <v>342</v>
      </c>
      <c r="E62" s="8" t="s">
        <v>39</v>
      </c>
      <c r="F62" s="12">
        <v>226.67</v>
      </c>
      <c r="G62" s="13" t="e">
        <f>SUMIF('[2]2.报价结算清单'!$F$2:$F$578,$A62,'[2]2.报价结算清单'!$L$2:$L$578)</f>
        <v>#VALUE!</v>
      </c>
      <c r="H62" s="13" t="e">
        <f>SUMIF('[2]2.报价结算清单'!$F$2:$F$578,$A62,'[2]2.报价结算清单'!$N$2:$N$578)</f>
        <v>#VALUE!</v>
      </c>
      <c r="I62" s="15" t="e">
        <f>SUMIF('[2]2.报价结算清单'!$F$2:$F$578,A62,'[2]2.报价结算清单'!$P$2:$P$578)</f>
        <v>#VALUE!</v>
      </c>
    </row>
    <row r="63" ht="14" hidden="1" spans="1:9">
      <c r="A63" s="7" t="s">
        <v>2643</v>
      </c>
      <c r="B63" s="8" t="s">
        <v>2006</v>
      </c>
      <c r="C63" s="8" t="s">
        <v>2280</v>
      </c>
      <c r="D63" s="9" t="s">
        <v>2007</v>
      </c>
      <c r="E63" s="8" t="s">
        <v>141</v>
      </c>
      <c r="F63" s="12">
        <v>1933.33</v>
      </c>
      <c r="G63" s="13" t="e">
        <f>SUMIF('[2]2.报价结算清单'!$F$2:$F$578,$A63,'[2]2.报价结算清单'!$L$2:$L$578)</f>
        <v>#VALUE!</v>
      </c>
      <c r="H63" s="13" t="e">
        <f>SUMIF('[2]2.报价结算清单'!$F$2:$F$578,$A63,'[2]2.报价结算清单'!$N$2:$N$578)</f>
        <v>#VALUE!</v>
      </c>
      <c r="I63" s="15" t="e">
        <f>SUMIF('[2]2.报价结算清单'!$F$2:$F$578,A63,'[2]2.报价结算清单'!$P$2:$P$578)</f>
        <v>#VALUE!</v>
      </c>
    </row>
    <row r="64" ht="14" hidden="1" spans="1:9">
      <c r="A64" s="7" t="s">
        <v>2644</v>
      </c>
      <c r="B64" s="8" t="s">
        <v>1869</v>
      </c>
      <c r="C64" s="8" t="s">
        <v>2280</v>
      </c>
      <c r="D64" s="9" t="s">
        <v>1870</v>
      </c>
      <c r="E64" s="8" t="s">
        <v>141</v>
      </c>
      <c r="F64" s="12">
        <v>2433.33</v>
      </c>
      <c r="G64" s="13" t="e">
        <f>SUMIF('[2]2.报价结算清单'!$F$2:$F$578,$A64,'[2]2.报价结算清单'!$L$2:$L$578)</f>
        <v>#VALUE!</v>
      </c>
      <c r="H64" s="13" t="e">
        <f>SUMIF('[2]2.报价结算清单'!$F$2:$F$578,$A64,'[2]2.报价结算清单'!$N$2:$N$578)</f>
        <v>#VALUE!</v>
      </c>
      <c r="I64" s="15" t="e">
        <f>SUMIF('[2]2.报价结算清单'!$F$2:$F$578,A64,'[2]2.报价结算清单'!$P$2:$P$578)</f>
        <v>#VALUE!</v>
      </c>
    </row>
    <row r="65" ht="14" hidden="1" spans="1:9">
      <c r="A65" s="7" t="s">
        <v>2645</v>
      </c>
      <c r="B65" s="8" t="s">
        <v>1057</v>
      </c>
      <c r="C65" s="8" t="s">
        <v>2280</v>
      </c>
      <c r="D65" s="9" t="s">
        <v>1058</v>
      </c>
      <c r="E65" s="8" t="s">
        <v>141</v>
      </c>
      <c r="F65" s="12">
        <v>1616.67</v>
      </c>
      <c r="G65" s="13" t="e">
        <f>SUMIF('[2]2.报价结算清单'!$F$2:$F$578,$A65,'[2]2.报价结算清单'!$L$2:$L$578)</f>
        <v>#VALUE!</v>
      </c>
      <c r="H65" s="13" t="e">
        <f>SUMIF('[2]2.报价结算清单'!$F$2:$F$578,$A65,'[2]2.报价结算清单'!$N$2:$N$578)</f>
        <v>#VALUE!</v>
      </c>
      <c r="I65" s="15" t="e">
        <f>SUMIF('[2]2.报价结算清单'!$F$2:$F$578,A65,'[2]2.报价结算清单'!$P$2:$P$578)</f>
        <v>#VALUE!</v>
      </c>
    </row>
    <row r="66" ht="14" hidden="1" spans="1:9">
      <c r="A66" s="7" t="s">
        <v>2646</v>
      </c>
      <c r="B66" s="8" t="s">
        <v>2094</v>
      </c>
      <c r="C66" s="8" t="s">
        <v>2280</v>
      </c>
      <c r="D66" s="9" t="s">
        <v>2095</v>
      </c>
      <c r="E66" s="8" t="s">
        <v>141</v>
      </c>
      <c r="F66" s="12">
        <v>1933.33</v>
      </c>
      <c r="G66" s="13" t="e">
        <f>SUMIF('[2]2.报价结算清单'!$F$2:$F$578,$A66,'[2]2.报价结算清单'!$L$2:$L$578)</f>
        <v>#VALUE!</v>
      </c>
      <c r="H66" s="13" t="e">
        <f>SUMIF('[2]2.报价结算清单'!$F$2:$F$578,$A66,'[2]2.报价结算清单'!$N$2:$N$578)</f>
        <v>#VALUE!</v>
      </c>
      <c r="I66" s="15" t="e">
        <f>SUMIF('[2]2.报价结算清单'!$F$2:$F$578,A66,'[2]2.报价结算清单'!$P$2:$P$578)</f>
        <v>#VALUE!</v>
      </c>
    </row>
    <row r="67" ht="14" hidden="1" spans="1:9">
      <c r="A67" s="7" t="s">
        <v>2647</v>
      </c>
      <c r="B67" s="8" t="s">
        <v>2122</v>
      </c>
      <c r="C67" s="8" t="s">
        <v>2280</v>
      </c>
      <c r="D67" s="9" t="s">
        <v>2123</v>
      </c>
      <c r="E67" s="8" t="s">
        <v>141</v>
      </c>
      <c r="F67" s="12">
        <v>2650</v>
      </c>
      <c r="G67" s="13" t="e">
        <f>SUMIF('[2]2.报价结算清单'!$F$2:$F$578,$A67,'[2]2.报价结算清单'!$L$2:$L$578)</f>
        <v>#VALUE!</v>
      </c>
      <c r="H67" s="13" t="e">
        <f>SUMIF('[2]2.报价结算清单'!$F$2:$F$578,$A67,'[2]2.报价结算清单'!$N$2:$N$578)</f>
        <v>#VALUE!</v>
      </c>
      <c r="I67" s="15" t="e">
        <f>SUMIF('[2]2.报价结算清单'!$F$2:$F$578,A67,'[2]2.报价结算清单'!$P$2:$P$578)</f>
        <v>#VALUE!</v>
      </c>
    </row>
    <row r="68" ht="14" hidden="1" spans="1:9">
      <c r="A68" s="7" t="s">
        <v>2648</v>
      </c>
      <c r="B68" s="8" t="s">
        <v>2030</v>
      </c>
      <c r="C68" s="8" t="s">
        <v>2280</v>
      </c>
      <c r="D68" s="9" t="s">
        <v>2031</v>
      </c>
      <c r="E68" s="8" t="s">
        <v>141</v>
      </c>
      <c r="F68" s="12">
        <v>2650</v>
      </c>
      <c r="G68" s="13" t="e">
        <f>SUMIF('[2]2.报价结算清单'!$F$2:$F$578,$A68,'[2]2.报价结算清单'!$L$2:$L$578)</f>
        <v>#VALUE!</v>
      </c>
      <c r="H68" s="13" t="e">
        <f>SUMIF('[2]2.报价结算清单'!$F$2:$F$578,$A68,'[2]2.报价结算清单'!$N$2:$N$578)</f>
        <v>#VALUE!</v>
      </c>
      <c r="I68" s="15" t="e">
        <f>SUMIF('[2]2.报价结算清单'!$F$2:$F$578,A68,'[2]2.报价结算清单'!$P$2:$P$578)</f>
        <v>#VALUE!</v>
      </c>
    </row>
    <row r="69" ht="14" hidden="1" spans="1:9">
      <c r="A69" s="7" t="s">
        <v>2649</v>
      </c>
      <c r="B69" s="8" t="s">
        <v>139</v>
      </c>
      <c r="C69" s="8" t="s">
        <v>2280</v>
      </c>
      <c r="D69" s="9" t="s">
        <v>140</v>
      </c>
      <c r="E69" s="8" t="s">
        <v>141</v>
      </c>
      <c r="F69" s="12">
        <v>2650</v>
      </c>
      <c r="G69" s="13" t="e">
        <f>SUMIF('[2]2.报价结算清单'!$F$2:$F$578,$A69,'[2]2.报价结算清单'!$L$2:$L$578)</f>
        <v>#VALUE!</v>
      </c>
      <c r="H69" s="13" t="e">
        <f>SUMIF('[2]2.报价结算清单'!$F$2:$F$578,$A69,'[2]2.报价结算清单'!$N$2:$N$578)</f>
        <v>#VALUE!</v>
      </c>
      <c r="I69" s="15" t="e">
        <f>SUMIF('[2]2.报价结算清单'!$F$2:$F$578,A69,'[2]2.报价结算清单'!$P$2:$P$578)</f>
        <v>#VALUE!</v>
      </c>
    </row>
    <row r="70" ht="14" hidden="1" spans="1:9">
      <c r="A70" s="7" t="s">
        <v>2650</v>
      </c>
      <c r="B70" s="8" t="s">
        <v>2239</v>
      </c>
      <c r="C70" s="8" t="s">
        <v>2280</v>
      </c>
      <c r="D70" s="9" t="s">
        <v>2240</v>
      </c>
      <c r="E70" s="8" t="s">
        <v>141</v>
      </c>
      <c r="F70" s="12">
        <v>2650</v>
      </c>
      <c r="G70" s="13" t="e">
        <f>SUMIF('[2]2.报价结算清单'!$F$2:$F$578,$A70,'[2]2.报价结算清单'!$L$2:$L$578)</f>
        <v>#VALUE!</v>
      </c>
      <c r="H70" s="13" t="e">
        <f>SUMIF('[2]2.报价结算清单'!$F$2:$F$578,$A70,'[2]2.报价结算清单'!$N$2:$N$578)</f>
        <v>#VALUE!</v>
      </c>
      <c r="I70" s="15" t="e">
        <f>SUMIF('[2]2.报价结算清单'!$F$2:$F$578,A70,'[2]2.报价结算清单'!$P$2:$P$578)</f>
        <v>#VALUE!</v>
      </c>
    </row>
    <row r="71" ht="14" hidden="1" spans="1:9">
      <c r="A71" s="7" t="s">
        <v>2651</v>
      </c>
      <c r="B71" s="8" t="s">
        <v>868</v>
      </c>
      <c r="C71" s="8" t="s">
        <v>2280</v>
      </c>
      <c r="D71" s="9" t="s">
        <v>869</v>
      </c>
      <c r="E71" s="8" t="s">
        <v>39</v>
      </c>
      <c r="F71" s="12">
        <v>16.11</v>
      </c>
      <c r="G71" s="13" t="e">
        <f>SUMIF('[2]2.报价结算清单'!$F$2:$F$578,$A71,'[2]2.报价结算清单'!$L$2:$L$578)</f>
        <v>#VALUE!</v>
      </c>
      <c r="H71" s="13" t="e">
        <f>SUMIF('[2]2.报价结算清单'!$F$2:$F$578,$A71,'[2]2.报价结算清单'!$N$2:$N$578)</f>
        <v>#VALUE!</v>
      </c>
      <c r="I71" s="15" t="e">
        <f>SUMIF('[2]2.报价结算清单'!$F$2:$F$578,A71,'[2]2.报价结算清单'!$P$2:$P$578)</f>
        <v>#VALUE!</v>
      </c>
    </row>
    <row r="72" ht="14" hidden="1" spans="1:9">
      <c r="A72" s="7" t="s">
        <v>2462</v>
      </c>
      <c r="B72" s="8" t="s">
        <v>186</v>
      </c>
      <c r="C72" s="8" t="s">
        <v>2280</v>
      </c>
      <c r="D72" s="9" t="s">
        <v>187</v>
      </c>
      <c r="E72" s="8" t="s">
        <v>39</v>
      </c>
      <c r="F72" s="12">
        <v>21.2</v>
      </c>
      <c r="G72" s="13" t="e">
        <f>SUMIF('[2]2.报价结算清单'!$F$2:$F$578,$A72,'[2]2.报价结算清单'!$L$2:$L$578)</f>
        <v>#VALUE!</v>
      </c>
      <c r="H72" s="13" t="e">
        <f>SUMIF('[2]2.报价结算清单'!$F$2:$F$578,$A72,'[2]2.报价结算清单'!$N$2:$N$578)</f>
        <v>#VALUE!</v>
      </c>
      <c r="I72" s="15" t="e">
        <f>SUMIF('[2]2.报价结算清单'!$F$2:$F$578,A72,'[2]2.报价结算清单'!$P$2:$P$578)</f>
        <v>#VALUE!</v>
      </c>
    </row>
    <row r="73" ht="14" hidden="1" spans="1:9">
      <c r="A73" s="7" t="s">
        <v>2652</v>
      </c>
      <c r="B73" s="8" t="s">
        <v>752</v>
      </c>
      <c r="C73" s="8" t="s">
        <v>2280</v>
      </c>
      <c r="D73" s="9" t="s">
        <v>753</v>
      </c>
      <c r="E73" s="8" t="s">
        <v>39</v>
      </c>
      <c r="F73" s="12">
        <v>28.23</v>
      </c>
      <c r="G73" s="13" t="e">
        <f>SUMIF('[2]2.报价结算清单'!$F$2:$F$578,$A73,'[2]2.报价结算清单'!$L$2:$L$578)</f>
        <v>#VALUE!</v>
      </c>
      <c r="H73" s="13" t="e">
        <f>SUMIF('[2]2.报价结算清单'!$F$2:$F$578,$A73,'[2]2.报价结算清单'!$N$2:$N$578)</f>
        <v>#VALUE!</v>
      </c>
      <c r="I73" s="15" t="e">
        <f>SUMIF('[2]2.报价结算清单'!$F$2:$F$578,A73,'[2]2.报价结算清单'!$P$2:$P$578)</f>
        <v>#VALUE!</v>
      </c>
    </row>
    <row r="74" ht="14" hidden="1" spans="1:9">
      <c r="A74" s="7" t="s">
        <v>2653</v>
      </c>
      <c r="B74" s="8" t="s">
        <v>516</v>
      </c>
      <c r="C74" s="8" t="s">
        <v>2280</v>
      </c>
      <c r="D74" s="9" t="s">
        <v>517</v>
      </c>
      <c r="E74" s="8" t="s">
        <v>39</v>
      </c>
      <c r="F74" s="12">
        <v>40.63</v>
      </c>
      <c r="G74" s="13" t="e">
        <f>SUMIF('[2]2.报价结算清单'!$F$2:$F$578,$A74,'[2]2.报价结算清单'!$L$2:$L$578)</f>
        <v>#VALUE!</v>
      </c>
      <c r="H74" s="13" t="e">
        <f>SUMIF('[2]2.报价结算清单'!$F$2:$F$578,$A74,'[2]2.报价结算清单'!$N$2:$N$578)</f>
        <v>#VALUE!</v>
      </c>
      <c r="I74" s="15" t="e">
        <f>SUMIF('[2]2.报价结算清单'!$F$2:$F$578,A74,'[2]2.报价结算清单'!$P$2:$P$578)</f>
        <v>#VALUE!</v>
      </c>
    </row>
    <row r="75" ht="14" hidden="1" spans="1:9">
      <c r="A75" s="7" t="s">
        <v>2654</v>
      </c>
      <c r="B75" s="8" t="s">
        <v>1861</v>
      </c>
      <c r="C75" s="8" t="s">
        <v>2280</v>
      </c>
      <c r="D75" s="9" t="s">
        <v>1862</v>
      </c>
      <c r="E75" s="8" t="s">
        <v>39</v>
      </c>
      <c r="F75" s="12">
        <v>10.6</v>
      </c>
      <c r="G75" s="13" t="e">
        <f>SUMIF('[2]2.报价结算清单'!$F$2:$F$578,$A75,'[2]2.报价结算清单'!$L$2:$L$578)</f>
        <v>#VALUE!</v>
      </c>
      <c r="H75" s="13" t="e">
        <f>SUMIF('[2]2.报价结算清单'!$F$2:$F$578,$A75,'[2]2.报价结算清单'!$N$2:$N$578)</f>
        <v>#VALUE!</v>
      </c>
      <c r="I75" s="15" t="e">
        <f>SUMIF('[2]2.报价结算清单'!$F$2:$F$578,A75,'[2]2.报价结算清单'!$P$2:$P$578)</f>
        <v>#VALUE!</v>
      </c>
    </row>
    <row r="76" ht="14" hidden="1" spans="1:9">
      <c r="A76" s="7" t="s">
        <v>2655</v>
      </c>
      <c r="B76" s="8" t="s">
        <v>2062</v>
      </c>
      <c r="C76" s="8" t="s">
        <v>2280</v>
      </c>
      <c r="D76" s="9" t="s">
        <v>2063</v>
      </c>
      <c r="E76" s="8" t="s">
        <v>39</v>
      </c>
      <c r="F76" s="12">
        <v>15.9</v>
      </c>
      <c r="G76" s="13" t="e">
        <f>SUMIF('[2]2.报价结算清单'!$F$2:$F$578,$A76,'[2]2.报价结算清单'!$L$2:$L$578)</f>
        <v>#VALUE!</v>
      </c>
      <c r="H76" s="13" t="e">
        <f>SUMIF('[2]2.报价结算清单'!$F$2:$F$578,$A76,'[2]2.报价结算清单'!$N$2:$N$578)</f>
        <v>#VALUE!</v>
      </c>
      <c r="I76" s="15" t="e">
        <f>SUMIF('[2]2.报价结算清单'!$F$2:$F$578,A76,'[2]2.报价结算清单'!$P$2:$P$578)</f>
        <v>#VALUE!</v>
      </c>
    </row>
    <row r="77" ht="14" hidden="1" spans="1:9">
      <c r="A77" s="7" t="s">
        <v>2656</v>
      </c>
      <c r="B77" s="8" t="s">
        <v>265</v>
      </c>
      <c r="C77" s="8" t="s">
        <v>2280</v>
      </c>
      <c r="D77" s="9" t="s">
        <v>266</v>
      </c>
      <c r="E77" s="8" t="s">
        <v>39</v>
      </c>
      <c r="F77" s="12">
        <v>95.4</v>
      </c>
      <c r="G77" s="13" t="e">
        <f>SUMIF('[2]2.报价结算清单'!$F$2:$F$578,$A77,'[2]2.报价结算清单'!$L$2:$L$578)</f>
        <v>#VALUE!</v>
      </c>
      <c r="H77" s="13" t="e">
        <f>SUMIF('[2]2.报价结算清单'!$F$2:$F$578,$A77,'[2]2.报价结算清单'!$N$2:$N$578)</f>
        <v>#VALUE!</v>
      </c>
      <c r="I77" s="15" t="e">
        <f>SUMIF('[2]2.报价结算清单'!$F$2:$F$578,A77,'[2]2.报价结算清单'!$P$2:$P$578)</f>
        <v>#VALUE!</v>
      </c>
    </row>
    <row r="78" ht="14" hidden="1" spans="1:9">
      <c r="A78" s="7" t="s">
        <v>2657</v>
      </c>
      <c r="B78" s="8" t="s">
        <v>1281</v>
      </c>
      <c r="C78" s="8" t="s">
        <v>2280</v>
      </c>
      <c r="D78" s="9" t="s">
        <v>1282</v>
      </c>
      <c r="E78" s="8" t="s">
        <v>39</v>
      </c>
      <c r="F78" s="12">
        <v>95.4</v>
      </c>
      <c r="G78" s="13" t="e">
        <f>SUMIF('[2]2.报价结算清单'!$F$2:$F$578,$A78,'[2]2.报价结算清单'!$L$2:$L$578)</f>
        <v>#VALUE!</v>
      </c>
      <c r="H78" s="13" t="e">
        <f>SUMIF('[2]2.报价结算清单'!$F$2:$F$578,$A78,'[2]2.报价结算清单'!$N$2:$N$578)</f>
        <v>#VALUE!</v>
      </c>
      <c r="I78" s="15" t="e">
        <f>SUMIF('[2]2.报价结算清单'!$F$2:$F$578,A78,'[2]2.报价结算清单'!$P$2:$P$578)</f>
        <v>#VALUE!</v>
      </c>
    </row>
    <row r="79" ht="14" hidden="1" spans="1:9">
      <c r="A79" s="7" t="s">
        <v>2658</v>
      </c>
      <c r="B79" s="8" t="s">
        <v>1404</v>
      </c>
      <c r="C79" s="8" t="s">
        <v>2280</v>
      </c>
      <c r="D79" s="9" t="s">
        <v>1405</v>
      </c>
      <c r="E79" s="8" t="s">
        <v>39</v>
      </c>
      <c r="F79" s="12">
        <v>106</v>
      </c>
      <c r="G79" s="13" t="e">
        <f>SUMIF('[2]2.报价结算清单'!$F$2:$F$578,$A79,'[2]2.报价结算清单'!$L$2:$L$578)</f>
        <v>#VALUE!</v>
      </c>
      <c r="H79" s="13" t="e">
        <f>SUMIF('[2]2.报价结算清单'!$F$2:$F$578,$A79,'[2]2.报价结算清单'!$N$2:$N$578)</f>
        <v>#VALUE!</v>
      </c>
      <c r="I79" s="15" t="e">
        <f>SUMIF('[2]2.报价结算清单'!$F$2:$F$578,A79,'[2]2.报价结算清单'!$P$2:$P$578)</f>
        <v>#VALUE!</v>
      </c>
    </row>
    <row r="80" ht="14" hidden="1" spans="1:9">
      <c r="A80" s="7" t="s">
        <v>2659</v>
      </c>
      <c r="B80" s="8" t="s">
        <v>2166</v>
      </c>
      <c r="C80" s="8" t="s">
        <v>2280</v>
      </c>
      <c r="D80" s="9" t="s">
        <v>2167</v>
      </c>
      <c r="E80" s="8" t="s">
        <v>39</v>
      </c>
      <c r="F80" s="12">
        <v>107.06</v>
      </c>
      <c r="G80" s="13" t="e">
        <f>SUMIF('[2]2.报价结算清单'!$F$2:$F$578,$A80,'[2]2.报价结算清单'!$L$2:$L$578)</f>
        <v>#VALUE!</v>
      </c>
      <c r="H80" s="13" t="e">
        <f>SUMIF('[2]2.报价结算清单'!$F$2:$F$578,$A80,'[2]2.报价结算清单'!$N$2:$N$578)</f>
        <v>#VALUE!</v>
      </c>
      <c r="I80" s="15" t="e">
        <f>SUMIF('[2]2.报价结算清单'!$F$2:$F$578,A80,'[2]2.报价结算清单'!$P$2:$P$578)</f>
        <v>#VALUE!</v>
      </c>
    </row>
    <row r="81" ht="14" hidden="1" spans="1:9">
      <c r="A81" s="7" t="s">
        <v>2660</v>
      </c>
      <c r="B81" s="8" t="s">
        <v>2146</v>
      </c>
      <c r="C81" s="8" t="s">
        <v>2280</v>
      </c>
      <c r="D81" s="9" t="s">
        <v>2147</v>
      </c>
      <c r="E81" s="8" t="s">
        <v>39</v>
      </c>
      <c r="F81" s="12">
        <v>169.6</v>
      </c>
      <c r="G81" s="13" t="e">
        <f>SUMIF('[2]2.报价结算清单'!$F$2:$F$578,$A81,'[2]2.报价结算清单'!$L$2:$L$578)</f>
        <v>#VALUE!</v>
      </c>
      <c r="H81" s="13" t="e">
        <f>SUMIF('[2]2.报价结算清单'!$F$2:$F$578,$A81,'[2]2.报价结算清单'!$N$2:$N$578)</f>
        <v>#VALUE!</v>
      </c>
      <c r="I81" s="15" t="e">
        <f>SUMIF('[2]2.报价结算清单'!$F$2:$F$578,A81,'[2]2.报价结算清单'!$P$2:$P$578)</f>
        <v>#VALUE!</v>
      </c>
    </row>
    <row r="82" ht="14" hidden="1" spans="1:9">
      <c r="A82" s="7" t="s">
        <v>2661</v>
      </c>
      <c r="B82" s="8" t="s">
        <v>985</v>
      </c>
      <c r="C82" s="8" t="s">
        <v>2280</v>
      </c>
      <c r="D82" s="9" t="s">
        <v>986</v>
      </c>
      <c r="E82" s="8" t="s">
        <v>39</v>
      </c>
      <c r="F82" s="12">
        <v>144.61</v>
      </c>
      <c r="G82" s="13" t="e">
        <f>SUMIF('[2]2.报价结算清单'!$F$2:$F$578,$A82,'[2]2.报价结算清单'!$L$2:$L$578)</f>
        <v>#VALUE!</v>
      </c>
      <c r="H82" s="13" t="e">
        <f>SUMIF('[2]2.报价结算清单'!$F$2:$F$578,$A82,'[2]2.报价结算清单'!$N$2:$N$578)</f>
        <v>#VALUE!</v>
      </c>
      <c r="I82" s="15" t="e">
        <f>SUMIF('[2]2.报价结算清单'!$F$2:$F$578,A82,'[2]2.报价结算清单'!$P$2:$P$578)</f>
        <v>#VALUE!</v>
      </c>
    </row>
    <row r="83" ht="14" hidden="1" spans="1:9">
      <c r="A83" s="7" t="s">
        <v>2662</v>
      </c>
      <c r="B83" s="8" t="s">
        <v>648</v>
      </c>
      <c r="C83" s="8" t="s">
        <v>2280</v>
      </c>
      <c r="D83" s="9" t="s">
        <v>649</v>
      </c>
      <c r="E83" s="8" t="s">
        <v>39</v>
      </c>
      <c r="F83" s="12">
        <v>196.57</v>
      </c>
      <c r="G83" s="13" t="e">
        <f>SUMIF('[2]2.报价结算清单'!$F$2:$F$578,$A83,'[2]2.报价结算清单'!$L$2:$L$578)</f>
        <v>#VALUE!</v>
      </c>
      <c r="H83" s="13" t="e">
        <f>SUMIF('[2]2.报价结算清单'!$F$2:$F$578,$A83,'[2]2.报价结算清单'!$N$2:$N$578)</f>
        <v>#VALUE!</v>
      </c>
      <c r="I83" s="15" t="e">
        <f>SUMIF('[2]2.报价结算清单'!$F$2:$F$578,A83,'[2]2.报价结算清单'!$P$2:$P$578)</f>
        <v>#VALUE!</v>
      </c>
    </row>
    <row r="84" ht="14" hidden="1" spans="1:9">
      <c r="A84" s="7" t="s">
        <v>2460</v>
      </c>
      <c r="B84" s="8" t="s">
        <v>1093</v>
      </c>
      <c r="C84" s="8" t="s">
        <v>2280</v>
      </c>
      <c r="D84" s="9" t="s">
        <v>1094</v>
      </c>
      <c r="E84" s="8" t="s">
        <v>54</v>
      </c>
      <c r="F84" s="12">
        <v>106</v>
      </c>
      <c r="G84" s="13" t="e">
        <f>SUMIF('[2]2.报价结算清单'!$F$2:$F$578,$A84,'[2]2.报价结算清单'!$L$2:$L$578)</f>
        <v>#VALUE!</v>
      </c>
      <c r="H84" s="13" t="e">
        <f>SUMIF('[2]2.报价结算清单'!$F$2:$F$578,$A84,'[2]2.报价结算清单'!$N$2:$N$578)</f>
        <v>#VALUE!</v>
      </c>
      <c r="I84" s="15" t="e">
        <f>SUMIF('[2]2.报价结算清单'!$F$2:$F$578,A84,'[2]2.报价结算清单'!$P$2:$P$578)</f>
        <v>#VALUE!</v>
      </c>
    </row>
    <row r="85" ht="14" hidden="1" spans="1:9">
      <c r="A85" s="7" t="s">
        <v>2663</v>
      </c>
      <c r="B85" s="8" t="s">
        <v>1568</v>
      </c>
      <c r="C85" s="8" t="s">
        <v>2280</v>
      </c>
      <c r="D85" s="9" t="s">
        <v>1569</v>
      </c>
      <c r="E85" s="8" t="s">
        <v>54</v>
      </c>
      <c r="F85" s="12">
        <v>122.58</v>
      </c>
      <c r="G85" s="13" t="e">
        <f>SUMIF('[2]2.报价结算清单'!$F$2:$F$578,$A85,'[2]2.报价结算清单'!$L$2:$L$578)</f>
        <v>#VALUE!</v>
      </c>
      <c r="H85" s="13" t="e">
        <f>SUMIF('[2]2.报价结算清单'!$F$2:$F$578,$A85,'[2]2.报价结算清单'!$N$2:$N$578)</f>
        <v>#VALUE!</v>
      </c>
      <c r="I85" s="15" t="e">
        <f>SUMIF('[2]2.报价结算清单'!$F$2:$F$578,A85,'[2]2.报价结算清单'!$P$2:$P$578)</f>
        <v>#VALUE!</v>
      </c>
    </row>
    <row r="86" ht="14" hidden="1" spans="1:9">
      <c r="A86" s="7" t="s">
        <v>2664</v>
      </c>
      <c r="B86" s="8" t="s">
        <v>1391</v>
      </c>
      <c r="C86" s="8" t="s">
        <v>2280</v>
      </c>
      <c r="D86" s="9" t="s">
        <v>1392</v>
      </c>
      <c r="E86" s="8" t="s">
        <v>54</v>
      </c>
      <c r="F86" s="12">
        <v>127.2</v>
      </c>
      <c r="G86" s="13" t="e">
        <f>SUMIF('[2]2.报价结算清单'!$F$2:$F$578,$A86,'[2]2.报价结算清单'!$L$2:$L$578)</f>
        <v>#VALUE!</v>
      </c>
      <c r="H86" s="13" t="e">
        <f>SUMIF('[2]2.报价结算清单'!$F$2:$F$578,$A86,'[2]2.报价结算清单'!$N$2:$N$578)</f>
        <v>#VALUE!</v>
      </c>
      <c r="I86" s="15" t="e">
        <f>SUMIF('[2]2.报价结算清单'!$F$2:$F$578,A86,'[2]2.报价结算清单'!$P$2:$P$578)</f>
        <v>#VALUE!</v>
      </c>
    </row>
    <row r="87" ht="14" hidden="1" spans="1:9">
      <c r="A87" s="7" t="s">
        <v>2665</v>
      </c>
      <c r="B87" s="8" t="s">
        <v>407</v>
      </c>
      <c r="C87" s="8" t="s">
        <v>2280</v>
      </c>
      <c r="D87" s="9" t="s">
        <v>408</v>
      </c>
      <c r="E87" s="8" t="s">
        <v>54</v>
      </c>
      <c r="F87" s="12">
        <v>148.4</v>
      </c>
      <c r="G87" s="13" t="e">
        <f>SUMIF('[2]2.报价结算清单'!$F$2:$F$578,$A87,'[2]2.报价结算清单'!$L$2:$L$578)</f>
        <v>#VALUE!</v>
      </c>
      <c r="H87" s="13" t="e">
        <f>SUMIF('[2]2.报价结算清单'!$F$2:$F$578,$A87,'[2]2.报价结算清单'!$N$2:$N$578)</f>
        <v>#VALUE!</v>
      </c>
      <c r="I87" s="15" t="e">
        <f>SUMIF('[2]2.报价结算清单'!$F$2:$F$578,A87,'[2]2.报价结算清单'!$P$2:$P$578)</f>
        <v>#VALUE!</v>
      </c>
    </row>
    <row r="88" ht="14" hidden="1" spans="1:9">
      <c r="A88" s="7" t="s">
        <v>2666</v>
      </c>
      <c r="B88" s="8" t="s">
        <v>1608</v>
      </c>
      <c r="C88" s="8" t="s">
        <v>2280</v>
      </c>
      <c r="D88" s="9" t="s">
        <v>1609</v>
      </c>
      <c r="E88" s="8" t="s">
        <v>54</v>
      </c>
      <c r="F88" s="12">
        <v>148.4</v>
      </c>
      <c r="G88" s="13" t="e">
        <f>SUMIF('[2]2.报价结算清单'!$F$2:$F$578,$A88,'[2]2.报价结算清单'!$L$2:$L$578)</f>
        <v>#VALUE!</v>
      </c>
      <c r="H88" s="13" t="e">
        <f>SUMIF('[2]2.报价结算清单'!$F$2:$F$578,$A88,'[2]2.报价结算清单'!$N$2:$N$578)</f>
        <v>#VALUE!</v>
      </c>
      <c r="I88" s="15" t="e">
        <f>SUMIF('[2]2.报价结算清单'!$F$2:$F$578,A88,'[2]2.报价结算清单'!$P$2:$P$578)</f>
        <v>#VALUE!</v>
      </c>
    </row>
    <row r="89" ht="14" hidden="1" spans="1:9">
      <c r="A89" s="7" t="s">
        <v>2667</v>
      </c>
      <c r="B89" s="8" t="s">
        <v>431</v>
      </c>
      <c r="C89" s="8" t="s">
        <v>2280</v>
      </c>
      <c r="D89" s="9" t="s">
        <v>432</v>
      </c>
      <c r="E89" s="8" t="s">
        <v>39</v>
      </c>
      <c r="F89" s="12">
        <v>69.82</v>
      </c>
      <c r="G89" s="13" t="e">
        <f>SUMIF('[2]2.报价结算清单'!$F$2:$F$578,$A89,'[2]2.报价结算清单'!$L$2:$L$578)</f>
        <v>#VALUE!</v>
      </c>
      <c r="H89" s="13" t="e">
        <f>SUMIF('[2]2.报价结算清单'!$F$2:$F$578,$A89,'[2]2.报价结算清单'!$N$2:$N$578)</f>
        <v>#VALUE!</v>
      </c>
      <c r="I89" s="15" t="e">
        <f>SUMIF('[2]2.报价结算清单'!$F$2:$F$578,A89,'[2]2.报价结算清单'!$P$2:$P$578)</f>
        <v>#VALUE!</v>
      </c>
    </row>
    <row r="90" ht="14" hidden="1" spans="1:9">
      <c r="A90" s="7" t="s">
        <v>2668</v>
      </c>
      <c r="B90" s="8" t="s">
        <v>459</v>
      </c>
      <c r="C90" s="8" t="s">
        <v>2280</v>
      </c>
      <c r="D90" s="9" t="s">
        <v>460</v>
      </c>
      <c r="E90" s="8" t="s">
        <v>39</v>
      </c>
      <c r="F90" s="12">
        <v>106</v>
      </c>
      <c r="G90" s="13" t="e">
        <f>SUMIF('[2]2.报价结算清单'!$F$2:$F$578,$A90,'[2]2.报价结算清单'!$L$2:$L$578)</f>
        <v>#VALUE!</v>
      </c>
      <c r="H90" s="13" t="e">
        <f>SUMIF('[2]2.报价结算清单'!$F$2:$F$578,$A90,'[2]2.报价结算清单'!$N$2:$N$578)</f>
        <v>#VALUE!</v>
      </c>
      <c r="I90" s="15" t="e">
        <f>SUMIF('[2]2.报价结算清单'!$F$2:$F$578,A90,'[2]2.报价结算清单'!$P$2:$P$578)</f>
        <v>#VALUE!</v>
      </c>
    </row>
    <row r="91" ht="14" hidden="1" spans="1:9">
      <c r="A91" s="7" t="s">
        <v>2669</v>
      </c>
      <c r="B91" s="8" t="s">
        <v>1456</v>
      </c>
      <c r="C91" s="8" t="s">
        <v>2280</v>
      </c>
      <c r="D91" s="9" t="s">
        <v>1457</v>
      </c>
      <c r="E91" s="8" t="s">
        <v>39</v>
      </c>
      <c r="F91" s="12">
        <v>137.8</v>
      </c>
      <c r="G91" s="13" t="e">
        <f>SUMIF('[2]2.报价结算清单'!$F$2:$F$578,$A91,'[2]2.报价结算清单'!$L$2:$L$578)</f>
        <v>#VALUE!</v>
      </c>
      <c r="H91" s="13" t="e">
        <f>SUMIF('[2]2.报价结算清单'!$F$2:$F$578,$A91,'[2]2.报价结算清单'!$N$2:$N$578)</f>
        <v>#VALUE!</v>
      </c>
      <c r="I91" s="15" t="e">
        <f>SUMIF('[2]2.报价结算清单'!$F$2:$F$578,A91,'[2]2.报价结算清单'!$P$2:$P$578)</f>
        <v>#VALUE!</v>
      </c>
    </row>
    <row r="92" ht="14" hidden="1" spans="1:9">
      <c r="A92" s="7" t="s">
        <v>2670</v>
      </c>
      <c r="B92" s="8" t="s">
        <v>828</v>
      </c>
      <c r="C92" s="8" t="s">
        <v>2280</v>
      </c>
      <c r="D92" s="9" t="s">
        <v>829</v>
      </c>
      <c r="E92" s="8" t="s">
        <v>39</v>
      </c>
      <c r="F92" s="12">
        <v>63.6</v>
      </c>
      <c r="G92" s="13" t="e">
        <f>SUMIF('[2]2.报价结算清单'!$F$2:$F$578,$A92,'[2]2.报价结算清单'!$L$2:$L$578)</f>
        <v>#VALUE!</v>
      </c>
      <c r="H92" s="13" t="e">
        <f>SUMIF('[2]2.报价结算清单'!$F$2:$F$578,$A92,'[2]2.报价结算清单'!$N$2:$N$578)</f>
        <v>#VALUE!</v>
      </c>
      <c r="I92" s="15" t="e">
        <f>SUMIF('[2]2.报价结算清单'!$F$2:$F$578,A92,'[2]2.报价结算清单'!$P$2:$P$578)</f>
        <v>#VALUE!</v>
      </c>
    </row>
    <row r="93" ht="14" hidden="1" spans="1:9">
      <c r="A93" s="7" t="s">
        <v>2671</v>
      </c>
      <c r="B93" s="8" t="s">
        <v>977</v>
      </c>
      <c r="C93" s="8" t="s">
        <v>2280</v>
      </c>
      <c r="D93" s="9" t="s">
        <v>978</v>
      </c>
      <c r="E93" s="8" t="s">
        <v>39</v>
      </c>
      <c r="F93" s="12">
        <v>63.6</v>
      </c>
      <c r="G93" s="13" t="e">
        <f>SUMIF('[2]2.报价结算清单'!$F$2:$F$578,$A93,'[2]2.报价结算清单'!$L$2:$L$578)</f>
        <v>#VALUE!</v>
      </c>
      <c r="H93" s="13" t="e">
        <f>SUMIF('[2]2.报价结算清单'!$F$2:$F$578,$A93,'[2]2.报价结算清单'!$N$2:$N$578)</f>
        <v>#VALUE!</v>
      </c>
      <c r="I93" s="15" t="e">
        <f>SUMIF('[2]2.报价结算清单'!$F$2:$F$578,A93,'[2]2.报价结算清单'!$P$2:$P$578)</f>
        <v>#VALUE!</v>
      </c>
    </row>
    <row r="94" ht="14" hidden="1" spans="1:9">
      <c r="A94" s="7" t="s">
        <v>2672</v>
      </c>
      <c r="B94" s="8" t="s">
        <v>993</v>
      </c>
      <c r="C94" s="8" t="s">
        <v>2280</v>
      </c>
      <c r="D94" s="9" t="s">
        <v>994</v>
      </c>
      <c r="E94" s="8" t="s">
        <v>39</v>
      </c>
      <c r="F94" s="12">
        <v>84.8</v>
      </c>
      <c r="G94" s="13" t="e">
        <f>SUMIF('[2]2.报价结算清单'!$F$2:$F$578,$A94,'[2]2.报价结算清单'!$L$2:$L$578)</f>
        <v>#VALUE!</v>
      </c>
      <c r="H94" s="13" t="e">
        <f>SUMIF('[2]2.报价结算清单'!$F$2:$F$578,$A94,'[2]2.报价结算清单'!$N$2:$N$578)</f>
        <v>#VALUE!</v>
      </c>
      <c r="I94" s="15" t="e">
        <f>SUMIF('[2]2.报价结算清单'!$F$2:$F$578,A94,'[2]2.报价结算清单'!$P$2:$P$578)</f>
        <v>#VALUE!</v>
      </c>
    </row>
    <row r="95" ht="14" hidden="1" spans="1:9">
      <c r="A95" s="7" t="s">
        <v>2673</v>
      </c>
      <c r="B95" s="8" t="s">
        <v>1105</v>
      </c>
      <c r="C95" s="8" t="s">
        <v>2280</v>
      </c>
      <c r="D95" s="9" t="s">
        <v>1106</v>
      </c>
      <c r="E95" s="8" t="s">
        <v>39</v>
      </c>
      <c r="F95" s="12">
        <v>212</v>
      </c>
      <c r="G95" s="13" t="e">
        <f>SUMIF('[2]2.报价结算清单'!$F$2:$F$578,$A95,'[2]2.报价结算清单'!$L$2:$L$578)</f>
        <v>#VALUE!</v>
      </c>
      <c r="H95" s="13" t="e">
        <f>SUMIF('[2]2.报价结算清单'!$F$2:$F$578,$A95,'[2]2.报价结算清单'!$N$2:$N$578)</f>
        <v>#VALUE!</v>
      </c>
      <c r="I95" s="15" t="e">
        <f>SUMIF('[2]2.报价结算清单'!$F$2:$F$578,A95,'[2]2.报价结算清单'!$P$2:$P$578)</f>
        <v>#VALUE!</v>
      </c>
    </row>
    <row r="96" ht="14" hidden="1" spans="1:9">
      <c r="A96" s="7" t="s">
        <v>2674</v>
      </c>
      <c r="B96" s="8" t="s">
        <v>892</v>
      </c>
      <c r="C96" s="8" t="s">
        <v>2280</v>
      </c>
      <c r="D96" s="9" t="s">
        <v>893</v>
      </c>
      <c r="E96" s="8" t="s">
        <v>39</v>
      </c>
      <c r="F96" s="12">
        <v>79.5</v>
      </c>
      <c r="G96" s="13" t="e">
        <f>SUMIF('[2]2.报价结算清单'!$F$2:$F$578,$A96,'[2]2.报价结算清单'!$L$2:$L$578)</f>
        <v>#VALUE!</v>
      </c>
      <c r="H96" s="13" t="e">
        <f>SUMIF('[2]2.报价结算清单'!$F$2:$F$578,$A96,'[2]2.报价结算清单'!$N$2:$N$578)</f>
        <v>#VALUE!</v>
      </c>
      <c r="I96" s="15" t="e">
        <f>SUMIF('[2]2.报价结算清单'!$F$2:$F$578,A96,'[2]2.报价结算清单'!$P$2:$P$578)</f>
        <v>#VALUE!</v>
      </c>
    </row>
    <row r="97" ht="14" hidden="1" spans="1:9">
      <c r="A97" s="7" t="s">
        <v>2675</v>
      </c>
      <c r="B97" s="8" t="s">
        <v>1990</v>
      </c>
      <c r="C97" s="8" t="s">
        <v>2280</v>
      </c>
      <c r="D97" s="9" t="s">
        <v>1991</v>
      </c>
      <c r="E97" s="8" t="s">
        <v>39</v>
      </c>
      <c r="F97" s="12">
        <v>120</v>
      </c>
      <c r="G97" s="13" t="e">
        <f>SUMIF('[2]2.报价结算清单'!$F$2:$F$578,$A97,'[2]2.报价结算清单'!$L$2:$L$578)</f>
        <v>#VALUE!</v>
      </c>
      <c r="H97" s="13" t="e">
        <f>SUMIF('[2]2.报价结算清单'!$F$2:$F$578,$A97,'[2]2.报价结算清单'!$N$2:$N$578)</f>
        <v>#VALUE!</v>
      </c>
      <c r="I97" s="15" t="e">
        <f>SUMIF('[2]2.报价结算清单'!$F$2:$F$578,A97,'[2]2.报价结算清单'!$P$2:$P$578)</f>
        <v>#VALUE!</v>
      </c>
    </row>
    <row r="98" ht="14" hidden="1" spans="1:9">
      <c r="A98" s="7" t="s">
        <v>2676</v>
      </c>
      <c r="B98" s="8" t="s">
        <v>532</v>
      </c>
      <c r="C98" s="8" t="s">
        <v>2280</v>
      </c>
      <c r="D98" s="9" t="s">
        <v>533</v>
      </c>
      <c r="E98" s="8" t="s">
        <v>54</v>
      </c>
      <c r="F98" s="12">
        <v>50</v>
      </c>
      <c r="G98" s="13" t="e">
        <f>SUMIF('[2]2.报价结算清单'!$F$2:$F$578,$A98,'[2]2.报价结算清单'!$L$2:$L$578)</f>
        <v>#VALUE!</v>
      </c>
      <c r="H98" s="13" t="e">
        <f>SUMIF('[2]2.报价结算清单'!$F$2:$F$578,$A98,'[2]2.报价结算清单'!$N$2:$N$578)</f>
        <v>#VALUE!</v>
      </c>
      <c r="I98" s="15" t="e">
        <f>SUMIF('[2]2.报价结算清单'!$F$2:$F$578,A98,'[2]2.报价结算清单'!$P$2:$P$578)</f>
        <v>#VALUE!</v>
      </c>
    </row>
    <row r="99" ht="14" hidden="1" spans="1:9">
      <c r="A99" s="7" t="s">
        <v>2677</v>
      </c>
      <c r="B99" s="8" t="s">
        <v>1737</v>
      </c>
      <c r="C99" s="8" t="s">
        <v>2280</v>
      </c>
      <c r="D99" s="9" t="s">
        <v>1738</v>
      </c>
      <c r="E99" s="8" t="s">
        <v>54</v>
      </c>
      <c r="F99" s="12">
        <v>106</v>
      </c>
      <c r="G99" s="13" t="e">
        <f>SUMIF('[2]2.报价结算清单'!$F$2:$F$578,$A99,'[2]2.报价结算清单'!$L$2:$L$578)</f>
        <v>#VALUE!</v>
      </c>
      <c r="H99" s="13" t="e">
        <f>SUMIF('[2]2.报价结算清单'!$F$2:$F$578,$A99,'[2]2.报价结算清单'!$N$2:$N$578)</f>
        <v>#VALUE!</v>
      </c>
      <c r="I99" s="15" t="e">
        <f>SUMIF('[2]2.报价结算清单'!$F$2:$F$578,A99,'[2]2.报价结算清单'!$P$2:$P$578)</f>
        <v>#VALUE!</v>
      </c>
    </row>
    <row r="100" ht="14" hidden="1" spans="1:9">
      <c r="A100" s="7" t="s">
        <v>2678</v>
      </c>
      <c r="B100" s="8" t="s">
        <v>70</v>
      </c>
      <c r="C100" s="8" t="s">
        <v>2280</v>
      </c>
      <c r="D100" s="9" t="s">
        <v>71</v>
      </c>
      <c r="E100" s="8" t="s">
        <v>54</v>
      </c>
      <c r="F100" s="12">
        <v>149</v>
      </c>
      <c r="G100" s="13" t="e">
        <f>SUMIF('[2]2.报价结算清单'!$F$2:$F$578,$A100,'[2]2.报价结算清单'!$L$2:$L$578)</f>
        <v>#VALUE!</v>
      </c>
      <c r="H100" s="13" t="e">
        <f>SUMIF('[2]2.报价结算清单'!$F$2:$F$578,$A100,'[2]2.报价结算清单'!$N$2:$N$578)</f>
        <v>#VALUE!</v>
      </c>
      <c r="I100" s="15" t="e">
        <f>SUMIF('[2]2.报价结算清单'!$F$2:$F$578,A100,'[2]2.报价结算清单'!$P$2:$P$578)</f>
        <v>#VALUE!</v>
      </c>
    </row>
    <row r="101" ht="14" hidden="1" spans="1:9">
      <c r="A101" s="7" t="s">
        <v>2679</v>
      </c>
      <c r="B101" s="8" t="s">
        <v>1209</v>
      </c>
      <c r="C101" s="8" t="s">
        <v>2280</v>
      </c>
      <c r="D101" s="9" t="s">
        <v>1210</v>
      </c>
      <c r="E101" s="8" t="s">
        <v>54</v>
      </c>
      <c r="F101" s="12">
        <v>159</v>
      </c>
      <c r="G101" s="13" t="e">
        <f>SUMIF('[2]2.报价结算清单'!$F$2:$F$578,$A101,'[2]2.报价结算清单'!$L$2:$L$578)</f>
        <v>#VALUE!</v>
      </c>
      <c r="H101" s="13" t="e">
        <f>SUMIF('[2]2.报价结算清单'!$F$2:$F$578,$A101,'[2]2.报价结算清单'!$N$2:$N$578)</f>
        <v>#VALUE!</v>
      </c>
      <c r="I101" s="15" t="e">
        <f>SUMIF('[2]2.报价结算清单'!$F$2:$F$578,A101,'[2]2.报价结算清单'!$P$2:$P$578)</f>
        <v>#VALUE!</v>
      </c>
    </row>
    <row r="102" ht="14" hidden="1" spans="1:9">
      <c r="A102" s="7" t="s">
        <v>2680</v>
      </c>
      <c r="B102" s="8" t="s">
        <v>1476</v>
      </c>
      <c r="C102" s="8" t="s">
        <v>2280</v>
      </c>
      <c r="D102" s="9" t="s">
        <v>1477</v>
      </c>
      <c r="E102" s="8" t="s">
        <v>54</v>
      </c>
      <c r="F102" s="12">
        <v>31</v>
      </c>
      <c r="G102" s="13" t="e">
        <f>SUMIF('[2]2.报价结算清单'!$F$2:$F$578,$A102,'[2]2.报价结算清单'!$L$2:$L$578)</f>
        <v>#VALUE!</v>
      </c>
      <c r="H102" s="13" t="e">
        <f>SUMIF('[2]2.报价结算清单'!$F$2:$F$578,$A102,'[2]2.报价结算清单'!$N$2:$N$578)</f>
        <v>#VALUE!</v>
      </c>
      <c r="I102" s="15" t="e">
        <f>SUMIF('[2]2.报价结算清单'!$F$2:$F$578,A102,'[2]2.报价结算清单'!$P$2:$P$578)</f>
        <v>#VALUE!</v>
      </c>
    </row>
    <row r="103" ht="14" hidden="1" spans="1:9">
      <c r="A103" s="7" t="s">
        <v>2681</v>
      </c>
      <c r="B103" s="8" t="s">
        <v>1704</v>
      </c>
      <c r="C103" s="8" t="s">
        <v>2280</v>
      </c>
      <c r="D103" s="9" t="s">
        <v>1705</v>
      </c>
      <c r="E103" s="8" t="s">
        <v>54</v>
      </c>
      <c r="F103" s="12">
        <v>31</v>
      </c>
      <c r="G103" s="13" t="e">
        <f>SUMIF('[2]2.报价结算清单'!$F$2:$F$578,$A103,'[2]2.报价结算清单'!$L$2:$L$578)</f>
        <v>#VALUE!</v>
      </c>
      <c r="H103" s="13" t="e">
        <f>SUMIF('[2]2.报价结算清单'!$F$2:$F$578,$A103,'[2]2.报价结算清单'!$N$2:$N$578)</f>
        <v>#VALUE!</v>
      </c>
      <c r="I103" s="15" t="e">
        <f>SUMIF('[2]2.报价结算清单'!$F$2:$F$578,A103,'[2]2.报价结算清单'!$P$2:$P$578)</f>
        <v>#VALUE!</v>
      </c>
    </row>
    <row r="104" ht="14" hidden="1" spans="1:9">
      <c r="A104" s="7" t="s">
        <v>2682</v>
      </c>
      <c r="B104" s="8" t="s">
        <v>636</v>
      </c>
      <c r="C104" s="8" t="s">
        <v>2280</v>
      </c>
      <c r="D104" s="9" t="s">
        <v>637</v>
      </c>
      <c r="E104" s="8" t="s">
        <v>30</v>
      </c>
      <c r="F104" s="12">
        <v>2120</v>
      </c>
      <c r="G104" s="13" t="e">
        <f>SUMIF('[2]2.报价结算清单'!$F$2:$F$578,$A104,'[2]2.报价结算清单'!$L$2:$L$578)</f>
        <v>#VALUE!</v>
      </c>
      <c r="H104" s="13" t="e">
        <f>SUMIF('[2]2.报价结算清单'!$F$2:$F$578,$A104,'[2]2.报价结算清单'!$N$2:$N$578)</f>
        <v>#VALUE!</v>
      </c>
      <c r="I104" s="15" t="e">
        <f>SUMIF('[2]2.报价结算清单'!$F$2:$F$578,A104,'[2]2.报价结算清单'!$P$2:$P$578)</f>
        <v>#VALUE!</v>
      </c>
    </row>
    <row r="105" ht="14" hidden="1" spans="1:9">
      <c r="A105" s="7" t="s">
        <v>2683</v>
      </c>
      <c r="B105" s="8" t="s">
        <v>1460</v>
      </c>
      <c r="C105" s="8" t="s">
        <v>2280</v>
      </c>
      <c r="D105" s="9" t="s">
        <v>1461</v>
      </c>
      <c r="E105" s="8" t="s">
        <v>30</v>
      </c>
      <c r="F105" s="12">
        <v>3710</v>
      </c>
      <c r="G105" s="13" t="e">
        <f>SUMIF('[2]2.报价结算清单'!$F$2:$F$578,$A105,'[2]2.报价结算清单'!$L$2:$L$578)</f>
        <v>#VALUE!</v>
      </c>
      <c r="H105" s="13" t="e">
        <f>SUMIF('[2]2.报价结算清单'!$F$2:$F$578,$A105,'[2]2.报价结算清单'!$N$2:$N$578)</f>
        <v>#VALUE!</v>
      </c>
      <c r="I105" s="15" t="e">
        <f>SUMIF('[2]2.报价结算清单'!$F$2:$F$578,A105,'[2]2.报价结算清单'!$P$2:$P$578)</f>
        <v>#VALUE!</v>
      </c>
    </row>
    <row r="106" ht="14" hidden="1" spans="1:9">
      <c r="A106" s="7" t="s">
        <v>2684</v>
      </c>
      <c r="B106" s="8" t="s">
        <v>1712</v>
      </c>
      <c r="C106" s="8" t="s">
        <v>2280</v>
      </c>
      <c r="D106" s="9" t="s">
        <v>1713</v>
      </c>
      <c r="E106" s="8" t="s">
        <v>1714</v>
      </c>
      <c r="F106" s="12">
        <v>137.8</v>
      </c>
      <c r="G106" s="13" t="e">
        <f>SUMIF('[2]2.报价结算清单'!$F$2:$F$578,$A106,'[2]2.报价结算清单'!$L$2:$L$578)</f>
        <v>#VALUE!</v>
      </c>
      <c r="H106" s="13" t="e">
        <f>SUMIF('[2]2.报价结算清单'!$F$2:$F$578,$A106,'[2]2.报价结算清单'!$N$2:$N$578)</f>
        <v>#VALUE!</v>
      </c>
      <c r="I106" s="15" t="e">
        <f>SUMIF('[2]2.报价结算清单'!$F$2:$F$578,A106,'[2]2.报价结算清单'!$P$2:$P$578)</f>
        <v>#VALUE!</v>
      </c>
    </row>
    <row r="107" ht="14" hidden="1" spans="1:9">
      <c r="A107" s="7" t="s">
        <v>2685</v>
      </c>
      <c r="B107" s="8" t="s">
        <v>1205</v>
      </c>
      <c r="C107" s="8" t="s">
        <v>2280</v>
      </c>
      <c r="D107" s="9" t="s">
        <v>1206</v>
      </c>
      <c r="E107" s="8" t="s">
        <v>141</v>
      </c>
      <c r="F107" s="12">
        <v>148.4</v>
      </c>
      <c r="G107" s="13" t="e">
        <f>SUMIF('[2]2.报价结算清单'!$F$2:$F$578,$A107,'[2]2.报价结算清单'!$L$2:$L$578)</f>
        <v>#VALUE!</v>
      </c>
      <c r="H107" s="13" t="e">
        <f>SUMIF('[2]2.报价结算清单'!$F$2:$F$578,$A107,'[2]2.报价结算清单'!$N$2:$N$578)</f>
        <v>#VALUE!</v>
      </c>
      <c r="I107" s="15" t="e">
        <f>SUMIF('[2]2.报价结算清单'!$F$2:$F$578,A107,'[2]2.报价结算清单'!$P$2:$P$578)</f>
        <v>#VALUE!</v>
      </c>
    </row>
    <row r="108" ht="14" hidden="1" spans="1:9">
      <c r="A108" s="7" t="s">
        <v>2686</v>
      </c>
      <c r="B108" s="8" t="s">
        <v>712</v>
      </c>
      <c r="C108" s="8" t="s">
        <v>2280</v>
      </c>
      <c r="D108" s="9" t="s">
        <v>713</v>
      </c>
      <c r="E108" s="8" t="s">
        <v>141</v>
      </c>
      <c r="F108" s="12">
        <v>31.8</v>
      </c>
      <c r="G108" s="13" t="e">
        <f>SUMIF('[2]2.报价结算清单'!$F$2:$F$578,$A108,'[2]2.报价结算清单'!$L$2:$L$578)</f>
        <v>#VALUE!</v>
      </c>
      <c r="H108" s="13" t="e">
        <f>SUMIF('[2]2.报价结算清单'!$F$2:$F$578,$A108,'[2]2.报价结算清单'!$N$2:$N$578)</f>
        <v>#VALUE!</v>
      </c>
      <c r="I108" s="15" t="e">
        <f>SUMIF('[2]2.报价结算清单'!$F$2:$F$578,A108,'[2]2.报价结算清单'!$P$2:$P$578)</f>
        <v>#VALUE!</v>
      </c>
    </row>
    <row r="109" ht="14" hidden="1" spans="1:9">
      <c r="A109" s="7" t="s">
        <v>2687</v>
      </c>
      <c r="B109" s="8" t="s">
        <v>1149</v>
      </c>
      <c r="C109" s="8" t="s">
        <v>2280</v>
      </c>
      <c r="D109" s="9" t="s">
        <v>1150</v>
      </c>
      <c r="E109" s="8" t="s">
        <v>39</v>
      </c>
      <c r="F109" s="12">
        <v>90.1</v>
      </c>
      <c r="G109" s="13" t="e">
        <f>SUMIF('[2]2.报价结算清单'!$F$2:$F$578,$A109,'[2]2.报价结算清单'!$L$2:$L$578)</f>
        <v>#VALUE!</v>
      </c>
      <c r="H109" s="13" t="e">
        <f>SUMIF('[2]2.报价结算清单'!$F$2:$F$578,$A109,'[2]2.报价结算清单'!$N$2:$N$578)</f>
        <v>#VALUE!</v>
      </c>
      <c r="I109" s="15" t="e">
        <f>SUMIF('[2]2.报价结算清单'!$F$2:$F$578,A109,'[2]2.报价结算清单'!$P$2:$P$578)</f>
        <v>#VALUE!</v>
      </c>
    </row>
    <row r="110" ht="14" hidden="1" spans="1:9">
      <c r="A110" s="7" t="s">
        <v>2688</v>
      </c>
      <c r="B110" s="8" t="s">
        <v>676</v>
      </c>
      <c r="C110" s="8" t="s">
        <v>2280</v>
      </c>
      <c r="D110" s="9" t="s">
        <v>677</v>
      </c>
      <c r="E110" s="8" t="s">
        <v>39</v>
      </c>
      <c r="F110" s="12">
        <v>106</v>
      </c>
      <c r="G110" s="13" t="e">
        <f>SUMIF('[2]2.报价结算清单'!$F$2:$F$578,$A110,'[2]2.报价结算清单'!$L$2:$L$578)</f>
        <v>#VALUE!</v>
      </c>
      <c r="H110" s="13" t="e">
        <f>SUMIF('[2]2.报价结算清单'!$F$2:$F$578,$A110,'[2]2.报价结算清单'!$N$2:$N$578)</f>
        <v>#VALUE!</v>
      </c>
      <c r="I110" s="15" t="e">
        <f>SUMIF('[2]2.报价结算清单'!$F$2:$F$578,A110,'[2]2.报价结算清单'!$P$2:$P$578)</f>
        <v>#VALUE!</v>
      </c>
    </row>
    <row r="111" ht="14" hidden="1" spans="1:9">
      <c r="A111" s="7" t="s">
        <v>2689</v>
      </c>
      <c r="B111" s="8" t="s">
        <v>708</v>
      </c>
      <c r="C111" s="8" t="s">
        <v>2280</v>
      </c>
      <c r="D111" s="9" t="s">
        <v>709</v>
      </c>
      <c r="E111" s="8" t="s">
        <v>39</v>
      </c>
      <c r="F111" s="12">
        <v>190.8</v>
      </c>
      <c r="G111" s="13" t="e">
        <f>SUMIF('[2]2.报价结算清单'!$F$2:$F$578,$A111,'[2]2.报价结算清单'!$L$2:$L$578)</f>
        <v>#VALUE!</v>
      </c>
      <c r="H111" s="13" t="e">
        <f>SUMIF('[2]2.报价结算清单'!$F$2:$F$578,$A111,'[2]2.报价结算清单'!$N$2:$N$578)</f>
        <v>#VALUE!</v>
      </c>
      <c r="I111" s="15" t="e">
        <f>SUMIF('[2]2.报价结算清单'!$F$2:$F$578,A111,'[2]2.报价结算清单'!$P$2:$P$578)</f>
        <v>#VALUE!</v>
      </c>
    </row>
    <row r="112" ht="14" hidden="1" spans="1:9">
      <c r="A112" s="7" t="s">
        <v>2690</v>
      </c>
      <c r="B112" s="8" t="s">
        <v>240</v>
      </c>
      <c r="C112" s="8" t="s">
        <v>2280</v>
      </c>
      <c r="D112" s="9" t="s">
        <v>241</v>
      </c>
      <c r="E112" s="8" t="s">
        <v>39</v>
      </c>
      <c r="F112" s="12">
        <v>50.88</v>
      </c>
      <c r="G112" s="13" t="e">
        <f>SUMIF('[2]2.报价结算清单'!$F$2:$F$578,$A112,'[2]2.报价结算清单'!$L$2:$L$578)</f>
        <v>#VALUE!</v>
      </c>
      <c r="H112" s="13" t="e">
        <f>SUMIF('[2]2.报价结算清单'!$F$2:$F$578,$A112,'[2]2.报价结算清单'!$N$2:$N$578)</f>
        <v>#VALUE!</v>
      </c>
      <c r="I112" s="15" t="e">
        <f>SUMIF('[2]2.报价结算清单'!$F$2:$F$578,A112,'[2]2.报价结算清单'!$P$2:$P$578)</f>
        <v>#VALUE!</v>
      </c>
    </row>
    <row r="113" ht="14" hidden="1" spans="1:9">
      <c r="A113" s="7" t="s">
        <v>2691</v>
      </c>
      <c r="B113" s="8" t="s">
        <v>443</v>
      </c>
      <c r="C113" s="8" t="s">
        <v>2280</v>
      </c>
      <c r="D113" s="9" t="s">
        <v>444</v>
      </c>
      <c r="E113" s="8" t="s">
        <v>39</v>
      </c>
      <c r="F113" s="12">
        <v>50.88</v>
      </c>
      <c r="G113" s="13" t="e">
        <f>SUMIF('[2]2.报价结算清单'!$F$2:$F$578,$A113,'[2]2.报价结算清单'!$L$2:$L$578)</f>
        <v>#VALUE!</v>
      </c>
      <c r="H113" s="13" t="e">
        <f>SUMIF('[2]2.报价结算清单'!$F$2:$F$578,$A113,'[2]2.报价结算清单'!$N$2:$N$578)</f>
        <v>#VALUE!</v>
      </c>
      <c r="I113" s="15" t="e">
        <f>SUMIF('[2]2.报价结算清单'!$F$2:$F$578,A113,'[2]2.报价结算清单'!$P$2:$P$578)</f>
        <v>#VALUE!</v>
      </c>
    </row>
    <row r="114" ht="14" hidden="1" spans="1:9">
      <c r="A114" s="7" t="s">
        <v>2692</v>
      </c>
      <c r="B114" s="8" t="s">
        <v>832</v>
      </c>
      <c r="C114" s="8" t="s">
        <v>2280</v>
      </c>
      <c r="D114" s="9" t="s">
        <v>833</v>
      </c>
      <c r="E114" s="8" t="s">
        <v>39</v>
      </c>
      <c r="F114" s="12">
        <v>90.1</v>
      </c>
      <c r="G114" s="13" t="e">
        <f>SUMIF('[2]2.报价结算清单'!$F$2:$F$578,$A114,'[2]2.报价结算清单'!$L$2:$L$578)</f>
        <v>#VALUE!</v>
      </c>
      <c r="H114" s="13" t="e">
        <f>SUMIF('[2]2.报价结算清单'!$F$2:$F$578,$A114,'[2]2.报价结算清单'!$N$2:$N$578)</f>
        <v>#VALUE!</v>
      </c>
      <c r="I114" s="15" t="e">
        <f>SUMIF('[2]2.报价结算清单'!$F$2:$F$578,A114,'[2]2.报价结算清单'!$P$2:$P$578)</f>
        <v>#VALUE!</v>
      </c>
    </row>
    <row r="115" ht="14" hidden="1" spans="1:9">
      <c r="A115" s="7" t="s">
        <v>2693</v>
      </c>
      <c r="B115" s="8" t="s">
        <v>932</v>
      </c>
      <c r="C115" s="8" t="s">
        <v>2280</v>
      </c>
      <c r="D115" s="9" t="s">
        <v>933</v>
      </c>
      <c r="E115" s="8" t="s">
        <v>39</v>
      </c>
      <c r="F115" s="12">
        <v>95.4</v>
      </c>
      <c r="G115" s="13" t="e">
        <f>SUMIF('[2]2.报价结算清单'!$F$2:$F$578,$A115,'[2]2.报价结算清单'!$L$2:$L$578)</f>
        <v>#VALUE!</v>
      </c>
      <c r="H115" s="13" t="e">
        <f>SUMIF('[2]2.报价结算清单'!$F$2:$F$578,$A115,'[2]2.报价结算清单'!$N$2:$N$578)</f>
        <v>#VALUE!</v>
      </c>
      <c r="I115" s="15" t="e">
        <f>SUMIF('[2]2.报价结算清单'!$F$2:$F$578,A115,'[2]2.报价结算清单'!$P$2:$P$578)</f>
        <v>#VALUE!</v>
      </c>
    </row>
    <row r="116" ht="14" hidden="1" spans="1:9">
      <c r="A116" s="7" t="s">
        <v>2694</v>
      </c>
      <c r="B116" s="8" t="s">
        <v>227</v>
      </c>
      <c r="C116" s="8" t="s">
        <v>2280</v>
      </c>
      <c r="D116" s="9" t="s">
        <v>228</v>
      </c>
      <c r="E116" s="8" t="s">
        <v>39</v>
      </c>
      <c r="F116" s="12">
        <v>127.2</v>
      </c>
      <c r="G116" s="13" t="e">
        <f>SUMIF('[2]2.报价结算清单'!$F$2:$F$578,$A116,'[2]2.报价结算清单'!$L$2:$L$578)</f>
        <v>#VALUE!</v>
      </c>
      <c r="H116" s="13" t="e">
        <f>SUMIF('[2]2.报价结算清单'!$F$2:$F$578,$A116,'[2]2.报价结算清单'!$N$2:$N$578)</f>
        <v>#VALUE!</v>
      </c>
      <c r="I116" s="15" t="e">
        <f>SUMIF('[2]2.报价结算清单'!$F$2:$F$578,A116,'[2]2.报价结算清单'!$P$2:$P$578)</f>
        <v>#VALUE!</v>
      </c>
    </row>
    <row r="117" ht="14" hidden="1" spans="1:9">
      <c r="A117" s="7" t="s">
        <v>2695</v>
      </c>
      <c r="B117" s="8" t="s">
        <v>111</v>
      </c>
      <c r="C117" s="8" t="s">
        <v>2280</v>
      </c>
      <c r="D117" s="9" t="s">
        <v>112</v>
      </c>
      <c r="E117" s="8" t="s">
        <v>39</v>
      </c>
      <c r="F117" s="12">
        <v>222.6</v>
      </c>
      <c r="G117" s="13" t="e">
        <f>SUMIF('[2]2.报价结算清单'!$F$2:$F$578,$A117,'[2]2.报价结算清单'!$L$2:$L$578)</f>
        <v>#VALUE!</v>
      </c>
      <c r="H117" s="13" t="e">
        <f>SUMIF('[2]2.报价结算清单'!$F$2:$F$578,$A117,'[2]2.报价结算清单'!$N$2:$N$578)</f>
        <v>#VALUE!</v>
      </c>
      <c r="I117" s="15" t="e">
        <f>SUMIF('[2]2.报价结算清单'!$F$2:$F$578,A117,'[2]2.报价结算清单'!$P$2:$P$578)</f>
        <v>#VALUE!</v>
      </c>
    </row>
    <row r="118" ht="14" hidden="1" spans="1:9">
      <c r="A118" s="7" t="s">
        <v>2696</v>
      </c>
      <c r="B118" s="8" t="s">
        <v>2182</v>
      </c>
      <c r="C118" s="8" t="s">
        <v>2280</v>
      </c>
      <c r="D118" s="9" t="s">
        <v>2183</v>
      </c>
      <c r="E118" s="8" t="s">
        <v>39</v>
      </c>
      <c r="F118" s="12">
        <v>68.9</v>
      </c>
      <c r="G118" s="13" t="e">
        <f>SUMIF('[2]2.报价结算清单'!$F$2:$F$578,$A118,'[2]2.报价结算清单'!$L$2:$L$578)</f>
        <v>#VALUE!</v>
      </c>
      <c r="H118" s="13" t="e">
        <f>SUMIF('[2]2.报价结算清单'!$F$2:$F$578,$A118,'[2]2.报价结算清单'!$N$2:$N$578)</f>
        <v>#VALUE!</v>
      </c>
      <c r="I118" s="15" t="e">
        <f>SUMIF('[2]2.报价结算清单'!$F$2:$F$578,A118,'[2]2.报价结算清单'!$P$2:$P$578)</f>
        <v>#VALUE!</v>
      </c>
    </row>
    <row r="119" ht="14" hidden="1" spans="1:9">
      <c r="A119" s="7" t="s">
        <v>2697</v>
      </c>
      <c r="B119" s="8" t="s">
        <v>1157</v>
      </c>
      <c r="C119" s="8" t="s">
        <v>2280</v>
      </c>
      <c r="D119" s="9" t="s">
        <v>1158</v>
      </c>
      <c r="E119" s="8" t="s">
        <v>141</v>
      </c>
      <c r="F119" s="12">
        <v>90.1</v>
      </c>
      <c r="G119" s="13" t="e">
        <f>SUMIF('[2]2.报价结算清单'!$F$2:$F$578,$A119,'[2]2.报价结算清单'!$L$2:$L$578)</f>
        <v>#VALUE!</v>
      </c>
      <c r="H119" s="13" t="e">
        <f>SUMIF('[2]2.报价结算清单'!$F$2:$F$578,$A119,'[2]2.报价结算清单'!$N$2:$N$578)</f>
        <v>#VALUE!</v>
      </c>
      <c r="I119" s="15" t="e">
        <f>SUMIF('[2]2.报价结算清单'!$F$2:$F$578,A119,'[2]2.报价结算清单'!$P$2:$P$578)</f>
        <v>#VALUE!</v>
      </c>
    </row>
    <row r="120" ht="14" hidden="1" spans="1:9">
      <c r="A120" s="7" t="s">
        <v>2698</v>
      </c>
      <c r="B120" s="8" t="s">
        <v>1540</v>
      </c>
      <c r="C120" s="8" t="s">
        <v>2280</v>
      </c>
      <c r="D120" s="9" t="s">
        <v>1541</v>
      </c>
      <c r="E120" s="8" t="s">
        <v>141</v>
      </c>
      <c r="F120" s="12">
        <v>116.6</v>
      </c>
      <c r="G120" s="13" t="e">
        <f>SUMIF('[2]2.报价结算清单'!$F$2:$F$578,$A120,'[2]2.报价结算清单'!$L$2:$L$578)</f>
        <v>#VALUE!</v>
      </c>
      <c r="H120" s="13" t="e">
        <f>SUMIF('[2]2.报价结算清单'!$F$2:$F$578,$A120,'[2]2.报价结算清单'!$N$2:$N$578)</f>
        <v>#VALUE!</v>
      </c>
      <c r="I120" s="15" t="e">
        <f>SUMIF('[2]2.报价结算清单'!$F$2:$F$578,A120,'[2]2.报价结算清单'!$P$2:$P$578)</f>
        <v>#VALUE!</v>
      </c>
    </row>
    <row r="121" ht="14" hidden="1" spans="1:9">
      <c r="A121" s="7" t="s">
        <v>2699</v>
      </c>
      <c r="B121" s="8" t="s">
        <v>981</v>
      </c>
      <c r="C121" s="8" t="s">
        <v>2280</v>
      </c>
      <c r="D121" s="9" t="s">
        <v>982</v>
      </c>
      <c r="E121" s="8" t="s">
        <v>141</v>
      </c>
      <c r="F121" s="12">
        <v>196.1</v>
      </c>
      <c r="G121" s="13" t="e">
        <f>SUMIF('[2]2.报价结算清单'!$F$2:$F$578,$A121,'[2]2.报价结算清单'!$L$2:$L$578)</f>
        <v>#VALUE!</v>
      </c>
      <c r="H121" s="13" t="e">
        <f>SUMIF('[2]2.报价结算清单'!$F$2:$F$578,$A121,'[2]2.报价结算清单'!$N$2:$N$578)</f>
        <v>#VALUE!</v>
      </c>
      <c r="I121" s="15" t="e">
        <f>SUMIF('[2]2.报价结算清单'!$F$2:$F$578,A121,'[2]2.报价结算清单'!$P$2:$P$578)</f>
        <v>#VALUE!</v>
      </c>
    </row>
    <row r="122" ht="14" hidden="1" spans="1:9">
      <c r="A122" s="7" t="s">
        <v>2700</v>
      </c>
      <c r="B122" s="8" t="s">
        <v>1440</v>
      </c>
      <c r="C122" s="8" t="s">
        <v>2280</v>
      </c>
      <c r="D122" s="9" t="s">
        <v>1441</v>
      </c>
      <c r="E122" s="8" t="s">
        <v>141</v>
      </c>
      <c r="F122" s="12">
        <v>116.6</v>
      </c>
      <c r="G122" s="13" t="e">
        <f>SUMIF('[2]2.报价结算清单'!$F$2:$F$578,$A122,'[2]2.报价结算清单'!$L$2:$L$578)</f>
        <v>#VALUE!</v>
      </c>
      <c r="H122" s="13" t="e">
        <f>SUMIF('[2]2.报价结算清单'!$F$2:$F$578,$A122,'[2]2.报价结算清单'!$N$2:$N$578)</f>
        <v>#VALUE!</v>
      </c>
      <c r="I122" s="15" t="e">
        <f>SUMIF('[2]2.报价结算清单'!$F$2:$F$578,A122,'[2]2.报价结算清单'!$P$2:$P$578)</f>
        <v>#VALUE!</v>
      </c>
    </row>
    <row r="123" ht="14" hidden="1" spans="1:9">
      <c r="A123" s="7" t="s">
        <v>2701</v>
      </c>
      <c r="B123" s="8" t="s">
        <v>1472</v>
      </c>
      <c r="C123" s="8" t="s">
        <v>2280</v>
      </c>
      <c r="D123" s="9" t="s">
        <v>1473</v>
      </c>
      <c r="E123" s="8" t="s">
        <v>141</v>
      </c>
      <c r="F123" s="12">
        <v>58.3</v>
      </c>
      <c r="G123" s="13" t="e">
        <f>SUMIF('[2]2.报价结算清单'!$F$2:$F$578,$A123,'[2]2.报价结算清单'!$L$2:$L$578)</f>
        <v>#VALUE!</v>
      </c>
      <c r="H123" s="13" t="e">
        <f>SUMIF('[2]2.报价结算清单'!$F$2:$F$578,$A123,'[2]2.报价结算清单'!$N$2:$N$578)</f>
        <v>#VALUE!</v>
      </c>
      <c r="I123" s="15" t="e">
        <f>SUMIF('[2]2.报价结算清单'!$F$2:$F$578,A123,'[2]2.报价结算清单'!$P$2:$P$578)</f>
        <v>#VALUE!</v>
      </c>
    </row>
    <row r="124" ht="14" hidden="1" spans="1:9">
      <c r="A124" s="7" t="s">
        <v>2702</v>
      </c>
      <c r="B124" s="8" t="s">
        <v>2026</v>
      </c>
      <c r="C124" s="8" t="s">
        <v>2280</v>
      </c>
      <c r="D124" s="9" t="s">
        <v>2027</v>
      </c>
      <c r="E124" s="8" t="s">
        <v>141</v>
      </c>
      <c r="F124" s="12">
        <v>79.5</v>
      </c>
      <c r="G124" s="13" t="e">
        <f>SUMIF('[2]2.报价结算清单'!$F$2:$F$578,$A124,'[2]2.报价结算清单'!$L$2:$L$578)</f>
        <v>#VALUE!</v>
      </c>
      <c r="H124" s="13" t="e">
        <f>SUMIF('[2]2.报价结算清单'!$F$2:$F$578,$A124,'[2]2.报价结算清单'!$N$2:$N$578)</f>
        <v>#VALUE!</v>
      </c>
      <c r="I124" s="15" t="e">
        <f>SUMIF('[2]2.报价结算清单'!$F$2:$F$578,A124,'[2]2.报价结算清单'!$P$2:$P$578)</f>
        <v>#VALUE!</v>
      </c>
    </row>
    <row r="125" ht="14" hidden="1" spans="1:9">
      <c r="A125" s="7" t="s">
        <v>2703</v>
      </c>
      <c r="B125" s="8" t="s">
        <v>467</v>
      </c>
      <c r="C125" s="8" t="s">
        <v>2280</v>
      </c>
      <c r="D125" s="9" t="s">
        <v>468</v>
      </c>
      <c r="E125" s="8" t="s">
        <v>141</v>
      </c>
      <c r="F125" s="12">
        <v>190.8</v>
      </c>
      <c r="G125" s="13" t="e">
        <f>SUMIF('[2]2.报价结算清单'!$F$2:$F$578,$A125,'[2]2.报价结算清单'!$L$2:$L$578)</f>
        <v>#VALUE!</v>
      </c>
      <c r="H125" s="13" t="e">
        <f>SUMIF('[2]2.报价结算清单'!$F$2:$F$578,$A125,'[2]2.报价结算清单'!$N$2:$N$578)</f>
        <v>#VALUE!</v>
      </c>
      <c r="I125" s="15" t="e">
        <f>SUMIF('[2]2.报价结算清单'!$F$2:$F$578,A125,'[2]2.报价结算清单'!$P$2:$P$578)</f>
        <v>#VALUE!</v>
      </c>
    </row>
    <row r="126" ht="14" hidden="1" spans="1:9">
      <c r="A126" s="7" t="s">
        <v>2704</v>
      </c>
      <c r="B126" s="8" t="s">
        <v>2142</v>
      </c>
      <c r="C126" s="8" t="s">
        <v>2280</v>
      </c>
      <c r="D126" s="9" t="s">
        <v>2143</v>
      </c>
      <c r="E126" s="8" t="s">
        <v>141</v>
      </c>
      <c r="F126" s="12">
        <v>275.6</v>
      </c>
      <c r="G126" s="13" t="e">
        <f>SUMIF('[2]2.报价结算清单'!$F$2:$F$578,$A126,'[2]2.报价结算清单'!$L$2:$L$578)</f>
        <v>#VALUE!</v>
      </c>
      <c r="H126" s="13" t="e">
        <f>SUMIF('[2]2.报价结算清单'!$F$2:$F$578,$A126,'[2]2.报价结算清单'!$N$2:$N$578)</f>
        <v>#VALUE!</v>
      </c>
      <c r="I126" s="15" t="e">
        <f>SUMIF('[2]2.报价结算清单'!$F$2:$F$578,A126,'[2]2.报价结算清单'!$P$2:$P$578)</f>
        <v>#VALUE!</v>
      </c>
    </row>
    <row r="127" ht="14" hidden="1" spans="1:9">
      <c r="A127" s="7" t="s">
        <v>2705</v>
      </c>
      <c r="B127" s="8" t="s">
        <v>1500</v>
      </c>
      <c r="C127" s="8" t="s">
        <v>2280</v>
      </c>
      <c r="D127" s="9" t="s">
        <v>1501</v>
      </c>
      <c r="E127" s="8" t="s">
        <v>141</v>
      </c>
      <c r="F127" s="12">
        <v>95.4</v>
      </c>
      <c r="G127" s="13" t="e">
        <f>SUMIF('[2]2.报价结算清单'!$F$2:$F$578,$A127,'[2]2.报价结算清单'!$L$2:$L$578)</f>
        <v>#VALUE!</v>
      </c>
      <c r="H127" s="13" t="e">
        <f>SUMIF('[2]2.报价结算清单'!$F$2:$F$578,$A127,'[2]2.报价结算清单'!$N$2:$N$578)</f>
        <v>#VALUE!</v>
      </c>
      <c r="I127" s="15" t="e">
        <f>SUMIF('[2]2.报价结算清单'!$F$2:$F$578,A127,'[2]2.报价结算清单'!$P$2:$P$578)</f>
        <v>#VALUE!</v>
      </c>
    </row>
    <row r="128" ht="14" hidden="1" spans="1:9">
      <c r="A128" s="7" t="s">
        <v>2706</v>
      </c>
      <c r="B128" s="8" t="s">
        <v>411</v>
      </c>
      <c r="C128" s="8" t="s">
        <v>2280</v>
      </c>
      <c r="D128" s="9" t="s">
        <v>412</v>
      </c>
      <c r="E128" s="8" t="s">
        <v>39</v>
      </c>
      <c r="F128" s="12">
        <v>266.67</v>
      </c>
      <c r="G128" s="13" t="e">
        <f>SUMIF('[2]2.报价结算清单'!$F$2:$F$578,$A128,'[2]2.报价结算清单'!$L$2:$L$578)</f>
        <v>#VALUE!</v>
      </c>
      <c r="H128" s="13" t="e">
        <f>SUMIF('[2]2.报价结算清单'!$F$2:$F$578,$A128,'[2]2.报价结算清单'!$N$2:$N$578)</f>
        <v>#VALUE!</v>
      </c>
      <c r="I128" s="15" t="e">
        <f>SUMIF('[2]2.报价结算清单'!$F$2:$F$578,A128,'[2]2.报价结算清单'!$P$2:$P$578)</f>
        <v>#VALUE!</v>
      </c>
    </row>
    <row r="129" ht="14" hidden="1" spans="1:9">
      <c r="A129" s="7" t="s">
        <v>2707</v>
      </c>
      <c r="B129" s="8" t="s">
        <v>764</v>
      </c>
      <c r="C129" s="8" t="s">
        <v>2280</v>
      </c>
      <c r="D129" s="9" t="s">
        <v>765</v>
      </c>
      <c r="E129" s="8" t="s">
        <v>141</v>
      </c>
      <c r="F129" s="12">
        <v>979.44</v>
      </c>
      <c r="G129" s="13" t="e">
        <f>SUMIF('[2]2.报价结算清单'!$F$2:$F$578,$A129,'[2]2.报价结算清单'!$L$2:$L$578)</f>
        <v>#VALUE!</v>
      </c>
      <c r="H129" s="13" t="e">
        <f>SUMIF('[2]2.报价结算清单'!$F$2:$F$578,$A129,'[2]2.报价结算清单'!$N$2:$N$578)</f>
        <v>#VALUE!</v>
      </c>
      <c r="I129" s="15" t="e">
        <f>SUMIF('[2]2.报价结算清单'!$F$2:$F$578,A129,'[2]2.报价结算清单'!$P$2:$P$578)</f>
        <v>#VALUE!</v>
      </c>
    </row>
    <row r="130" ht="14" hidden="1" spans="1:9">
      <c r="A130" s="7" t="s">
        <v>2708</v>
      </c>
      <c r="B130" s="8" t="s">
        <v>1201</v>
      </c>
      <c r="C130" s="8" t="s">
        <v>2280</v>
      </c>
      <c r="D130" s="9" t="s">
        <v>1202</v>
      </c>
      <c r="E130" s="8" t="s">
        <v>141</v>
      </c>
      <c r="F130" s="12">
        <v>816.2</v>
      </c>
      <c r="G130" s="13" t="e">
        <f>SUMIF('[2]2.报价结算清单'!$F$2:$F$578,$A130,'[2]2.报价结算清单'!$L$2:$L$578)</f>
        <v>#VALUE!</v>
      </c>
      <c r="H130" s="13" t="e">
        <f>SUMIF('[2]2.报价结算清单'!$F$2:$F$578,$A130,'[2]2.报价结算清单'!$N$2:$N$578)</f>
        <v>#VALUE!</v>
      </c>
      <c r="I130" s="15" t="e">
        <f>SUMIF('[2]2.报价结算清单'!$F$2:$F$578,A130,'[2]2.报价结算清单'!$P$2:$P$578)</f>
        <v>#VALUE!</v>
      </c>
    </row>
    <row r="131" ht="14" hidden="1" spans="1:9">
      <c r="A131" s="7" t="s">
        <v>2709</v>
      </c>
      <c r="B131" s="8" t="s">
        <v>599</v>
      </c>
      <c r="C131" s="8" t="s">
        <v>2280</v>
      </c>
      <c r="D131" s="9" t="s">
        <v>600</v>
      </c>
      <c r="E131" s="8" t="s">
        <v>141</v>
      </c>
      <c r="F131" s="12">
        <v>652.96</v>
      </c>
      <c r="G131" s="13" t="e">
        <f>SUMIF('[2]2.报价结算清单'!$F$2:$F$578,$A131,'[2]2.报价结算清单'!$L$2:$L$578)</f>
        <v>#VALUE!</v>
      </c>
      <c r="H131" s="13" t="e">
        <f>SUMIF('[2]2.报价结算清单'!$F$2:$F$578,$A131,'[2]2.报价结算清单'!$N$2:$N$578)</f>
        <v>#VALUE!</v>
      </c>
      <c r="I131" s="15" t="e">
        <f>SUMIF('[2]2.报价结算清单'!$F$2:$F$578,A131,'[2]2.报价结算清单'!$P$2:$P$578)</f>
        <v>#VALUE!</v>
      </c>
    </row>
    <row r="132" ht="14" hidden="1" spans="1:9">
      <c r="A132" s="7" t="s">
        <v>2710</v>
      </c>
      <c r="B132" s="8" t="s">
        <v>816</v>
      </c>
      <c r="C132" s="8" t="s">
        <v>2280</v>
      </c>
      <c r="D132" s="9" t="s">
        <v>817</v>
      </c>
      <c r="E132" s="8" t="s">
        <v>141</v>
      </c>
      <c r="F132" s="12">
        <v>816.2</v>
      </c>
      <c r="G132" s="13" t="e">
        <f>SUMIF('[2]2.报价结算清单'!$F$2:$F$578,$A132,'[2]2.报价结算清单'!$L$2:$L$578)</f>
        <v>#VALUE!</v>
      </c>
      <c r="H132" s="13" t="e">
        <f>SUMIF('[2]2.报价结算清单'!$F$2:$F$578,$A132,'[2]2.报价结算清单'!$N$2:$N$578)</f>
        <v>#VALUE!</v>
      </c>
      <c r="I132" s="15" t="e">
        <f>SUMIF('[2]2.报价结算清单'!$F$2:$F$578,A132,'[2]2.报价结算清单'!$P$2:$P$578)</f>
        <v>#VALUE!</v>
      </c>
    </row>
    <row r="133" ht="14" hidden="1" spans="1:9">
      <c r="A133" s="7" t="s">
        <v>2711</v>
      </c>
      <c r="B133" s="8" t="s">
        <v>1101</v>
      </c>
      <c r="C133" s="8" t="s">
        <v>2280</v>
      </c>
      <c r="D133" s="9" t="s">
        <v>1102</v>
      </c>
      <c r="E133" s="8" t="s">
        <v>141</v>
      </c>
      <c r="F133" s="12">
        <v>848</v>
      </c>
      <c r="G133" s="13" t="e">
        <f>SUMIF('[2]2.报价结算清单'!$F$2:$F$578,$A133,'[2]2.报价结算清单'!$L$2:$L$578)</f>
        <v>#VALUE!</v>
      </c>
      <c r="H133" s="13" t="e">
        <f>SUMIF('[2]2.报价结算清单'!$F$2:$F$578,$A133,'[2]2.报价结算清单'!$N$2:$N$578)</f>
        <v>#VALUE!</v>
      </c>
      <c r="I133" s="15" t="e">
        <f>SUMIF('[2]2.报价结算清单'!$F$2:$F$578,A133,'[2]2.报价结算清单'!$P$2:$P$578)</f>
        <v>#VALUE!</v>
      </c>
    </row>
    <row r="134" ht="14" hidden="1" spans="1:9">
      <c r="A134" s="7" t="s">
        <v>2712</v>
      </c>
      <c r="B134" s="8" t="s">
        <v>716</v>
      </c>
      <c r="C134" s="8" t="s">
        <v>2280</v>
      </c>
      <c r="D134" s="9" t="s">
        <v>717</v>
      </c>
      <c r="E134" s="8" t="s">
        <v>39</v>
      </c>
      <c r="F134" s="12">
        <v>636</v>
      </c>
      <c r="G134" s="13" t="e">
        <f>SUMIF('[2]2.报价结算清单'!$F$2:$F$578,$A134,'[2]2.报价结算清单'!$L$2:$L$578)</f>
        <v>#VALUE!</v>
      </c>
      <c r="H134" s="13" t="e">
        <f>SUMIF('[2]2.报价结算清单'!$F$2:$F$578,$A134,'[2]2.报价结算清单'!$N$2:$N$578)</f>
        <v>#VALUE!</v>
      </c>
      <c r="I134" s="15" t="e">
        <f>SUMIF('[2]2.报价结算清单'!$F$2:$F$578,A134,'[2]2.报价结算清单'!$P$2:$P$578)</f>
        <v>#VALUE!</v>
      </c>
    </row>
    <row r="135" ht="14" hidden="1" spans="1:9">
      <c r="A135" s="7" t="s">
        <v>2713</v>
      </c>
      <c r="B135" s="8" t="s">
        <v>374</v>
      </c>
      <c r="C135" s="8" t="s">
        <v>2280</v>
      </c>
      <c r="D135" s="9" t="s">
        <v>375</v>
      </c>
      <c r="E135" s="8" t="s">
        <v>39</v>
      </c>
      <c r="F135" s="12">
        <v>848</v>
      </c>
      <c r="G135" s="13" t="e">
        <f>SUMIF('[2]2.报价结算清单'!$F$2:$F$578,$A135,'[2]2.报价结算清单'!$L$2:$L$578)</f>
        <v>#VALUE!</v>
      </c>
      <c r="H135" s="13" t="e">
        <f>SUMIF('[2]2.报价结算清单'!$F$2:$F$578,$A135,'[2]2.报价结算清单'!$N$2:$N$578)</f>
        <v>#VALUE!</v>
      </c>
      <c r="I135" s="15" t="e">
        <f>SUMIF('[2]2.报价结算清单'!$F$2:$F$578,A135,'[2]2.报价结算清单'!$P$2:$P$578)</f>
        <v>#VALUE!</v>
      </c>
    </row>
    <row r="136" ht="14" hidden="1" spans="1:9">
      <c r="A136" s="7" t="s">
        <v>2714</v>
      </c>
      <c r="B136" s="8" t="s">
        <v>1408</v>
      </c>
      <c r="C136" s="8" t="s">
        <v>2280</v>
      </c>
      <c r="D136" s="9" t="s">
        <v>1409</v>
      </c>
      <c r="E136" s="8" t="s">
        <v>141</v>
      </c>
      <c r="F136" s="12">
        <v>636</v>
      </c>
      <c r="G136" s="13" t="e">
        <f>SUMIF('[2]2.报价结算清单'!$F$2:$F$578,$A136,'[2]2.报价结算清单'!$L$2:$L$578)</f>
        <v>#VALUE!</v>
      </c>
      <c r="H136" s="13" t="e">
        <f>SUMIF('[2]2.报价结算清单'!$F$2:$F$578,$A136,'[2]2.报价结算清单'!$N$2:$N$578)</f>
        <v>#VALUE!</v>
      </c>
      <c r="I136" s="15" t="e">
        <f>SUMIF('[2]2.报价结算清单'!$F$2:$F$578,A136,'[2]2.报价结算清单'!$P$2:$P$578)</f>
        <v>#VALUE!</v>
      </c>
    </row>
    <row r="137" ht="14" hidden="1" spans="1:9">
      <c r="A137" s="7" t="s">
        <v>2715</v>
      </c>
      <c r="B137" s="8" t="s">
        <v>1193</v>
      </c>
      <c r="C137" s="8" t="s">
        <v>2280</v>
      </c>
      <c r="D137" s="9" t="s">
        <v>1194</v>
      </c>
      <c r="E137" s="8" t="s">
        <v>54</v>
      </c>
      <c r="F137" s="12">
        <v>37</v>
      </c>
      <c r="G137" s="13" t="e">
        <f>SUMIF('[2]2.报价结算清单'!$F$2:$F$578,$A137,'[2]2.报价结算清单'!$L$2:$L$578)</f>
        <v>#VALUE!</v>
      </c>
      <c r="H137" s="13" t="e">
        <f>SUMIF('[2]2.报价结算清单'!$F$2:$F$578,$A137,'[2]2.报价结算清单'!$N$2:$N$578)</f>
        <v>#VALUE!</v>
      </c>
      <c r="I137" s="15" t="e">
        <f>SUMIF('[2]2.报价结算清单'!$F$2:$F$578,A137,'[2]2.报价结算清单'!$P$2:$P$578)</f>
        <v>#VALUE!</v>
      </c>
    </row>
    <row r="138" ht="14" hidden="1" spans="1:9">
      <c r="A138" s="7" t="s">
        <v>2716</v>
      </c>
      <c r="B138" s="8" t="s">
        <v>880</v>
      </c>
      <c r="C138" s="8" t="s">
        <v>2280</v>
      </c>
      <c r="D138" s="9" t="s">
        <v>881</v>
      </c>
      <c r="E138" s="8" t="s">
        <v>54</v>
      </c>
      <c r="F138" s="12">
        <v>53</v>
      </c>
      <c r="G138" s="13" t="e">
        <f>SUMIF('[2]2.报价结算清单'!$F$2:$F$578,$A138,'[2]2.报价结算清单'!$L$2:$L$578)</f>
        <v>#VALUE!</v>
      </c>
      <c r="H138" s="13" t="e">
        <f>SUMIF('[2]2.报价结算清单'!$F$2:$F$578,$A138,'[2]2.报价结算清单'!$N$2:$N$578)</f>
        <v>#VALUE!</v>
      </c>
      <c r="I138" s="15" t="e">
        <f>SUMIF('[2]2.报价结算清单'!$F$2:$F$578,A138,'[2]2.报价结算清单'!$P$2:$P$578)</f>
        <v>#VALUE!</v>
      </c>
    </row>
    <row r="139" ht="14" hidden="1" spans="1:9">
      <c r="A139" s="7" t="s">
        <v>2717</v>
      </c>
      <c r="B139" s="8" t="s">
        <v>1636</v>
      </c>
      <c r="C139" s="8" t="s">
        <v>2280</v>
      </c>
      <c r="D139" s="9" t="s">
        <v>1637</v>
      </c>
      <c r="E139" s="8" t="s">
        <v>54</v>
      </c>
      <c r="F139" s="12">
        <v>47</v>
      </c>
      <c r="G139" s="13" t="e">
        <f>SUMIF('[2]2.报价结算清单'!$F$2:$F$578,$A139,'[2]2.报价结算清单'!$L$2:$L$578)</f>
        <v>#VALUE!</v>
      </c>
      <c r="H139" s="13" t="e">
        <f>SUMIF('[2]2.报价结算清单'!$F$2:$F$578,$A139,'[2]2.报价结算清单'!$N$2:$N$578)</f>
        <v>#VALUE!</v>
      </c>
      <c r="I139" s="15" t="e">
        <f>SUMIF('[2]2.报价结算清单'!$F$2:$F$578,A139,'[2]2.报价结算清单'!$P$2:$P$578)</f>
        <v>#VALUE!</v>
      </c>
    </row>
    <row r="140" ht="14" hidden="1" spans="1:9">
      <c r="A140" s="7" t="s">
        <v>2718</v>
      </c>
      <c r="B140" s="8" t="s">
        <v>1412</v>
      </c>
      <c r="C140" s="8" t="s">
        <v>2280</v>
      </c>
      <c r="D140" s="9" t="s">
        <v>1413</v>
      </c>
      <c r="E140" s="8" t="s">
        <v>90</v>
      </c>
      <c r="F140" s="12">
        <v>93.28</v>
      </c>
      <c r="G140" s="13" t="e">
        <f>SUMIF('[2]2.报价结算清单'!$F$2:$F$578,$A140,'[2]2.报价结算清单'!$L$2:$L$578)</f>
        <v>#VALUE!</v>
      </c>
      <c r="H140" s="13" t="e">
        <f>SUMIF('[2]2.报价结算清单'!$F$2:$F$578,$A140,'[2]2.报价结算清单'!$N$2:$N$578)</f>
        <v>#VALUE!</v>
      </c>
      <c r="I140" s="15" t="e">
        <f>SUMIF('[2]2.报价结算清单'!$F$2:$F$578,A140,'[2]2.报价结算清单'!$P$2:$P$578)</f>
        <v>#VALUE!</v>
      </c>
    </row>
    <row r="141" ht="14" hidden="1" spans="1:9">
      <c r="A141" s="7" t="s">
        <v>2719</v>
      </c>
      <c r="B141" s="8" t="s">
        <v>1484</v>
      </c>
      <c r="C141" s="8" t="s">
        <v>2280</v>
      </c>
      <c r="D141" s="9" t="s">
        <v>1485</v>
      </c>
      <c r="E141" s="8" t="s">
        <v>90</v>
      </c>
      <c r="F141" s="12">
        <v>116.6</v>
      </c>
      <c r="G141" s="13" t="e">
        <f>SUMIF('[2]2.报价结算清单'!$F$2:$F$578,$A141,'[2]2.报价结算清单'!$L$2:$L$578)</f>
        <v>#VALUE!</v>
      </c>
      <c r="H141" s="13" t="e">
        <f>SUMIF('[2]2.报价结算清单'!$F$2:$F$578,$A141,'[2]2.报价结算清单'!$N$2:$N$578)</f>
        <v>#VALUE!</v>
      </c>
      <c r="I141" s="15" t="e">
        <f>SUMIF('[2]2.报价结算清单'!$F$2:$F$578,A141,'[2]2.报价结算清单'!$P$2:$P$578)</f>
        <v>#VALUE!</v>
      </c>
    </row>
    <row r="142" ht="14" hidden="1" spans="1:9">
      <c r="A142" s="7" t="s">
        <v>2720</v>
      </c>
      <c r="B142" s="8" t="s">
        <v>207</v>
      </c>
      <c r="C142" s="8" t="s">
        <v>2280</v>
      </c>
      <c r="D142" s="9" t="s">
        <v>208</v>
      </c>
      <c r="E142" s="8" t="s">
        <v>39</v>
      </c>
      <c r="F142" s="12">
        <v>424</v>
      </c>
      <c r="G142" s="13" t="e">
        <f>SUMIF('[2]2.报价结算清单'!$F$2:$F$578,$A142,'[2]2.报价结算清单'!$L$2:$L$578)</f>
        <v>#VALUE!</v>
      </c>
      <c r="H142" s="13" t="e">
        <f>SUMIF('[2]2.报价结算清单'!$F$2:$F$578,$A142,'[2]2.报价结算清单'!$N$2:$N$578)</f>
        <v>#VALUE!</v>
      </c>
      <c r="I142" s="15" t="e">
        <f>SUMIF('[2]2.报价结算清单'!$F$2:$F$578,A142,'[2]2.报价结算清单'!$P$2:$P$578)</f>
        <v>#VALUE!</v>
      </c>
    </row>
    <row r="143" ht="14" hidden="1" spans="1:9">
      <c r="A143" s="7" t="s">
        <v>2721</v>
      </c>
      <c r="B143" s="8" t="s">
        <v>1588</v>
      </c>
      <c r="C143" s="8" t="s">
        <v>2280</v>
      </c>
      <c r="D143" s="9" t="s">
        <v>1589</v>
      </c>
      <c r="E143" s="8" t="s">
        <v>39</v>
      </c>
      <c r="F143" s="12">
        <v>530</v>
      </c>
      <c r="G143" s="13" t="e">
        <f>SUMIF('[2]2.报价结算清单'!$F$2:$F$578,$A143,'[2]2.报价结算清单'!$L$2:$L$578)</f>
        <v>#VALUE!</v>
      </c>
      <c r="H143" s="13" t="e">
        <f>SUMIF('[2]2.报价结算清单'!$F$2:$F$578,$A143,'[2]2.报价结算清单'!$N$2:$N$578)</f>
        <v>#VALUE!</v>
      </c>
      <c r="I143" s="15" t="e">
        <f>SUMIF('[2]2.报价结算清单'!$F$2:$F$578,A143,'[2]2.报价结算清单'!$P$2:$P$578)</f>
        <v>#VALUE!</v>
      </c>
    </row>
    <row r="144" ht="14" hidden="1" spans="1:9">
      <c r="A144" s="7" t="s">
        <v>2722</v>
      </c>
      <c r="B144" s="8" t="s">
        <v>394</v>
      </c>
      <c r="C144" s="8" t="s">
        <v>2280</v>
      </c>
      <c r="D144" s="9" t="s">
        <v>395</v>
      </c>
      <c r="E144" s="8" t="s">
        <v>39</v>
      </c>
      <c r="F144" s="12">
        <v>318</v>
      </c>
      <c r="G144" s="13" t="e">
        <f>SUMIF('[2]2.报价结算清单'!$F$2:$F$578,$A144,'[2]2.报价结算清单'!$L$2:$L$578)</f>
        <v>#VALUE!</v>
      </c>
      <c r="H144" s="13" t="e">
        <f>SUMIF('[2]2.报价结算清单'!$F$2:$F$578,$A144,'[2]2.报价结算清单'!$N$2:$N$578)</f>
        <v>#VALUE!</v>
      </c>
      <c r="I144" s="15" t="e">
        <f>SUMIF('[2]2.报价结算清单'!$F$2:$F$578,A144,'[2]2.报价结算清单'!$P$2:$P$578)</f>
        <v>#VALUE!</v>
      </c>
    </row>
    <row r="145" ht="14" hidden="1" spans="1:9">
      <c r="A145" s="7" t="s">
        <v>2723</v>
      </c>
      <c r="B145" s="8" t="s">
        <v>1141</v>
      </c>
      <c r="C145" s="8" t="s">
        <v>2280</v>
      </c>
      <c r="D145" s="9" t="s">
        <v>1142</v>
      </c>
      <c r="E145" s="8" t="s">
        <v>39</v>
      </c>
      <c r="F145" s="12">
        <v>445</v>
      </c>
      <c r="G145" s="13" t="e">
        <f>SUMIF('[2]2.报价结算清单'!$F$2:$F$578,$A145,'[2]2.报价结算清单'!$L$2:$L$578)</f>
        <v>#VALUE!</v>
      </c>
      <c r="H145" s="13" t="e">
        <f>SUMIF('[2]2.报价结算清单'!$F$2:$F$578,$A145,'[2]2.报价结算清单'!$N$2:$N$578)</f>
        <v>#VALUE!</v>
      </c>
      <c r="I145" s="15" t="e">
        <f>SUMIF('[2]2.报价结算清单'!$F$2:$F$578,A145,'[2]2.报价结算清单'!$P$2:$P$578)</f>
        <v>#VALUE!</v>
      </c>
    </row>
    <row r="146" ht="14" hidden="1" spans="1:9">
      <c r="A146" s="7" t="s">
        <v>2724</v>
      </c>
      <c r="B146" s="8" t="s">
        <v>1045</v>
      </c>
      <c r="C146" s="8" t="s">
        <v>2280</v>
      </c>
      <c r="D146" s="9" t="s">
        <v>1046</v>
      </c>
      <c r="E146" s="8" t="s">
        <v>141</v>
      </c>
      <c r="F146" s="12">
        <v>551</v>
      </c>
      <c r="G146" s="13" t="e">
        <f>SUMIF('[2]2.报价结算清单'!$F$2:$F$578,$A146,'[2]2.报价结算清单'!$L$2:$L$578)</f>
        <v>#VALUE!</v>
      </c>
      <c r="H146" s="13" t="e">
        <f>SUMIF('[2]2.报价结算清单'!$F$2:$F$578,$A146,'[2]2.报价结算清单'!$N$2:$N$578)</f>
        <v>#VALUE!</v>
      </c>
      <c r="I146" s="15" t="e">
        <f>SUMIF('[2]2.报价结算清单'!$F$2:$F$578,A146,'[2]2.报价结算清单'!$P$2:$P$578)</f>
        <v>#VALUE!</v>
      </c>
    </row>
    <row r="147" ht="14" hidden="1" spans="1:9">
      <c r="A147" s="7" t="s">
        <v>2725</v>
      </c>
      <c r="B147" s="8" t="s">
        <v>936</v>
      </c>
      <c r="C147" s="8" t="s">
        <v>2280</v>
      </c>
      <c r="D147" s="9" t="s">
        <v>937</v>
      </c>
      <c r="E147" s="8" t="s">
        <v>141</v>
      </c>
      <c r="F147" s="12">
        <v>636</v>
      </c>
      <c r="G147" s="13" t="e">
        <f>SUMIF('[2]2.报价结算清单'!$F$2:$F$578,$A147,'[2]2.报价结算清单'!$L$2:$L$578)</f>
        <v>#VALUE!</v>
      </c>
      <c r="H147" s="13" t="e">
        <f>SUMIF('[2]2.报价结算清单'!$F$2:$F$578,$A147,'[2]2.报价结算清单'!$N$2:$N$578)</f>
        <v>#VALUE!</v>
      </c>
      <c r="I147" s="15" t="e">
        <f>SUMIF('[2]2.报价结算清单'!$F$2:$F$578,A147,'[2]2.报价结算清单'!$P$2:$P$578)</f>
        <v>#VALUE!</v>
      </c>
    </row>
    <row r="148" ht="14" hidden="1" spans="1:9">
      <c r="A148" s="7" t="s">
        <v>2726</v>
      </c>
      <c r="B148" s="8" t="s">
        <v>1949</v>
      </c>
      <c r="C148" s="8" t="s">
        <v>2280</v>
      </c>
      <c r="D148" s="9" t="s">
        <v>1950</v>
      </c>
      <c r="E148" s="8" t="s">
        <v>141</v>
      </c>
      <c r="F148" s="12">
        <v>848</v>
      </c>
      <c r="G148" s="13" t="e">
        <f>SUMIF('[2]2.报价结算清单'!$F$2:$F$578,$A148,'[2]2.报价结算清单'!$L$2:$L$578)</f>
        <v>#VALUE!</v>
      </c>
      <c r="H148" s="13" t="e">
        <f>SUMIF('[2]2.报价结算清单'!$F$2:$F$578,$A148,'[2]2.报价结算清单'!$N$2:$N$578)</f>
        <v>#VALUE!</v>
      </c>
      <c r="I148" s="15" t="e">
        <f>SUMIF('[2]2.报价结算清单'!$F$2:$F$578,A148,'[2]2.报价结算清单'!$P$2:$P$578)</f>
        <v>#VALUE!</v>
      </c>
    </row>
    <row r="149" ht="14" hidden="1" spans="1:9">
      <c r="A149" s="7" t="s">
        <v>2565</v>
      </c>
      <c r="B149" s="8" t="s">
        <v>748</v>
      </c>
      <c r="C149" s="8" t="s">
        <v>2280</v>
      </c>
      <c r="D149" s="9" t="s">
        <v>749</v>
      </c>
      <c r="E149" s="8" t="s">
        <v>90</v>
      </c>
      <c r="F149" s="12">
        <v>106</v>
      </c>
      <c r="G149" s="13" t="e">
        <f>SUMIF('[2]2.报价结算清单'!$F$2:$F$578,$A149,'[2]2.报价结算清单'!$L$2:$L$578)</f>
        <v>#VALUE!</v>
      </c>
      <c r="H149" s="13" t="e">
        <f>SUMIF('[2]2.报价结算清单'!$F$2:$F$578,$A149,'[2]2.报价结算清单'!$N$2:$N$578)</f>
        <v>#VALUE!</v>
      </c>
      <c r="I149" s="15" t="e">
        <f>SUMIF('[2]2.报价结算清单'!$F$2:$F$578,A149,'[2]2.报价结算清单'!$P$2:$P$578)</f>
        <v>#VALUE!</v>
      </c>
    </row>
    <row r="150" ht="14" hidden="1" spans="1:9">
      <c r="A150" s="7" t="s">
        <v>2727</v>
      </c>
      <c r="B150" s="8" t="s">
        <v>1953</v>
      </c>
      <c r="C150" s="8" t="s">
        <v>2280</v>
      </c>
      <c r="D150" s="9" t="s">
        <v>1954</v>
      </c>
      <c r="E150" s="8" t="s">
        <v>90</v>
      </c>
      <c r="F150" s="12">
        <v>742</v>
      </c>
      <c r="G150" s="13" t="e">
        <f>SUMIF('[2]2.报价结算清单'!$F$2:$F$578,$A150,'[2]2.报价结算清单'!$L$2:$L$578)</f>
        <v>#VALUE!</v>
      </c>
      <c r="H150" s="13" t="e">
        <f>SUMIF('[2]2.报价结算清单'!$F$2:$F$578,$A150,'[2]2.报价结算清单'!$N$2:$N$578)</f>
        <v>#VALUE!</v>
      </c>
      <c r="I150" s="15" t="e">
        <f>SUMIF('[2]2.报价结算清单'!$F$2:$F$578,A150,'[2]2.报价结算清单'!$P$2:$P$578)</f>
        <v>#VALUE!</v>
      </c>
    </row>
    <row r="151" ht="14" hidden="1" spans="1:9">
      <c r="A151" s="7" t="s">
        <v>2728</v>
      </c>
      <c r="B151" s="8" t="s">
        <v>2022</v>
      </c>
      <c r="C151" s="8" t="s">
        <v>2280</v>
      </c>
      <c r="D151" s="9" t="s">
        <v>2023</v>
      </c>
      <c r="E151" s="8" t="s">
        <v>90</v>
      </c>
      <c r="F151" s="12">
        <v>254.4</v>
      </c>
      <c r="G151" s="13" t="e">
        <f>SUMIF('[2]2.报价结算清单'!$F$2:$F$578,$A151,'[2]2.报价结算清单'!$L$2:$L$578)</f>
        <v>#VALUE!</v>
      </c>
      <c r="H151" s="13" t="e">
        <f>SUMIF('[2]2.报价结算清单'!$F$2:$F$578,$A151,'[2]2.报价结算清单'!$N$2:$N$578)</f>
        <v>#VALUE!</v>
      </c>
      <c r="I151" s="15" t="e">
        <f>SUMIF('[2]2.报价结算清单'!$F$2:$F$578,A151,'[2]2.报价结算清单'!$P$2:$P$578)</f>
        <v>#VALUE!</v>
      </c>
    </row>
    <row r="152" ht="28" hidden="1" spans="1:9">
      <c r="A152" s="7" t="s">
        <v>2729</v>
      </c>
      <c r="B152" s="8" t="s">
        <v>1001</v>
      </c>
      <c r="C152" s="8" t="s">
        <v>2280</v>
      </c>
      <c r="D152" s="9" t="s">
        <v>1002</v>
      </c>
      <c r="E152" s="8" t="s">
        <v>90</v>
      </c>
      <c r="F152" s="12">
        <v>237.44</v>
      </c>
      <c r="G152" s="13" t="e">
        <f>SUMIF('[2]2.报价结算清单'!$F$2:$F$578,$A152,'[2]2.报价结算清单'!$L$2:$L$578)</f>
        <v>#VALUE!</v>
      </c>
      <c r="H152" s="13" t="e">
        <f>SUMIF('[2]2.报价结算清单'!$F$2:$F$578,$A152,'[2]2.报价结算清单'!$N$2:$N$578)</f>
        <v>#VALUE!</v>
      </c>
      <c r="I152" s="15" t="e">
        <f>SUMIF('[2]2.报价结算清单'!$F$2:$F$578,A152,'[2]2.报价结算清单'!$P$2:$P$578)</f>
        <v>#VALUE!</v>
      </c>
    </row>
    <row r="153" ht="28" hidden="1" spans="1:9">
      <c r="A153" s="7" t="s">
        <v>2730</v>
      </c>
      <c r="B153" s="8" t="s">
        <v>1676</v>
      </c>
      <c r="C153" s="8" t="s">
        <v>2280</v>
      </c>
      <c r="D153" s="9" t="s">
        <v>1677</v>
      </c>
      <c r="E153" s="8" t="s">
        <v>90</v>
      </c>
      <c r="F153" s="12">
        <v>424</v>
      </c>
      <c r="G153" s="13" t="e">
        <f>SUMIF('[2]2.报价结算清单'!$F$2:$F$578,$A153,'[2]2.报价结算清单'!$L$2:$L$578)</f>
        <v>#VALUE!</v>
      </c>
      <c r="H153" s="13" t="e">
        <f>SUMIF('[2]2.报价结算清单'!$F$2:$F$578,$A153,'[2]2.报价结算清单'!$N$2:$N$578)</f>
        <v>#VALUE!</v>
      </c>
      <c r="I153" s="15" t="e">
        <f>SUMIF('[2]2.报价结算清单'!$F$2:$F$578,A153,'[2]2.报价结算清单'!$P$2:$P$578)</f>
        <v>#VALUE!</v>
      </c>
    </row>
    <row r="154" ht="14" hidden="1" spans="1:9">
      <c r="A154" s="7" t="s">
        <v>2731</v>
      </c>
      <c r="B154" s="8" t="s">
        <v>2150</v>
      </c>
      <c r="C154" s="8" t="s">
        <v>2280</v>
      </c>
      <c r="D154" s="9" t="s">
        <v>2151</v>
      </c>
      <c r="E154" s="8" t="s">
        <v>237</v>
      </c>
      <c r="F154" s="12">
        <v>93.33</v>
      </c>
      <c r="G154" s="13" t="e">
        <f>SUMIF('[2]2.报价结算清单'!$F$2:$F$578,$A154,'[2]2.报价结算清单'!$L$2:$L$578)</f>
        <v>#VALUE!</v>
      </c>
      <c r="H154" s="13" t="e">
        <f>SUMIF('[2]2.报价结算清单'!$F$2:$F$578,$A154,'[2]2.报价结算清单'!$N$2:$N$578)</f>
        <v>#VALUE!</v>
      </c>
      <c r="I154" s="15" t="e">
        <f>SUMIF('[2]2.报价结算清单'!$F$2:$F$578,A154,'[2]2.报价结算清单'!$P$2:$P$578)</f>
        <v>#VALUE!</v>
      </c>
    </row>
    <row r="155" ht="14" hidden="1" spans="1:9">
      <c r="A155" s="7" t="s">
        <v>2732</v>
      </c>
      <c r="B155" s="8" t="s">
        <v>2215</v>
      </c>
      <c r="C155" s="8" t="s">
        <v>2280</v>
      </c>
      <c r="D155" s="9" t="s">
        <v>2216</v>
      </c>
      <c r="E155" s="8" t="s">
        <v>237</v>
      </c>
      <c r="F155" s="12">
        <v>127.2</v>
      </c>
      <c r="G155" s="13" t="e">
        <f>SUMIF('[2]2.报价结算清单'!$F$2:$F$578,$A155,'[2]2.报价结算清单'!$L$2:$L$578)</f>
        <v>#VALUE!</v>
      </c>
      <c r="H155" s="13" t="e">
        <f>SUMIF('[2]2.报价结算清单'!$F$2:$F$578,$A155,'[2]2.报价结算清单'!$N$2:$N$578)</f>
        <v>#VALUE!</v>
      </c>
      <c r="I155" s="15" t="e">
        <f>SUMIF('[2]2.报价结算清单'!$F$2:$F$578,A155,'[2]2.报价结算清单'!$P$2:$P$578)</f>
        <v>#VALUE!</v>
      </c>
    </row>
    <row r="156" ht="14" hidden="1" spans="1:9">
      <c r="A156" s="7" t="s">
        <v>2733</v>
      </c>
      <c r="B156" s="8" t="s">
        <v>948</v>
      </c>
      <c r="C156" s="8" t="s">
        <v>2280</v>
      </c>
      <c r="D156" s="9" t="s">
        <v>949</v>
      </c>
      <c r="E156" s="8" t="s">
        <v>237</v>
      </c>
      <c r="F156" s="12">
        <v>127.2</v>
      </c>
      <c r="G156" s="13" t="e">
        <f>SUMIF('[2]2.报价结算清单'!$F$2:$F$578,$A156,'[2]2.报价结算清单'!$L$2:$L$578)</f>
        <v>#VALUE!</v>
      </c>
      <c r="H156" s="13" t="e">
        <f>SUMIF('[2]2.报价结算清单'!$F$2:$F$578,$A156,'[2]2.报价结算清单'!$N$2:$N$578)</f>
        <v>#VALUE!</v>
      </c>
      <c r="I156" s="15" t="e">
        <f>SUMIF('[2]2.报价结算清单'!$F$2:$F$578,A156,'[2]2.报价结算清单'!$P$2:$P$578)</f>
        <v>#VALUE!</v>
      </c>
    </row>
    <row r="157" ht="14" hidden="1" spans="1:9">
      <c r="A157" s="7" t="s">
        <v>2734</v>
      </c>
      <c r="B157" s="8" t="s">
        <v>362</v>
      </c>
      <c r="C157" s="8" t="s">
        <v>2280</v>
      </c>
      <c r="D157" s="9" t="s">
        <v>363</v>
      </c>
      <c r="E157" s="8" t="s">
        <v>237</v>
      </c>
      <c r="F157" s="12">
        <v>201.4</v>
      </c>
      <c r="G157" s="13" t="e">
        <f>SUMIF('[2]2.报价结算清单'!$F$2:$F$578,$A157,'[2]2.报价结算清单'!$L$2:$L$578)</f>
        <v>#VALUE!</v>
      </c>
      <c r="H157" s="13" t="e">
        <f>SUMIF('[2]2.报价结算清单'!$F$2:$F$578,$A157,'[2]2.报价结算清单'!$N$2:$N$578)</f>
        <v>#VALUE!</v>
      </c>
      <c r="I157" s="15" t="e">
        <f>SUMIF('[2]2.报价结算清单'!$F$2:$F$578,A157,'[2]2.报价结算清单'!$P$2:$P$578)</f>
        <v>#VALUE!</v>
      </c>
    </row>
    <row r="158" ht="14" hidden="1" spans="1:9">
      <c r="A158" s="7" t="s">
        <v>2735</v>
      </c>
      <c r="B158" s="8" t="s">
        <v>1833</v>
      </c>
      <c r="C158" s="8" t="s">
        <v>2280</v>
      </c>
      <c r="D158" s="9" t="s">
        <v>1834</v>
      </c>
      <c r="E158" s="8" t="s">
        <v>90</v>
      </c>
      <c r="F158" s="12">
        <v>126.67</v>
      </c>
      <c r="G158" s="13" t="e">
        <f>SUMIF('[2]2.报价结算清单'!$F$2:$F$578,$A158,'[2]2.报价结算清单'!$L$2:$L$578)</f>
        <v>#VALUE!</v>
      </c>
      <c r="H158" s="13" t="e">
        <f>SUMIF('[2]2.报价结算清单'!$F$2:$F$578,$A158,'[2]2.报价结算清单'!$N$2:$N$578)</f>
        <v>#VALUE!</v>
      </c>
      <c r="I158" s="15" t="e">
        <f>SUMIF('[2]2.报价结算清单'!$F$2:$F$578,A158,'[2]2.报价结算清单'!$P$2:$P$578)</f>
        <v>#VALUE!</v>
      </c>
    </row>
    <row r="159" ht="14" hidden="1" spans="1:9">
      <c r="A159" s="7" t="s">
        <v>2736</v>
      </c>
      <c r="B159" s="8" t="s">
        <v>792</v>
      </c>
      <c r="C159" s="8" t="s">
        <v>2280</v>
      </c>
      <c r="D159" s="9" t="s">
        <v>793</v>
      </c>
      <c r="E159" s="8" t="s">
        <v>90</v>
      </c>
      <c r="F159" s="12">
        <v>53</v>
      </c>
      <c r="G159" s="13" t="e">
        <f>SUMIF('[2]2.报价结算清单'!$F$2:$F$578,$A159,'[2]2.报价结算清单'!$L$2:$L$578)</f>
        <v>#VALUE!</v>
      </c>
      <c r="H159" s="13" t="e">
        <f>SUMIF('[2]2.报价结算清单'!$F$2:$F$578,$A159,'[2]2.报价结算清单'!$N$2:$N$578)</f>
        <v>#VALUE!</v>
      </c>
      <c r="I159" s="15" t="e">
        <f>SUMIF('[2]2.报价结算清单'!$F$2:$F$578,A159,'[2]2.报价结算清单'!$P$2:$P$578)</f>
        <v>#VALUE!</v>
      </c>
    </row>
    <row r="160" ht="14" hidden="1" spans="1:9">
      <c r="A160" s="7" t="s">
        <v>2737</v>
      </c>
      <c r="B160" s="8" t="s">
        <v>1257</v>
      </c>
      <c r="C160" s="8" t="s">
        <v>2280</v>
      </c>
      <c r="D160" s="9" t="s">
        <v>1258</v>
      </c>
      <c r="E160" s="8" t="s">
        <v>90</v>
      </c>
      <c r="F160" s="12">
        <v>42.4</v>
      </c>
      <c r="G160" s="13" t="e">
        <f>SUMIF('[2]2.报价结算清单'!$F$2:$F$578,$A160,'[2]2.报价结算清单'!$L$2:$L$578)</f>
        <v>#VALUE!</v>
      </c>
      <c r="H160" s="13" t="e">
        <f>SUMIF('[2]2.报价结算清单'!$F$2:$F$578,$A160,'[2]2.报价结算清单'!$N$2:$N$578)</f>
        <v>#VALUE!</v>
      </c>
      <c r="I160" s="15" t="e">
        <f>SUMIF('[2]2.报价结算清单'!$F$2:$F$578,A160,'[2]2.报价结算清单'!$P$2:$P$578)</f>
        <v>#VALUE!</v>
      </c>
    </row>
    <row r="161" ht="14" hidden="1" spans="1:9">
      <c r="A161" s="7" t="s">
        <v>2738</v>
      </c>
      <c r="B161" s="8" t="s">
        <v>1189</v>
      </c>
      <c r="C161" s="8" t="s">
        <v>2280</v>
      </c>
      <c r="D161" s="9" t="s">
        <v>1190</v>
      </c>
      <c r="E161" s="8" t="s">
        <v>90</v>
      </c>
      <c r="F161" s="12">
        <v>31.8</v>
      </c>
      <c r="G161" s="13" t="e">
        <f>SUMIF('[2]2.报价结算清单'!$F$2:$F$578,$A161,'[2]2.报价结算清单'!$L$2:$L$578)</f>
        <v>#VALUE!</v>
      </c>
      <c r="H161" s="13" t="e">
        <f>SUMIF('[2]2.报价结算清单'!$F$2:$F$578,$A161,'[2]2.报价结算清单'!$N$2:$N$578)</f>
        <v>#VALUE!</v>
      </c>
      <c r="I161" s="15" t="e">
        <f>SUMIF('[2]2.报价结算清单'!$F$2:$F$578,A161,'[2]2.报价结算清单'!$P$2:$P$578)</f>
        <v>#VALUE!</v>
      </c>
    </row>
    <row r="162" ht="14" hidden="1" spans="1:9">
      <c r="A162" s="7" t="s">
        <v>2739</v>
      </c>
      <c r="B162" s="8" t="s">
        <v>182</v>
      </c>
      <c r="C162" s="8" t="s">
        <v>2280</v>
      </c>
      <c r="D162" s="9" t="s">
        <v>183</v>
      </c>
      <c r="E162" s="8" t="s">
        <v>44</v>
      </c>
      <c r="F162" s="12">
        <v>171.72</v>
      </c>
      <c r="G162" s="13" t="e">
        <f>SUMIF('[2]2.报价结算清单'!$F$2:$F$578,$A162,'[2]2.报价结算清单'!$L$2:$L$578)</f>
        <v>#VALUE!</v>
      </c>
      <c r="H162" s="13" t="e">
        <f>SUMIF('[2]2.报价结算清单'!$F$2:$F$578,$A162,'[2]2.报价结算清单'!$N$2:$N$578)</f>
        <v>#VALUE!</v>
      </c>
      <c r="I162" s="15" t="e">
        <f>SUMIF('[2]2.报价结算清单'!$F$2:$F$578,A162,'[2]2.报价结算清单'!$P$2:$P$578)</f>
        <v>#VALUE!</v>
      </c>
    </row>
    <row r="163" ht="14" hidden="1" spans="1:9">
      <c r="A163" s="7" t="s">
        <v>2740</v>
      </c>
      <c r="B163" s="8" t="s">
        <v>796</v>
      </c>
      <c r="C163" s="8" t="s">
        <v>2280</v>
      </c>
      <c r="D163" s="9" t="s">
        <v>797</v>
      </c>
      <c r="E163" s="8" t="s">
        <v>44</v>
      </c>
      <c r="F163" s="12">
        <v>116.6</v>
      </c>
      <c r="G163" s="13" t="e">
        <f>SUMIF('[2]2.报价结算清单'!$F$2:$F$578,$A163,'[2]2.报价结算清单'!$L$2:$L$578)</f>
        <v>#VALUE!</v>
      </c>
      <c r="H163" s="13" t="e">
        <f>SUMIF('[2]2.报价结算清单'!$F$2:$F$578,$A163,'[2]2.报价结算清单'!$N$2:$N$578)</f>
        <v>#VALUE!</v>
      </c>
      <c r="I163" s="15" t="e">
        <f>SUMIF('[2]2.报价结算清单'!$F$2:$F$578,A163,'[2]2.报价结算清单'!$P$2:$P$578)</f>
        <v>#VALUE!</v>
      </c>
    </row>
    <row r="164" ht="14" hidden="1" spans="1:9">
      <c r="A164" s="7" t="s">
        <v>2741</v>
      </c>
      <c r="B164" s="8" t="s">
        <v>812</v>
      </c>
      <c r="C164" s="8" t="s">
        <v>2280</v>
      </c>
      <c r="D164" s="9" t="s">
        <v>813</v>
      </c>
      <c r="E164" s="8" t="s">
        <v>39</v>
      </c>
      <c r="F164" s="12">
        <v>45</v>
      </c>
      <c r="G164" s="13" t="e">
        <f>SUMIF('[2]2.报价结算清单'!$F$2:$F$578,$A164,'[2]2.报价结算清单'!$L$2:$L$578)</f>
        <v>#VALUE!</v>
      </c>
      <c r="H164" s="13" t="e">
        <f>SUMIF('[2]2.报价结算清单'!$F$2:$F$578,$A164,'[2]2.报价结算清单'!$N$2:$N$578)</f>
        <v>#VALUE!</v>
      </c>
      <c r="I164" s="15" t="e">
        <f>SUMIF('[2]2.报价结算清单'!$F$2:$F$578,A164,'[2]2.报价结算清单'!$P$2:$P$578)</f>
        <v>#VALUE!</v>
      </c>
    </row>
    <row r="165" ht="14" hidden="1" spans="1:9">
      <c r="A165" s="7" t="s">
        <v>2742</v>
      </c>
      <c r="B165" s="8" t="s">
        <v>427</v>
      </c>
      <c r="C165" s="8" t="s">
        <v>2280</v>
      </c>
      <c r="D165" s="9" t="s">
        <v>428</v>
      </c>
      <c r="E165" s="8" t="s">
        <v>39</v>
      </c>
      <c r="F165" s="12">
        <v>21.2</v>
      </c>
      <c r="G165" s="13" t="e">
        <f>SUMIF('[2]2.报价结算清单'!$F$2:$F$578,$A165,'[2]2.报价结算清单'!$L$2:$L$578)</f>
        <v>#VALUE!</v>
      </c>
      <c r="H165" s="13" t="e">
        <f>SUMIF('[2]2.报价结算清单'!$F$2:$F$578,$A165,'[2]2.报价结算清单'!$N$2:$N$578)</f>
        <v>#VALUE!</v>
      </c>
      <c r="I165" s="15" t="e">
        <f>SUMIF('[2]2.报价结算清单'!$F$2:$F$578,A165,'[2]2.报价结算清单'!$P$2:$P$578)</f>
        <v>#VALUE!</v>
      </c>
    </row>
    <row r="166" ht="14" hidden="1" spans="1:9">
      <c r="A166" s="7" t="s">
        <v>2743</v>
      </c>
      <c r="B166" s="8" t="s">
        <v>590</v>
      </c>
      <c r="C166" s="8" t="s">
        <v>2280</v>
      </c>
      <c r="D166" s="9" t="s">
        <v>591</v>
      </c>
      <c r="E166" s="8" t="s">
        <v>39</v>
      </c>
      <c r="F166" s="12">
        <v>74.2</v>
      </c>
      <c r="G166" s="13" t="e">
        <f>SUMIF('[2]2.报价结算清单'!$F$2:$F$578,$A166,'[2]2.报价结算清单'!$L$2:$L$578)</f>
        <v>#VALUE!</v>
      </c>
      <c r="H166" s="13" t="e">
        <f>SUMIF('[2]2.报价结算清单'!$F$2:$F$578,$A166,'[2]2.报价结算清单'!$N$2:$N$578)</f>
        <v>#VALUE!</v>
      </c>
      <c r="I166" s="15" t="e">
        <f>SUMIF('[2]2.报价结算清单'!$F$2:$F$578,A166,'[2]2.报价结算清单'!$P$2:$P$578)</f>
        <v>#VALUE!</v>
      </c>
    </row>
    <row r="167" ht="14" hidden="1" spans="1:9">
      <c r="A167" s="7" t="s">
        <v>2744</v>
      </c>
      <c r="B167" s="8" t="s">
        <v>1580</v>
      </c>
      <c r="C167" s="8" t="s">
        <v>2280</v>
      </c>
      <c r="D167" s="9" t="s">
        <v>1581</v>
      </c>
      <c r="E167" s="8" t="s">
        <v>39</v>
      </c>
      <c r="F167" s="12">
        <v>127.2</v>
      </c>
      <c r="G167" s="13" t="e">
        <f>SUMIF('[2]2.报价结算清单'!$F$2:$F$578,$A167,'[2]2.报价结算清单'!$L$2:$L$578)</f>
        <v>#VALUE!</v>
      </c>
      <c r="H167" s="13" t="e">
        <f>SUMIF('[2]2.报价结算清单'!$F$2:$F$578,$A167,'[2]2.报价结算清单'!$N$2:$N$578)</f>
        <v>#VALUE!</v>
      </c>
      <c r="I167" s="15" t="e">
        <f>SUMIF('[2]2.报价结算清单'!$F$2:$F$578,A167,'[2]2.报价结算清单'!$P$2:$P$578)</f>
        <v>#VALUE!</v>
      </c>
    </row>
    <row r="168" ht="14" hidden="1" spans="1:9">
      <c r="A168" s="7" t="s">
        <v>2745</v>
      </c>
      <c r="B168" s="8" t="s">
        <v>973</v>
      </c>
      <c r="C168" s="8" t="s">
        <v>2280</v>
      </c>
      <c r="D168" s="9" t="s">
        <v>974</v>
      </c>
      <c r="E168" s="8" t="s">
        <v>39</v>
      </c>
      <c r="F168" s="12">
        <v>127.2</v>
      </c>
      <c r="G168" s="13" t="e">
        <f>SUMIF('[2]2.报价结算清单'!$F$2:$F$578,$A168,'[2]2.报价结算清单'!$L$2:$L$578)</f>
        <v>#VALUE!</v>
      </c>
      <c r="H168" s="13" t="e">
        <f>SUMIF('[2]2.报价结算清单'!$F$2:$F$578,$A168,'[2]2.报价结算清单'!$N$2:$N$578)</f>
        <v>#VALUE!</v>
      </c>
      <c r="I168" s="15" t="e">
        <f>SUMIF('[2]2.报价结算清单'!$F$2:$F$578,A168,'[2]2.报价结算清单'!$P$2:$P$578)</f>
        <v>#VALUE!</v>
      </c>
    </row>
    <row r="169" ht="14" hidden="1" spans="1:9">
      <c r="A169" s="7" t="s">
        <v>2746</v>
      </c>
      <c r="B169" s="8" t="s">
        <v>301</v>
      </c>
      <c r="C169" s="8" t="s">
        <v>2280</v>
      </c>
      <c r="D169" s="9" t="s">
        <v>302</v>
      </c>
      <c r="E169" s="8" t="s">
        <v>39</v>
      </c>
      <c r="F169" s="12">
        <v>148.4</v>
      </c>
      <c r="G169" s="13" t="e">
        <f>SUMIF('[2]2.报价结算清单'!$F$2:$F$578,$A169,'[2]2.报价结算清单'!$L$2:$L$578)</f>
        <v>#VALUE!</v>
      </c>
      <c r="H169" s="13" t="e">
        <f>SUMIF('[2]2.报价结算清单'!$F$2:$F$578,$A169,'[2]2.报价结算清单'!$N$2:$N$578)</f>
        <v>#VALUE!</v>
      </c>
      <c r="I169" s="15" t="e">
        <f>SUMIF('[2]2.报价结算清单'!$F$2:$F$578,A169,'[2]2.报价结算清单'!$P$2:$P$578)</f>
        <v>#VALUE!</v>
      </c>
    </row>
    <row r="170" ht="14" hidden="1" spans="1:9">
      <c r="A170" s="7" t="s">
        <v>2747</v>
      </c>
      <c r="B170" s="8" t="s">
        <v>756</v>
      </c>
      <c r="C170" s="8" t="s">
        <v>2280</v>
      </c>
      <c r="D170" s="9" t="s">
        <v>757</v>
      </c>
      <c r="E170" s="8" t="s">
        <v>39</v>
      </c>
      <c r="F170" s="12">
        <v>105</v>
      </c>
      <c r="G170" s="13" t="e">
        <f>SUMIF('[2]2.报价结算清单'!$F$2:$F$578,$A170,'[2]2.报价结算清单'!$L$2:$L$578)</f>
        <v>#VALUE!</v>
      </c>
      <c r="H170" s="13" t="e">
        <f>SUMIF('[2]2.报价结算清单'!$F$2:$F$578,$A170,'[2]2.报价结算清单'!$N$2:$N$578)</f>
        <v>#VALUE!</v>
      </c>
      <c r="I170" s="15" t="e">
        <f>SUMIF('[2]2.报价结算清单'!$F$2:$F$578,A170,'[2]2.报价结算清单'!$P$2:$P$578)</f>
        <v>#VALUE!</v>
      </c>
    </row>
    <row r="171" ht="14" hidden="1" spans="1:9">
      <c r="A171" s="7" t="s">
        <v>2748</v>
      </c>
      <c r="B171" s="8" t="s">
        <v>423</v>
      </c>
      <c r="C171" s="8" t="s">
        <v>2280</v>
      </c>
      <c r="D171" s="9" t="s">
        <v>424</v>
      </c>
      <c r="E171" s="8" t="s">
        <v>39</v>
      </c>
      <c r="F171" s="12">
        <v>116.67</v>
      </c>
      <c r="G171" s="13" t="e">
        <f>SUMIF('[2]2.报价结算清单'!$F$2:$F$578,$A171,'[2]2.报价结算清单'!$L$2:$L$578)</f>
        <v>#VALUE!</v>
      </c>
      <c r="H171" s="13" t="e">
        <f>SUMIF('[2]2.报价结算清单'!$F$2:$F$578,$A171,'[2]2.报价结算清单'!$N$2:$N$578)</f>
        <v>#VALUE!</v>
      </c>
      <c r="I171" s="15" t="e">
        <f>SUMIF('[2]2.报价结算清单'!$F$2:$F$578,A171,'[2]2.报价结算清单'!$P$2:$P$578)</f>
        <v>#VALUE!</v>
      </c>
    </row>
    <row r="172" ht="14" hidden="1" spans="1:9">
      <c r="A172" s="7" t="s">
        <v>2749</v>
      </c>
      <c r="B172" s="8" t="s">
        <v>1865</v>
      </c>
      <c r="C172" s="8" t="s">
        <v>2280</v>
      </c>
      <c r="D172" s="9" t="s">
        <v>1866</v>
      </c>
      <c r="E172" s="8" t="s">
        <v>141</v>
      </c>
      <c r="F172" s="12">
        <v>10.6</v>
      </c>
      <c r="G172" s="13" t="e">
        <f>SUMIF('[2]2.报价结算清单'!$F$2:$F$578,$A172,'[2]2.报价结算清单'!$L$2:$L$578)</f>
        <v>#VALUE!</v>
      </c>
      <c r="H172" s="13" t="e">
        <f>SUMIF('[2]2.报价结算清单'!$F$2:$F$578,$A172,'[2]2.报价结算清单'!$N$2:$N$578)</f>
        <v>#VALUE!</v>
      </c>
      <c r="I172" s="15" t="e">
        <f>SUMIF('[2]2.报价结算清单'!$F$2:$F$578,A172,'[2]2.报价结算清单'!$P$2:$P$578)</f>
        <v>#VALUE!</v>
      </c>
    </row>
    <row r="173" ht="14" hidden="1" spans="1:9">
      <c r="A173" s="7" t="s">
        <v>2750</v>
      </c>
      <c r="B173" s="8" t="s">
        <v>824</v>
      </c>
      <c r="C173" s="8" t="s">
        <v>2280</v>
      </c>
      <c r="D173" s="9" t="s">
        <v>825</v>
      </c>
      <c r="E173" s="8" t="s">
        <v>141</v>
      </c>
      <c r="F173" s="12">
        <v>12.72</v>
      </c>
      <c r="G173" s="13" t="e">
        <f>SUMIF('[2]2.报价结算清单'!$F$2:$F$578,$A173,'[2]2.报价结算清单'!$L$2:$L$578)</f>
        <v>#VALUE!</v>
      </c>
      <c r="H173" s="13" t="e">
        <f>SUMIF('[2]2.报价结算清单'!$F$2:$F$578,$A173,'[2]2.报价结算清单'!$N$2:$N$578)</f>
        <v>#VALUE!</v>
      </c>
      <c r="I173" s="15" t="e">
        <f>SUMIF('[2]2.报价结算清单'!$F$2:$F$578,A173,'[2]2.报价结算清单'!$P$2:$P$578)</f>
        <v>#VALUE!</v>
      </c>
    </row>
    <row r="174" ht="14" hidden="1" spans="1:9">
      <c r="A174" s="7" t="s">
        <v>2751</v>
      </c>
      <c r="B174" s="8" t="s">
        <v>732</v>
      </c>
      <c r="C174" s="8" t="s">
        <v>2280</v>
      </c>
      <c r="D174" s="9" t="s">
        <v>733</v>
      </c>
      <c r="E174" s="8" t="s">
        <v>141</v>
      </c>
      <c r="F174" s="12">
        <v>31.8</v>
      </c>
      <c r="G174" s="13" t="e">
        <f>SUMIF('[2]2.报价结算清单'!$F$2:$F$578,$A174,'[2]2.报价结算清单'!$L$2:$L$578)</f>
        <v>#VALUE!</v>
      </c>
      <c r="H174" s="13" t="e">
        <f>SUMIF('[2]2.报价结算清单'!$F$2:$F$578,$A174,'[2]2.报价结算清单'!$N$2:$N$578)</f>
        <v>#VALUE!</v>
      </c>
      <c r="I174" s="15" t="e">
        <f>SUMIF('[2]2.报价结算清单'!$F$2:$F$578,A174,'[2]2.报价结算清单'!$P$2:$P$578)</f>
        <v>#VALUE!</v>
      </c>
    </row>
    <row r="175" ht="14" hidden="1" spans="1:9">
      <c r="A175" s="7" t="s">
        <v>2752</v>
      </c>
      <c r="B175" s="8" t="s">
        <v>248</v>
      </c>
      <c r="C175" s="8" t="s">
        <v>2280</v>
      </c>
      <c r="D175" s="9" t="s">
        <v>249</v>
      </c>
      <c r="E175" s="8" t="s">
        <v>141</v>
      </c>
      <c r="F175" s="12">
        <v>24.38</v>
      </c>
      <c r="G175" s="13" t="e">
        <f>SUMIF('[2]2.报价结算清单'!$F$2:$F$578,$A175,'[2]2.报价结算清单'!$L$2:$L$578)</f>
        <v>#VALUE!</v>
      </c>
      <c r="H175" s="13" t="e">
        <f>SUMIF('[2]2.报价结算清单'!$F$2:$F$578,$A175,'[2]2.报价结算清单'!$N$2:$N$578)</f>
        <v>#VALUE!</v>
      </c>
      <c r="I175" s="15" t="e">
        <f>SUMIF('[2]2.报价结算清单'!$F$2:$F$578,A175,'[2]2.报价结算清单'!$P$2:$P$578)</f>
        <v>#VALUE!</v>
      </c>
    </row>
    <row r="176" ht="14" hidden="1" spans="1:9">
      <c r="A176" s="7" t="s">
        <v>2753</v>
      </c>
      <c r="B176" s="8" t="s">
        <v>632</v>
      </c>
      <c r="C176" s="8" t="s">
        <v>2280</v>
      </c>
      <c r="D176" s="9" t="s">
        <v>633</v>
      </c>
      <c r="E176" s="8" t="s">
        <v>141</v>
      </c>
      <c r="F176" s="12">
        <v>26.5</v>
      </c>
      <c r="G176" s="13" t="e">
        <f>SUMIF('[2]2.报价结算清单'!$F$2:$F$578,$A176,'[2]2.报价结算清单'!$L$2:$L$578)</f>
        <v>#VALUE!</v>
      </c>
      <c r="H176" s="13" t="e">
        <f>SUMIF('[2]2.报价结算清单'!$F$2:$F$578,$A176,'[2]2.报价结算清单'!$N$2:$N$578)</f>
        <v>#VALUE!</v>
      </c>
      <c r="I176" s="15" t="e">
        <f>SUMIF('[2]2.报价结算清单'!$F$2:$F$578,A176,'[2]2.报价结算清单'!$P$2:$P$578)</f>
        <v>#VALUE!</v>
      </c>
    </row>
    <row r="177" ht="14" hidden="1" spans="1:9">
      <c r="A177" s="7" t="s">
        <v>2754</v>
      </c>
      <c r="B177" s="8" t="s">
        <v>333</v>
      </c>
      <c r="C177" s="8" t="s">
        <v>2280</v>
      </c>
      <c r="D177" s="9" t="s">
        <v>334</v>
      </c>
      <c r="E177" s="8" t="s">
        <v>141</v>
      </c>
      <c r="F177" s="12">
        <v>37.1</v>
      </c>
      <c r="G177" s="13" t="e">
        <f>SUMIF('[2]2.报价结算清单'!$F$2:$F$578,$A177,'[2]2.报价结算清单'!$L$2:$L$578)</f>
        <v>#VALUE!</v>
      </c>
      <c r="H177" s="13" t="e">
        <f>SUMIF('[2]2.报价结算清单'!$F$2:$F$578,$A177,'[2]2.报价结算清单'!$N$2:$N$578)</f>
        <v>#VALUE!</v>
      </c>
      <c r="I177" s="15" t="e">
        <f>SUMIF('[2]2.报价结算清单'!$F$2:$F$578,A177,'[2]2.报价结算清单'!$P$2:$P$578)</f>
        <v>#VALUE!</v>
      </c>
    </row>
    <row r="178" ht="14" hidden="1" spans="1:9">
      <c r="A178" s="7" t="s">
        <v>2755</v>
      </c>
      <c r="B178" s="8" t="s">
        <v>2227</v>
      </c>
      <c r="C178" s="8" t="s">
        <v>2280</v>
      </c>
      <c r="D178" s="9" t="s">
        <v>2228</v>
      </c>
      <c r="E178" s="8" t="s">
        <v>39</v>
      </c>
      <c r="F178" s="12">
        <v>53</v>
      </c>
      <c r="G178" s="13" t="e">
        <f>SUMIF('[2]2.报价结算清单'!$F$2:$F$578,$A178,'[2]2.报价结算清单'!$L$2:$L$578)</f>
        <v>#VALUE!</v>
      </c>
      <c r="H178" s="13" t="e">
        <f>SUMIF('[2]2.报价结算清单'!$F$2:$F$578,$A178,'[2]2.报价结算清单'!$N$2:$N$578)</f>
        <v>#VALUE!</v>
      </c>
      <c r="I178" s="15" t="e">
        <f>SUMIF('[2]2.报价结算清单'!$F$2:$F$578,A178,'[2]2.报价结算清单'!$P$2:$P$578)</f>
        <v>#VALUE!</v>
      </c>
    </row>
    <row r="179" ht="14" hidden="1" spans="1:9">
      <c r="A179" s="7" t="s">
        <v>2756</v>
      </c>
      <c r="B179" s="8" t="s">
        <v>1929</v>
      </c>
      <c r="C179" s="8" t="s">
        <v>2280</v>
      </c>
      <c r="D179" s="9" t="s">
        <v>1930</v>
      </c>
      <c r="E179" s="8" t="s">
        <v>39</v>
      </c>
      <c r="F179" s="12">
        <v>80</v>
      </c>
      <c r="G179" s="13" t="e">
        <f>SUMIF('[2]2.报价结算清单'!$F$2:$F$578,$A179,'[2]2.报价结算清单'!$L$2:$L$578)</f>
        <v>#VALUE!</v>
      </c>
      <c r="H179" s="13" t="e">
        <f>SUMIF('[2]2.报价结算清单'!$F$2:$F$578,$A179,'[2]2.报价结算清单'!$N$2:$N$578)</f>
        <v>#VALUE!</v>
      </c>
      <c r="I179" s="15" t="e">
        <f>SUMIF('[2]2.报价结算清单'!$F$2:$F$578,A179,'[2]2.报价结算清单'!$P$2:$P$578)</f>
        <v>#VALUE!</v>
      </c>
    </row>
    <row r="180" ht="14" hidden="1" spans="1:9">
      <c r="A180" s="7" t="s">
        <v>2757</v>
      </c>
      <c r="B180" s="8" t="s">
        <v>289</v>
      </c>
      <c r="C180" s="8" t="s">
        <v>2280</v>
      </c>
      <c r="D180" s="9" t="s">
        <v>290</v>
      </c>
      <c r="E180" s="8" t="s">
        <v>39</v>
      </c>
      <c r="F180" s="12">
        <v>46.67</v>
      </c>
      <c r="G180" s="13" t="e">
        <f>SUMIF('[2]2.报价结算清单'!$F$2:$F$578,$A180,'[2]2.报价结算清单'!$L$2:$L$578)</f>
        <v>#VALUE!</v>
      </c>
      <c r="H180" s="13" t="e">
        <f>SUMIF('[2]2.报价结算清单'!$F$2:$F$578,$A180,'[2]2.报价结算清单'!$N$2:$N$578)</f>
        <v>#VALUE!</v>
      </c>
      <c r="I180" s="15" t="e">
        <f>SUMIF('[2]2.报价结算清单'!$F$2:$F$578,A180,'[2]2.报价结算清单'!$P$2:$P$578)</f>
        <v>#VALUE!</v>
      </c>
    </row>
    <row r="181" ht="14" hidden="1" spans="1:9">
      <c r="A181" s="7" t="s">
        <v>2758</v>
      </c>
      <c r="B181" s="8" t="s">
        <v>1073</v>
      </c>
      <c r="C181" s="8" t="s">
        <v>2280</v>
      </c>
      <c r="D181" s="9" t="s">
        <v>1074</v>
      </c>
      <c r="E181" s="8" t="s">
        <v>39</v>
      </c>
      <c r="F181" s="12">
        <v>63.33</v>
      </c>
      <c r="G181" s="13" t="e">
        <f>SUMIF('[2]2.报价结算清单'!$F$2:$F$578,$A181,'[2]2.报价结算清单'!$L$2:$L$578)</f>
        <v>#VALUE!</v>
      </c>
      <c r="H181" s="13" t="e">
        <f>SUMIF('[2]2.报价结算清单'!$F$2:$F$578,$A181,'[2]2.报价结算清单'!$N$2:$N$578)</f>
        <v>#VALUE!</v>
      </c>
      <c r="I181" s="15" t="e">
        <f>SUMIF('[2]2.报价结算清单'!$F$2:$F$578,A181,'[2]2.报价结算清单'!$P$2:$P$578)</f>
        <v>#VALUE!</v>
      </c>
    </row>
    <row r="182" ht="14" hidden="1" spans="1:9">
      <c r="A182" s="7" t="s">
        <v>2759</v>
      </c>
      <c r="B182" s="8" t="s">
        <v>1021</v>
      </c>
      <c r="C182" s="8" t="s">
        <v>2280</v>
      </c>
      <c r="D182" s="9" t="s">
        <v>1022</v>
      </c>
      <c r="E182" s="8" t="s">
        <v>39</v>
      </c>
      <c r="F182" s="12">
        <v>60</v>
      </c>
      <c r="G182" s="13" t="e">
        <f>SUMIF('[2]2.报价结算清单'!$F$2:$F$578,$A182,'[2]2.报价结算清单'!$L$2:$L$578)</f>
        <v>#VALUE!</v>
      </c>
      <c r="H182" s="13" t="e">
        <f>SUMIF('[2]2.报价结算清单'!$F$2:$F$578,$A182,'[2]2.报价结算清单'!$N$2:$N$578)</f>
        <v>#VALUE!</v>
      </c>
      <c r="I182" s="15" t="e">
        <f>SUMIF('[2]2.报价结算清单'!$F$2:$F$578,A182,'[2]2.报价结算清单'!$P$2:$P$578)</f>
        <v>#VALUE!</v>
      </c>
    </row>
    <row r="183" ht="14" hidden="1" spans="1:9">
      <c r="A183" s="7" t="s">
        <v>2760</v>
      </c>
      <c r="B183" s="8" t="s">
        <v>1017</v>
      </c>
      <c r="C183" s="8" t="s">
        <v>2280</v>
      </c>
      <c r="D183" s="9" t="s">
        <v>1018</v>
      </c>
      <c r="E183" s="8" t="s">
        <v>39</v>
      </c>
      <c r="F183" s="12">
        <v>93.33</v>
      </c>
      <c r="G183" s="13" t="e">
        <f>SUMIF('[2]2.报价结算清单'!$F$2:$F$578,$A183,'[2]2.报价结算清单'!$L$2:$L$578)</f>
        <v>#VALUE!</v>
      </c>
      <c r="H183" s="13" t="e">
        <f>SUMIF('[2]2.报价结算清单'!$F$2:$F$578,$A183,'[2]2.报价结算清单'!$N$2:$N$578)</f>
        <v>#VALUE!</v>
      </c>
      <c r="I183" s="15" t="e">
        <f>SUMIF('[2]2.报价结算清单'!$F$2:$F$578,A183,'[2]2.报价结算清单'!$P$2:$P$578)</f>
        <v>#VALUE!</v>
      </c>
    </row>
    <row r="184" ht="14" hidden="1" spans="1:9">
      <c r="A184" s="7" t="s">
        <v>2761</v>
      </c>
      <c r="B184" s="8" t="s">
        <v>1379</v>
      </c>
      <c r="C184" s="8" t="s">
        <v>2280</v>
      </c>
      <c r="D184" s="9" t="s">
        <v>1380</v>
      </c>
      <c r="E184" s="8" t="s">
        <v>39</v>
      </c>
      <c r="F184" s="12">
        <v>53</v>
      </c>
      <c r="G184" s="13" t="e">
        <f>SUMIF('[2]2.报价结算清单'!$F$2:$F$578,$A184,'[2]2.报价结算清单'!$L$2:$L$578)</f>
        <v>#VALUE!</v>
      </c>
      <c r="H184" s="13" t="e">
        <f>SUMIF('[2]2.报价结算清单'!$F$2:$F$578,$A184,'[2]2.报价结算清单'!$N$2:$N$578)</f>
        <v>#VALUE!</v>
      </c>
      <c r="I184" s="15" t="e">
        <f>SUMIF('[2]2.报价结算清单'!$F$2:$F$578,A184,'[2]2.报价结算清单'!$P$2:$P$578)</f>
        <v>#VALUE!</v>
      </c>
    </row>
    <row r="185" ht="14" hidden="1" spans="1:9">
      <c r="A185" s="7" t="s">
        <v>2762</v>
      </c>
      <c r="B185" s="8" t="s">
        <v>1245</v>
      </c>
      <c r="C185" s="8" t="s">
        <v>2280</v>
      </c>
      <c r="D185" s="9" t="s">
        <v>1246</v>
      </c>
      <c r="E185" s="8" t="s">
        <v>39</v>
      </c>
      <c r="F185" s="12">
        <v>79.67</v>
      </c>
      <c r="G185" s="13" t="e">
        <f>SUMIF('[2]2.报价结算清单'!$F$2:$F$578,$A185,'[2]2.报价结算清单'!$L$2:$L$578)</f>
        <v>#VALUE!</v>
      </c>
      <c r="H185" s="13" t="e">
        <f>SUMIF('[2]2.报价结算清单'!$F$2:$F$578,$A185,'[2]2.报价结算清单'!$N$2:$N$578)</f>
        <v>#VALUE!</v>
      </c>
      <c r="I185" s="15" t="e">
        <f>SUMIF('[2]2.报价结算清单'!$F$2:$F$578,A185,'[2]2.报价结算清单'!$P$2:$P$578)</f>
        <v>#VALUE!</v>
      </c>
    </row>
    <row r="186" ht="14" hidden="1" spans="1:9">
      <c r="A186" s="7" t="s">
        <v>2763</v>
      </c>
      <c r="B186" s="8" t="s">
        <v>475</v>
      </c>
      <c r="C186" s="8" t="s">
        <v>2280</v>
      </c>
      <c r="D186" s="9" t="s">
        <v>476</v>
      </c>
      <c r="E186" s="8" t="s">
        <v>39</v>
      </c>
      <c r="F186" s="12">
        <v>62.54</v>
      </c>
      <c r="G186" s="13" t="e">
        <f>SUMIF('[2]2.报价结算清单'!$F$2:$F$578,$A186,'[2]2.报价结算清单'!$L$2:$L$578)</f>
        <v>#VALUE!</v>
      </c>
      <c r="H186" s="13" t="e">
        <f>SUMIF('[2]2.报价结算清单'!$F$2:$F$578,$A186,'[2]2.报价结算清单'!$N$2:$N$578)</f>
        <v>#VALUE!</v>
      </c>
      <c r="I186" s="15" t="e">
        <f>SUMIF('[2]2.报价结算清单'!$F$2:$F$578,A186,'[2]2.报价结算清单'!$P$2:$P$578)</f>
        <v>#VALUE!</v>
      </c>
    </row>
    <row r="187" ht="14" hidden="1" spans="1:9">
      <c r="A187" s="7" t="s">
        <v>2764</v>
      </c>
      <c r="B187" s="8" t="s">
        <v>1620</v>
      </c>
      <c r="C187" s="8" t="s">
        <v>2280</v>
      </c>
      <c r="D187" s="9" t="s">
        <v>1621</v>
      </c>
      <c r="E187" s="8" t="s">
        <v>39</v>
      </c>
      <c r="F187" s="12">
        <v>89.04</v>
      </c>
      <c r="G187" s="13" t="e">
        <f>SUMIF('[2]2.报价结算清单'!$F$2:$F$578,$A187,'[2]2.报价结算清单'!$L$2:$L$578)</f>
        <v>#VALUE!</v>
      </c>
      <c r="H187" s="13" t="e">
        <f>SUMIF('[2]2.报价结算清单'!$F$2:$F$578,$A187,'[2]2.报价结算清单'!$N$2:$N$578)</f>
        <v>#VALUE!</v>
      </c>
      <c r="I187" s="15" t="e">
        <f>SUMIF('[2]2.报价结算清单'!$F$2:$F$578,A187,'[2]2.报价结算清单'!$P$2:$P$578)</f>
        <v>#VALUE!</v>
      </c>
    </row>
    <row r="188" ht="14" hidden="1" spans="1:9">
      <c r="A188" s="7" t="s">
        <v>2765</v>
      </c>
      <c r="B188" s="8" t="s">
        <v>1821</v>
      </c>
      <c r="C188" s="8" t="s">
        <v>2280</v>
      </c>
      <c r="D188" s="9" t="s">
        <v>1822</v>
      </c>
      <c r="E188" s="8" t="s">
        <v>39</v>
      </c>
      <c r="F188" s="12">
        <v>73.33</v>
      </c>
      <c r="G188" s="13" t="e">
        <f>SUMIF('[2]2.报价结算清单'!$F$2:$F$578,$A188,'[2]2.报价结算清单'!$L$2:$L$578)</f>
        <v>#VALUE!</v>
      </c>
      <c r="H188" s="13" t="e">
        <f>SUMIF('[2]2.报价结算清单'!$F$2:$F$578,$A188,'[2]2.报价结算清单'!$N$2:$N$578)</f>
        <v>#VALUE!</v>
      </c>
      <c r="I188" s="15" t="e">
        <f>SUMIF('[2]2.报价结算清单'!$F$2:$F$578,A188,'[2]2.报价结算清单'!$P$2:$P$578)</f>
        <v>#VALUE!</v>
      </c>
    </row>
    <row r="189" ht="14" hidden="1" spans="1:9">
      <c r="A189" s="7" t="s">
        <v>2766</v>
      </c>
      <c r="B189" s="8" t="s">
        <v>1349</v>
      </c>
      <c r="C189" s="8" t="s">
        <v>2280</v>
      </c>
      <c r="D189" s="9" t="s">
        <v>1350</v>
      </c>
      <c r="E189" s="8" t="s">
        <v>39</v>
      </c>
      <c r="F189" s="12">
        <v>95</v>
      </c>
      <c r="G189" s="13" t="e">
        <f>SUMIF('[2]2.报价结算清单'!$F$2:$F$578,$A189,'[2]2.报价结算清单'!$L$2:$L$578)</f>
        <v>#VALUE!</v>
      </c>
      <c r="H189" s="13" t="e">
        <f>SUMIF('[2]2.报价结算清单'!$F$2:$F$578,$A189,'[2]2.报价结算清单'!$N$2:$N$578)</f>
        <v>#VALUE!</v>
      </c>
      <c r="I189" s="15" t="e">
        <f>SUMIF('[2]2.报价结算清单'!$F$2:$F$578,A189,'[2]2.报价结算清单'!$P$2:$P$578)</f>
        <v>#VALUE!</v>
      </c>
    </row>
    <row r="190" ht="14" hidden="1" spans="1:9">
      <c r="A190" s="7" t="s">
        <v>2767</v>
      </c>
      <c r="B190" s="8" t="s">
        <v>664</v>
      </c>
      <c r="C190" s="8" t="s">
        <v>2280</v>
      </c>
      <c r="D190" s="9" t="s">
        <v>665</v>
      </c>
      <c r="E190" s="8" t="s">
        <v>39</v>
      </c>
      <c r="F190" s="12">
        <v>74.2</v>
      </c>
      <c r="G190" s="13" t="e">
        <f>SUMIF('[2]2.报价结算清单'!$F$2:$F$578,$A190,'[2]2.报价结算清单'!$L$2:$L$578)</f>
        <v>#VALUE!</v>
      </c>
      <c r="H190" s="13" t="e">
        <f>SUMIF('[2]2.报价结算清单'!$F$2:$F$578,$A190,'[2]2.报价结算清单'!$N$2:$N$578)</f>
        <v>#VALUE!</v>
      </c>
      <c r="I190" s="15" t="e">
        <f>SUMIF('[2]2.报价结算清单'!$F$2:$F$578,A190,'[2]2.报价结算清单'!$P$2:$P$578)</f>
        <v>#VALUE!</v>
      </c>
    </row>
    <row r="191" ht="14" hidden="1" spans="1:9">
      <c r="A191" s="7" t="s">
        <v>2768</v>
      </c>
      <c r="B191" s="8" t="s">
        <v>1600</v>
      </c>
      <c r="C191" s="8" t="s">
        <v>2280</v>
      </c>
      <c r="D191" s="9" t="s">
        <v>1601</v>
      </c>
      <c r="E191" s="8" t="s">
        <v>39</v>
      </c>
      <c r="F191" s="12">
        <v>63</v>
      </c>
      <c r="G191" s="13" t="e">
        <f>SUMIF('[2]2.报价结算清单'!$F$2:$F$578,$A191,'[2]2.报价结算清单'!$L$2:$L$578)</f>
        <v>#VALUE!</v>
      </c>
      <c r="H191" s="13" t="e">
        <f>SUMIF('[2]2.报价结算清单'!$F$2:$F$578,$A191,'[2]2.报价结算清单'!$N$2:$N$578)</f>
        <v>#VALUE!</v>
      </c>
      <c r="I191" s="15" t="e">
        <f>SUMIF('[2]2.报价结算清单'!$F$2:$F$578,A191,'[2]2.报价结算清单'!$P$2:$P$578)</f>
        <v>#VALUE!</v>
      </c>
    </row>
    <row r="192" ht="14" hidden="1" spans="1:9">
      <c r="A192" s="7" t="s">
        <v>2769</v>
      </c>
      <c r="B192" s="8" t="s">
        <v>586</v>
      </c>
      <c r="C192" s="8" t="s">
        <v>2280</v>
      </c>
      <c r="D192" s="9" t="s">
        <v>587</v>
      </c>
      <c r="E192" s="8" t="s">
        <v>39</v>
      </c>
      <c r="F192" s="12">
        <v>42.4</v>
      </c>
      <c r="G192" s="13" t="e">
        <f>SUMIF('[2]2.报价结算清单'!$F$2:$F$578,$A192,'[2]2.报价结算清单'!$L$2:$L$578)</f>
        <v>#VALUE!</v>
      </c>
      <c r="H192" s="13" t="e">
        <f>SUMIF('[2]2.报价结算清单'!$F$2:$F$578,$A192,'[2]2.报价结算清单'!$N$2:$N$578)</f>
        <v>#VALUE!</v>
      </c>
      <c r="I192" s="15" t="e">
        <f>SUMIF('[2]2.报价结算清单'!$F$2:$F$578,A192,'[2]2.报价结算清单'!$P$2:$P$578)</f>
        <v>#VALUE!</v>
      </c>
    </row>
    <row r="193" ht="14" hidden="1" spans="1:9">
      <c r="A193" s="7" t="s">
        <v>2770</v>
      </c>
      <c r="B193" s="8" t="s">
        <v>1452</v>
      </c>
      <c r="C193" s="8" t="s">
        <v>2280</v>
      </c>
      <c r="D193" s="9" t="s">
        <v>1453</v>
      </c>
      <c r="E193" s="8" t="s">
        <v>39</v>
      </c>
      <c r="F193" s="12">
        <v>198.33</v>
      </c>
      <c r="G193" s="13" t="e">
        <f>SUMIF('[2]2.报价结算清单'!$F$2:$F$578,$A193,'[2]2.报价结算清单'!$L$2:$L$578)</f>
        <v>#VALUE!</v>
      </c>
      <c r="H193" s="13" t="e">
        <f>SUMIF('[2]2.报价结算清单'!$F$2:$F$578,$A193,'[2]2.报价结算清单'!$N$2:$N$578)</f>
        <v>#VALUE!</v>
      </c>
      <c r="I193" s="15" t="e">
        <f>SUMIF('[2]2.报价结算清单'!$F$2:$F$578,A193,'[2]2.报价结算清单'!$P$2:$P$578)</f>
        <v>#VALUE!</v>
      </c>
    </row>
    <row r="194" ht="14" hidden="1" spans="1:9">
      <c r="A194" s="7" t="s">
        <v>2771</v>
      </c>
      <c r="B194" s="8" t="s">
        <v>1845</v>
      </c>
      <c r="C194" s="8" t="s">
        <v>2280</v>
      </c>
      <c r="D194" s="9" t="s">
        <v>1846</v>
      </c>
      <c r="E194" s="8" t="s">
        <v>39</v>
      </c>
      <c r="F194" s="12">
        <v>37</v>
      </c>
      <c r="G194" s="13" t="e">
        <f>SUMIF('[2]2.报价结算清单'!$F$2:$F$578,$A194,'[2]2.报价结算清单'!$L$2:$L$578)</f>
        <v>#VALUE!</v>
      </c>
      <c r="H194" s="13" t="e">
        <f>SUMIF('[2]2.报价结算清单'!$F$2:$F$578,$A194,'[2]2.报价结算清单'!$N$2:$N$578)</f>
        <v>#VALUE!</v>
      </c>
      <c r="I194" s="15" t="e">
        <f>SUMIF('[2]2.报价结算清单'!$F$2:$F$578,A194,'[2]2.报价结算清单'!$P$2:$P$578)</f>
        <v>#VALUE!</v>
      </c>
    </row>
    <row r="195" ht="14" hidden="1" spans="1:9">
      <c r="A195" s="7" t="s">
        <v>2772</v>
      </c>
      <c r="B195" s="8" t="s">
        <v>574</v>
      </c>
      <c r="C195" s="8" t="s">
        <v>2280</v>
      </c>
      <c r="D195" s="9" t="s">
        <v>575</v>
      </c>
      <c r="E195" s="8" t="s">
        <v>39</v>
      </c>
      <c r="F195" s="12">
        <v>55</v>
      </c>
      <c r="G195" s="13" t="e">
        <f>SUMIF('[2]2.报价结算清单'!$F$2:$F$578,$A195,'[2]2.报价结算清单'!$L$2:$L$578)</f>
        <v>#VALUE!</v>
      </c>
      <c r="H195" s="13" t="e">
        <f>SUMIF('[2]2.报价结算清单'!$F$2:$F$578,$A195,'[2]2.报价结算清单'!$N$2:$N$578)</f>
        <v>#VALUE!</v>
      </c>
      <c r="I195" s="15" t="e">
        <f>SUMIF('[2]2.报价结算清单'!$F$2:$F$578,A195,'[2]2.报价结算清单'!$P$2:$P$578)</f>
        <v>#VALUE!</v>
      </c>
    </row>
    <row r="196" ht="14" hidden="1" spans="1:9">
      <c r="A196" s="7" t="s">
        <v>2773</v>
      </c>
      <c r="B196" s="8" t="s">
        <v>1592</v>
      </c>
      <c r="C196" s="8" t="s">
        <v>2280</v>
      </c>
      <c r="D196" s="9" t="s">
        <v>1593</v>
      </c>
      <c r="E196" s="8" t="s">
        <v>39</v>
      </c>
      <c r="F196" s="12">
        <v>63</v>
      </c>
      <c r="G196" s="13" t="e">
        <f>SUMIF('[2]2.报价结算清单'!$F$2:$F$578,$A196,'[2]2.报价结算清单'!$L$2:$L$578)</f>
        <v>#VALUE!</v>
      </c>
      <c r="H196" s="13" t="e">
        <f>SUMIF('[2]2.报价结算清单'!$F$2:$F$578,$A196,'[2]2.报价结算清单'!$N$2:$N$578)</f>
        <v>#VALUE!</v>
      </c>
      <c r="I196" s="15" t="e">
        <f>SUMIF('[2]2.报价结算清单'!$F$2:$F$578,A196,'[2]2.报价结算清单'!$P$2:$P$578)</f>
        <v>#VALUE!</v>
      </c>
    </row>
    <row r="197" ht="14" hidden="1" spans="1:9">
      <c r="A197" s="7" t="s">
        <v>2774</v>
      </c>
      <c r="B197" s="8" t="s">
        <v>1536</v>
      </c>
      <c r="C197" s="8" t="s">
        <v>2280</v>
      </c>
      <c r="D197" s="9" t="s">
        <v>1537</v>
      </c>
      <c r="E197" s="8" t="s">
        <v>39</v>
      </c>
      <c r="F197" s="12">
        <v>58.3</v>
      </c>
      <c r="G197" s="13" t="e">
        <f>SUMIF('[2]2.报价结算清单'!$F$2:$F$578,$A197,'[2]2.报价结算清单'!$L$2:$L$578)</f>
        <v>#VALUE!</v>
      </c>
      <c r="H197" s="13" t="e">
        <f>SUMIF('[2]2.报价结算清单'!$F$2:$F$578,$A197,'[2]2.报价结算清单'!$N$2:$N$578)</f>
        <v>#VALUE!</v>
      </c>
      <c r="I197" s="15" t="e">
        <f>SUMIF('[2]2.报价结算清单'!$F$2:$F$578,A197,'[2]2.报价结算清单'!$P$2:$P$578)</f>
        <v>#VALUE!</v>
      </c>
    </row>
    <row r="198" ht="14" hidden="1" spans="1:9">
      <c r="A198" s="7" t="s">
        <v>2775</v>
      </c>
      <c r="B198" s="8" t="s">
        <v>1757</v>
      </c>
      <c r="C198" s="8" t="s">
        <v>2280</v>
      </c>
      <c r="D198" s="9" t="s">
        <v>1758</v>
      </c>
      <c r="E198" s="8" t="s">
        <v>39</v>
      </c>
      <c r="F198" s="12">
        <v>56</v>
      </c>
      <c r="G198" s="13" t="e">
        <f>SUMIF('[2]2.报价结算清单'!$F$2:$F$578,$A198,'[2]2.报价结算清单'!$L$2:$L$578)</f>
        <v>#VALUE!</v>
      </c>
      <c r="H198" s="13" t="e">
        <f>SUMIF('[2]2.报价结算清单'!$F$2:$F$578,$A198,'[2]2.报价结算清单'!$N$2:$N$578)</f>
        <v>#VALUE!</v>
      </c>
      <c r="I198" s="15" t="e">
        <f>SUMIF('[2]2.报价结算清单'!$F$2:$F$578,A198,'[2]2.报价结算清单'!$P$2:$P$578)</f>
        <v>#VALUE!</v>
      </c>
    </row>
    <row r="199" ht="14" hidden="1" spans="1:9">
      <c r="A199" s="7" t="s">
        <v>2776</v>
      </c>
      <c r="B199" s="8" t="s">
        <v>1165</v>
      </c>
      <c r="C199" s="8" t="s">
        <v>2280</v>
      </c>
      <c r="D199" s="9" t="s">
        <v>1166</v>
      </c>
      <c r="E199" s="8" t="s">
        <v>196</v>
      </c>
      <c r="F199" s="12">
        <v>1.3</v>
      </c>
      <c r="G199" s="13" t="e">
        <f>SUMIF('[2]2.报价结算清单'!$F$2:$F$578,$A199,'[2]2.报价结算清单'!$L$2:$L$578)</f>
        <v>#VALUE!</v>
      </c>
      <c r="H199" s="13" t="e">
        <f>SUMIF('[2]2.报价结算清单'!$F$2:$F$578,$A199,'[2]2.报价结算清单'!$N$2:$N$578)</f>
        <v>#VALUE!</v>
      </c>
      <c r="I199" s="15" t="e">
        <f>SUMIF('[2]2.报价结算清单'!$F$2:$F$578,A199,'[2]2.报价结算清单'!$P$2:$P$578)</f>
        <v>#VALUE!</v>
      </c>
    </row>
    <row r="200" ht="14" hidden="1" spans="1:9">
      <c r="A200" s="7" t="s">
        <v>2777</v>
      </c>
      <c r="B200" s="8" t="s">
        <v>1424</v>
      </c>
      <c r="C200" s="8" t="s">
        <v>2280</v>
      </c>
      <c r="D200" s="9" t="s">
        <v>1425</v>
      </c>
      <c r="E200" s="8" t="s">
        <v>196</v>
      </c>
      <c r="F200" s="12">
        <v>1</v>
      </c>
      <c r="G200" s="13" t="e">
        <f>SUMIF('[2]2.报价结算清单'!$F$2:$F$578,$A200,'[2]2.报价结算清单'!$L$2:$L$578)</f>
        <v>#VALUE!</v>
      </c>
      <c r="H200" s="13" t="e">
        <f>SUMIF('[2]2.报价结算清单'!$F$2:$F$578,$A200,'[2]2.报价结算清单'!$N$2:$N$578)</f>
        <v>#VALUE!</v>
      </c>
      <c r="I200" s="15" t="e">
        <f>SUMIF('[2]2.报价结算清单'!$F$2:$F$578,A200,'[2]2.报价结算清单'!$P$2:$P$578)</f>
        <v>#VALUE!</v>
      </c>
    </row>
    <row r="201" ht="14" hidden="1" spans="1:9">
      <c r="A201" s="7" t="s">
        <v>2778</v>
      </c>
      <c r="B201" s="8" t="s">
        <v>1925</v>
      </c>
      <c r="C201" s="8" t="s">
        <v>2280</v>
      </c>
      <c r="D201" s="9" t="s">
        <v>1926</v>
      </c>
      <c r="E201" s="8" t="s">
        <v>196</v>
      </c>
      <c r="F201" s="12">
        <v>1.5</v>
      </c>
      <c r="G201" s="13" t="e">
        <f>SUMIF('[2]2.报价结算清单'!$F$2:$F$578,$A201,'[2]2.报价结算清单'!$L$2:$L$578)</f>
        <v>#VALUE!</v>
      </c>
      <c r="H201" s="13" t="e">
        <f>SUMIF('[2]2.报价结算清单'!$F$2:$F$578,$A201,'[2]2.报价结算清单'!$N$2:$N$578)</f>
        <v>#VALUE!</v>
      </c>
      <c r="I201" s="15" t="e">
        <f>SUMIF('[2]2.报价结算清单'!$F$2:$F$578,A201,'[2]2.报价结算清单'!$P$2:$P$578)</f>
        <v>#VALUE!</v>
      </c>
    </row>
    <row r="202" ht="14" hidden="1" spans="1:9">
      <c r="A202" s="7" t="s">
        <v>2779</v>
      </c>
      <c r="B202" s="8" t="s">
        <v>1909</v>
      </c>
      <c r="C202" s="8" t="s">
        <v>2280</v>
      </c>
      <c r="D202" s="9" t="s">
        <v>1910</v>
      </c>
      <c r="E202" s="8" t="s">
        <v>196</v>
      </c>
      <c r="F202" s="12">
        <v>1.22</v>
      </c>
      <c r="G202" s="13" t="e">
        <f>SUMIF('[2]2.报价结算清单'!$F$2:$F$578,$A202,'[2]2.报价结算清单'!$L$2:$L$578)</f>
        <v>#VALUE!</v>
      </c>
      <c r="H202" s="13" t="e">
        <f>SUMIF('[2]2.报价结算清单'!$F$2:$F$578,$A202,'[2]2.报价结算清单'!$N$2:$N$578)</f>
        <v>#VALUE!</v>
      </c>
      <c r="I202" s="15" t="e">
        <f>SUMIF('[2]2.报价结算清单'!$F$2:$F$578,A202,'[2]2.报价结算清单'!$P$2:$P$578)</f>
        <v>#VALUE!</v>
      </c>
    </row>
    <row r="203" ht="14" hidden="1" spans="1:9">
      <c r="A203" s="7" t="s">
        <v>2406</v>
      </c>
      <c r="B203" s="8" t="s">
        <v>261</v>
      </c>
      <c r="C203" s="8" t="s">
        <v>2280</v>
      </c>
      <c r="D203" s="9" t="s">
        <v>262</v>
      </c>
      <c r="E203" s="8" t="s">
        <v>196</v>
      </c>
      <c r="F203" s="12">
        <v>1.91</v>
      </c>
      <c r="G203" s="13" t="e">
        <f>SUMIF('[2]2.报价结算清单'!$F$2:$F$578,$A203,'[2]2.报价结算清单'!$L$2:$L$578)</f>
        <v>#VALUE!</v>
      </c>
      <c r="H203" s="13" t="e">
        <f>SUMIF('[2]2.报价结算清单'!$F$2:$F$578,$A203,'[2]2.报价结算清单'!$N$2:$N$578)</f>
        <v>#VALUE!</v>
      </c>
      <c r="I203" s="15" t="e">
        <f>SUMIF('[2]2.报价结算清单'!$F$2:$F$578,A203,'[2]2.报价结算清单'!$P$2:$P$578)</f>
        <v>#VALUE!</v>
      </c>
    </row>
    <row r="204" ht="14" hidden="1" spans="1:9">
      <c r="A204" s="7" t="s">
        <v>2780</v>
      </c>
      <c r="B204" s="8" t="s">
        <v>856</v>
      </c>
      <c r="C204" s="8" t="s">
        <v>2280</v>
      </c>
      <c r="D204" s="9" t="s">
        <v>857</v>
      </c>
      <c r="E204" s="8" t="s">
        <v>196</v>
      </c>
      <c r="F204" s="12">
        <v>1.5</v>
      </c>
      <c r="G204" s="13" t="e">
        <f>SUMIF('[2]2.报价结算清单'!$F$2:$F$578,$A204,'[2]2.报价结算清单'!$L$2:$L$578)</f>
        <v>#VALUE!</v>
      </c>
      <c r="H204" s="13" t="e">
        <f>SUMIF('[2]2.报价结算清单'!$F$2:$F$578,$A204,'[2]2.报价结算清单'!$N$2:$N$578)</f>
        <v>#VALUE!</v>
      </c>
      <c r="I204" s="15" t="e">
        <f>SUMIF('[2]2.报价结算清单'!$F$2:$F$578,A204,'[2]2.报价结算清单'!$P$2:$P$578)</f>
        <v>#VALUE!</v>
      </c>
    </row>
    <row r="205" ht="14" hidden="1" spans="1:9">
      <c r="A205" s="7" t="s">
        <v>2414</v>
      </c>
      <c r="B205" s="8" t="s">
        <v>1197</v>
      </c>
      <c r="C205" s="8" t="s">
        <v>2280</v>
      </c>
      <c r="D205" s="9" t="s">
        <v>1198</v>
      </c>
      <c r="E205" s="8" t="s">
        <v>196</v>
      </c>
      <c r="F205" s="12">
        <v>1.73</v>
      </c>
      <c r="G205" s="13" t="e">
        <f>SUMIF('[2]2.报价结算清单'!$F$2:$F$578,$A205,'[2]2.报价结算清单'!$L$2:$L$578)</f>
        <v>#VALUE!</v>
      </c>
      <c r="H205" s="13" t="e">
        <f>SUMIF('[2]2.报价结算清单'!$F$2:$F$578,$A205,'[2]2.报价结算清单'!$N$2:$N$578)</f>
        <v>#VALUE!</v>
      </c>
      <c r="I205" s="15" t="e">
        <f>SUMIF('[2]2.报价结算清单'!$F$2:$F$578,A205,'[2]2.报价结算清单'!$P$2:$P$578)</f>
        <v>#VALUE!</v>
      </c>
    </row>
    <row r="206" ht="14" hidden="1" spans="1:9">
      <c r="A206" s="7" t="s">
        <v>2781</v>
      </c>
      <c r="B206" s="8" t="s">
        <v>1612</v>
      </c>
      <c r="C206" s="8" t="s">
        <v>2280</v>
      </c>
      <c r="D206" s="9" t="s">
        <v>1613</v>
      </c>
      <c r="E206" s="8" t="s">
        <v>196</v>
      </c>
      <c r="F206" s="12">
        <v>1.6</v>
      </c>
      <c r="G206" s="13" t="e">
        <f>SUMIF('[2]2.报价结算清单'!$F$2:$F$578,$A206,'[2]2.报价结算清单'!$L$2:$L$578)</f>
        <v>#VALUE!</v>
      </c>
      <c r="H206" s="13" t="e">
        <f>SUMIF('[2]2.报价结算清单'!$F$2:$F$578,$A206,'[2]2.报价结算清单'!$N$2:$N$578)</f>
        <v>#VALUE!</v>
      </c>
      <c r="I206" s="15" t="e">
        <f>SUMIF('[2]2.报价结算清单'!$F$2:$F$578,A206,'[2]2.报价结算清单'!$P$2:$P$578)</f>
        <v>#VALUE!</v>
      </c>
    </row>
    <row r="207" ht="14" hidden="1" spans="1:9">
      <c r="A207" s="7" t="s">
        <v>2782</v>
      </c>
      <c r="B207" s="8" t="s">
        <v>508</v>
      </c>
      <c r="C207" s="8" t="s">
        <v>2280</v>
      </c>
      <c r="D207" s="9" t="s">
        <v>509</v>
      </c>
      <c r="E207" s="8" t="s">
        <v>196</v>
      </c>
      <c r="F207" s="12">
        <v>2.12</v>
      </c>
      <c r="G207" s="13" t="e">
        <f>SUMIF('[2]2.报价结算清单'!$F$2:$F$578,$A207,'[2]2.报价结算清单'!$L$2:$L$578)</f>
        <v>#VALUE!</v>
      </c>
      <c r="H207" s="13" t="e">
        <f>SUMIF('[2]2.报价结算清单'!$F$2:$F$578,$A207,'[2]2.报价结算清单'!$N$2:$N$578)</f>
        <v>#VALUE!</v>
      </c>
      <c r="I207" s="15" t="e">
        <f>SUMIF('[2]2.报价结算清单'!$F$2:$F$578,A207,'[2]2.报价结算清单'!$P$2:$P$578)</f>
        <v>#VALUE!</v>
      </c>
    </row>
    <row r="208" ht="14" hidden="1" spans="1:9">
      <c r="A208" s="7" t="s">
        <v>2783</v>
      </c>
      <c r="B208" s="8" t="s">
        <v>194</v>
      </c>
      <c r="C208" s="8" t="s">
        <v>2280</v>
      </c>
      <c r="D208" s="9" t="s">
        <v>195</v>
      </c>
      <c r="E208" s="8" t="s">
        <v>196</v>
      </c>
      <c r="F208" s="12">
        <v>1.6</v>
      </c>
      <c r="G208" s="13" t="e">
        <f>SUMIF('[2]2.报价结算清单'!$F$2:$F$578,$A208,'[2]2.报价结算清单'!$L$2:$L$578)</f>
        <v>#VALUE!</v>
      </c>
      <c r="H208" s="13" t="e">
        <f>SUMIF('[2]2.报价结算清单'!$F$2:$F$578,$A208,'[2]2.报价结算清单'!$N$2:$N$578)</f>
        <v>#VALUE!</v>
      </c>
      <c r="I208" s="15" t="e">
        <f>SUMIF('[2]2.报价结算清单'!$F$2:$F$578,A208,'[2]2.报价结算清单'!$P$2:$P$578)</f>
        <v>#VALUE!</v>
      </c>
    </row>
    <row r="209" ht="14" hidden="1" spans="1:9">
      <c r="A209" s="7" t="s">
        <v>2422</v>
      </c>
      <c r="B209" s="8" t="s">
        <v>864</v>
      </c>
      <c r="C209" s="8" t="s">
        <v>2280</v>
      </c>
      <c r="D209" s="9" t="s">
        <v>865</v>
      </c>
      <c r="E209" s="8" t="s">
        <v>196</v>
      </c>
      <c r="F209" s="12">
        <v>2.43</v>
      </c>
      <c r="G209" s="13" t="e">
        <f>SUMIF('[2]2.报价结算清单'!$F$2:$F$578,$A209,'[2]2.报价结算清单'!$L$2:$L$578)</f>
        <v>#VALUE!</v>
      </c>
      <c r="H209" s="13" t="e">
        <f>SUMIF('[2]2.报价结算清单'!$F$2:$F$578,$A209,'[2]2.报价结算清单'!$N$2:$N$578)</f>
        <v>#VALUE!</v>
      </c>
      <c r="I209" s="15" t="e">
        <f>SUMIF('[2]2.报价结算清单'!$F$2:$F$578,A209,'[2]2.报价结算清单'!$P$2:$P$578)</f>
        <v>#VALUE!</v>
      </c>
    </row>
    <row r="210" ht="14" hidden="1" spans="1:9">
      <c r="A210" s="7" t="s">
        <v>2784</v>
      </c>
      <c r="B210" s="8" t="s">
        <v>455</v>
      </c>
      <c r="C210" s="8" t="s">
        <v>2280</v>
      </c>
      <c r="D210" s="9" t="s">
        <v>456</v>
      </c>
      <c r="E210" s="8" t="s">
        <v>196</v>
      </c>
      <c r="F210" s="12">
        <v>1.93</v>
      </c>
      <c r="G210" s="13" t="e">
        <f>SUMIF('[2]2.报价结算清单'!$F$2:$F$578,$A210,'[2]2.报价结算清单'!$L$2:$L$578)</f>
        <v>#VALUE!</v>
      </c>
      <c r="H210" s="13" t="e">
        <f>SUMIF('[2]2.报价结算清单'!$F$2:$F$578,$A210,'[2]2.报价结算清单'!$N$2:$N$578)</f>
        <v>#VALUE!</v>
      </c>
      <c r="I210" s="15" t="e">
        <f>SUMIF('[2]2.报价结算清单'!$F$2:$F$578,A210,'[2]2.报价结算清单'!$P$2:$P$578)</f>
        <v>#VALUE!</v>
      </c>
    </row>
    <row r="211" ht="14" hidden="1" spans="1:9">
      <c r="A211" s="7" t="s">
        <v>2785</v>
      </c>
      <c r="B211" s="8" t="s">
        <v>1337</v>
      </c>
      <c r="C211" s="8" t="s">
        <v>2280</v>
      </c>
      <c r="D211" s="9" t="s">
        <v>1338</v>
      </c>
      <c r="E211" s="8" t="s">
        <v>196</v>
      </c>
      <c r="F211" s="12">
        <v>5.83</v>
      </c>
      <c r="G211" s="13" t="e">
        <f>SUMIF('[2]2.报价结算清单'!$F$2:$F$578,$A211,'[2]2.报价结算清单'!$L$2:$L$578)</f>
        <v>#VALUE!</v>
      </c>
      <c r="H211" s="13" t="e">
        <f>SUMIF('[2]2.报价结算清单'!$F$2:$F$578,$A211,'[2]2.报价结算清单'!$N$2:$N$578)</f>
        <v>#VALUE!</v>
      </c>
      <c r="I211" s="15" t="e">
        <f>SUMIF('[2]2.报价结算清单'!$F$2:$F$578,A211,'[2]2.报价结算清单'!$P$2:$P$578)</f>
        <v>#VALUE!</v>
      </c>
    </row>
    <row r="212" ht="14" hidden="1" spans="1:9">
      <c r="A212" s="7" t="s">
        <v>2412</v>
      </c>
      <c r="B212" s="8" t="s">
        <v>1825</v>
      </c>
      <c r="C212" s="8" t="s">
        <v>2280</v>
      </c>
      <c r="D212" s="9" t="s">
        <v>1826</v>
      </c>
      <c r="E212" s="8" t="s">
        <v>237</v>
      </c>
      <c r="F212" s="12">
        <v>4.5</v>
      </c>
      <c r="G212" s="13" t="e">
        <f>SUMIF('[2]2.报价结算清单'!$F$2:$F$578,$A212,'[2]2.报价结算清单'!$L$2:$L$578)</f>
        <v>#VALUE!</v>
      </c>
      <c r="H212" s="13" t="e">
        <f>SUMIF('[2]2.报价结算清单'!$F$2:$F$578,$A212,'[2]2.报价结算清单'!$N$2:$N$578)</f>
        <v>#VALUE!</v>
      </c>
      <c r="I212" s="15" t="e">
        <f>SUMIF('[2]2.报价结算清单'!$F$2:$F$578,A212,'[2]2.报价结算清单'!$P$2:$P$578)</f>
        <v>#VALUE!</v>
      </c>
    </row>
    <row r="213" ht="28" hidden="1" spans="1:9">
      <c r="A213" s="7" t="s">
        <v>2786</v>
      </c>
      <c r="B213" s="8" t="s">
        <v>1468</v>
      </c>
      <c r="C213" s="8" t="s">
        <v>2280</v>
      </c>
      <c r="D213" s="9" t="s">
        <v>1469</v>
      </c>
      <c r="E213" s="8" t="s">
        <v>237</v>
      </c>
      <c r="F213" s="12">
        <v>10.6</v>
      </c>
      <c r="G213" s="13" t="e">
        <f>SUMIF('[2]2.报价结算清单'!$F$2:$F$578,$A213,'[2]2.报价结算清单'!$L$2:$L$578)</f>
        <v>#VALUE!</v>
      </c>
      <c r="H213" s="13" t="e">
        <f>SUMIF('[2]2.报价结算清单'!$F$2:$F$578,$A213,'[2]2.报价结算清单'!$N$2:$N$578)</f>
        <v>#VALUE!</v>
      </c>
      <c r="I213" s="15" t="e">
        <f>SUMIF('[2]2.报价结算清单'!$F$2:$F$578,A213,'[2]2.报价结算清单'!$P$2:$P$578)</f>
        <v>#VALUE!</v>
      </c>
    </row>
    <row r="214" ht="14" hidden="1" spans="1:9">
      <c r="A214" s="7" t="s">
        <v>2787</v>
      </c>
      <c r="B214" s="8" t="s">
        <v>1428</v>
      </c>
      <c r="C214" s="8" t="s">
        <v>2280</v>
      </c>
      <c r="D214" s="9" t="s">
        <v>1429</v>
      </c>
      <c r="E214" s="8" t="s">
        <v>237</v>
      </c>
      <c r="F214" s="12">
        <v>10.6</v>
      </c>
      <c r="G214" s="13" t="e">
        <f>SUMIF('[2]2.报价结算清单'!$F$2:$F$578,$A214,'[2]2.报价结算清单'!$L$2:$L$578)</f>
        <v>#VALUE!</v>
      </c>
      <c r="H214" s="13" t="e">
        <f>SUMIF('[2]2.报价结算清单'!$F$2:$F$578,$A214,'[2]2.报价结算清单'!$N$2:$N$578)</f>
        <v>#VALUE!</v>
      </c>
      <c r="I214" s="15" t="e">
        <f>SUMIF('[2]2.报价结算清单'!$F$2:$F$578,A214,'[2]2.报价结算清单'!$P$2:$P$578)</f>
        <v>#VALUE!</v>
      </c>
    </row>
    <row r="215" ht="14" hidden="1" spans="1:9">
      <c r="A215" s="7" t="s">
        <v>2788</v>
      </c>
      <c r="B215" s="8" t="s">
        <v>1528</v>
      </c>
      <c r="C215" s="8" t="s">
        <v>2280</v>
      </c>
      <c r="D215" s="9" t="s">
        <v>1529</v>
      </c>
      <c r="E215" s="8" t="s">
        <v>237</v>
      </c>
      <c r="F215" s="12">
        <v>6.36</v>
      </c>
      <c r="G215" s="13" t="e">
        <f>SUMIF('[2]2.报价结算清单'!$F$2:$F$578,$A215,'[2]2.报价结算清单'!$L$2:$L$578)</f>
        <v>#VALUE!</v>
      </c>
      <c r="H215" s="13" t="e">
        <f>SUMIF('[2]2.报价结算清单'!$F$2:$F$578,$A215,'[2]2.报价结算清单'!$N$2:$N$578)</f>
        <v>#VALUE!</v>
      </c>
      <c r="I215" s="15" t="e">
        <f>SUMIF('[2]2.报价结算清单'!$F$2:$F$578,A215,'[2]2.报价结算清单'!$P$2:$P$578)</f>
        <v>#VALUE!</v>
      </c>
    </row>
    <row r="216" ht="14" hidden="1" spans="1:9">
      <c r="A216" s="7" t="s">
        <v>2408</v>
      </c>
      <c r="B216" s="8" t="s">
        <v>744</v>
      </c>
      <c r="C216" s="8" t="s">
        <v>2280</v>
      </c>
      <c r="D216" s="9" t="s">
        <v>745</v>
      </c>
      <c r="E216" s="8" t="s">
        <v>90</v>
      </c>
      <c r="F216" s="12">
        <v>21.2</v>
      </c>
      <c r="G216" s="13" t="e">
        <f>SUMIF('[2]2.报价结算清单'!$F$2:$F$578,$A216,'[2]2.报价结算清单'!$L$2:$L$578)</f>
        <v>#VALUE!</v>
      </c>
      <c r="H216" s="13" t="e">
        <f>SUMIF('[2]2.报价结算清单'!$F$2:$F$578,$A216,'[2]2.报价结算清单'!$N$2:$N$578)</f>
        <v>#VALUE!</v>
      </c>
      <c r="I216" s="15" t="e">
        <f>SUMIF('[2]2.报价结算清单'!$F$2:$F$578,A216,'[2]2.报价结算清单'!$P$2:$P$578)</f>
        <v>#VALUE!</v>
      </c>
    </row>
    <row r="217" ht="14" hidden="1" spans="1:9">
      <c r="A217" s="7" t="s">
        <v>2789</v>
      </c>
      <c r="B217" s="8" t="s">
        <v>325</v>
      </c>
      <c r="C217" s="8" t="s">
        <v>2280</v>
      </c>
      <c r="D217" s="9" t="s">
        <v>326</v>
      </c>
      <c r="E217" s="8" t="s">
        <v>196</v>
      </c>
      <c r="F217" s="12">
        <v>2.12</v>
      </c>
      <c r="G217" s="13" t="e">
        <f>SUMIF('[2]2.报价结算清单'!$F$2:$F$578,$A217,'[2]2.报价结算清单'!$L$2:$L$578)</f>
        <v>#VALUE!</v>
      </c>
      <c r="H217" s="13" t="e">
        <f>SUMIF('[2]2.报价结算清单'!$F$2:$F$578,$A217,'[2]2.报价结算清单'!$N$2:$N$578)</f>
        <v>#VALUE!</v>
      </c>
      <c r="I217" s="15" t="e">
        <f>SUMIF('[2]2.报价结算清单'!$F$2:$F$578,A217,'[2]2.报价结算清单'!$P$2:$P$578)</f>
        <v>#VALUE!</v>
      </c>
    </row>
    <row r="218" ht="14" hidden="1" spans="1:9">
      <c r="A218" s="7" t="s">
        <v>2410</v>
      </c>
      <c r="B218" s="8" t="s">
        <v>700</v>
      </c>
      <c r="C218" s="8" t="s">
        <v>2280</v>
      </c>
      <c r="D218" s="9" t="s">
        <v>701</v>
      </c>
      <c r="E218" s="8" t="s">
        <v>196</v>
      </c>
      <c r="F218" s="12">
        <v>0.95</v>
      </c>
      <c r="G218" s="13" t="e">
        <f>SUMIF('[2]2.报价结算清单'!$F$2:$F$578,$A218,'[2]2.报价结算清单'!$L$2:$L$578)</f>
        <v>#VALUE!</v>
      </c>
      <c r="H218" s="13" t="e">
        <f>SUMIF('[2]2.报价结算清单'!$F$2:$F$578,$A218,'[2]2.报价结算清单'!$N$2:$N$578)</f>
        <v>#VALUE!</v>
      </c>
      <c r="I218" s="15" t="e">
        <f>SUMIF('[2]2.报价结算清单'!$F$2:$F$578,A218,'[2]2.报价结算清单'!$P$2:$P$578)</f>
        <v>#VALUE!</v>
      </c>
    </row>
    <row r="219" ht="14" hidden="1" spans="1:9">
      <c r="A219" s="7" t="s">
        <v>2790</v>
      </c>
      <c r="B219" s="8" t="s">
        <v>1721</v>
      </c>
      <c r="C219" s="8" t="s">
        <v>2280</v>
      </c>
      <c r="D219" s="9" t="s">
        <v>1722</v>
      </c>
      <c r="E219" s="8" t="s">
        <v>196</v>
      </c>
      <c r="F219" s="12">
        <v>0.95</v>
      </c>
      <c r="G219" s="13" t="e">
        <f>SUMIF('[2]2.报价结算清单'!$F$2:$F$578,$A219,'[2]2.报价结算清单'!$L$2:$L$578)</f>
        <v>#VALUE!</v>
      </c>
      <c r="H219" s="13" t="e">
        <f>SUMIF('[2]2.报价结算清单'!$F$2:$F$578,$A219,'[2]2.报价结算清单'!$N$2:$N$578)</f>
        <v>#VALUE!</v>
      </c>
      <c r="I219" s="15" t="e">
        <f>SUMIF('[2]2.报价结算清单'!$F$2:$F$578,A219,'[2]2.报价结算清单'!$P$2:$P$578)</f>
        <v>#VALUE!</v>
      </c>
    </row>
    <row r="220" ht="14" hidden="1" spans="1:9">
      <c r="A220" s="7" t="s">
        <v>2791</v>
      </c>
      <c r="B220" s="8" t="s">
        <v>2243</v>
      </c>
      <c r="C220" s="8" t="s">
        <v>2280</v>
      </c>
      <c r="D220" s="9" t="s">
        <v>2244</v>
      </c>
      <c r="E220" s="8" t="s">
        <v>554</v>
      </c>
      <c r="F220" s="12">
        <v>50.88</v>
      </c>
      <c r="G220" s="13" t="e">
        <f>SUMIF('[2]2.报价结算清单'!$F$2:$F$578,$A220,'[2]2.报价结算清单'!$L$2:$L$578)</f>
        <v>#VALUE!</v>
      </c>
      <c r="H220" s="13" t="e">
        <f>SUMIF('[2]2.报价结算清单'!$F$2:$F$578,$A220,'[2]2.报价结算清单'!$N$2:$N$578)</f>
        <v>#VALUE!</v>
      </c>
      <c r="I220" s="15" t="e">
        <f>SUMIF('[2]2.报价结算清单'!$F$2:$F$578,A220,'[2]2.报价结算清单'!$P$2:$P$578)</f>
        <v>#VALUE!</v>
      </c>
    </row>
    <row r="221" ht="14" hidden="1" spans="1:9">
      <c r="A221" s="7" t="s">
        <v>2792</v>
      </c>
      <c r="B221" s="8" t="s">
        <v>552</v>
      </c>
      <c r="C221" s="8" t="s">
        <v>2280</v>
      </c>
      <c r="D221" s="9" t="s">
        <v>553</v>
      </c>
      <c r="E221" s="8" t="s">
        <v>554</v>
      </c>
      <c r="F221" s="12">
        <v>63.6</v>
      </c>
      <c r="G221" s="13" t="e">
        <f>SUMIF('[2]2.报价结算清单'!$F$2:$F$578,$A221,'[2]2.报价结算清单'!$L$2:$L$578)</f>
        <v>#VALUE!</v>
      </c>
      <c r="H221" s="13" t="e">
        <f>SUMIF('[2]2.报价结算清单'!$F$2:$F$578,$A221,'[2]2.报价结算清单'!$N$2:$N$578)</f>
        <v>#VALUE!</v>
      </c>
      <c r="I221" s="15" t="e">
        <f>SUMIF('[2]2.报价结算清单'!$F$2:$F$578,A221,'[2]2.报价结算清单'!$P$2:$P$578)</f>
        <v>#VALUE!</v>
      </c>
    </row>
    <row r="222" ht="14" hidden="1" spans="1:9">
      <c r="A222" s="7" t="s">
        <v>2793</v>
      </c>
      <c r="B222" s="8" t="s">
        <v>2174</v>
      </c>
      <c r="C222" s="8" t="s">
        <v>2280</v>
      </c>
      <c r="D222" s="9" t="s">
        <v>2175</v>
      </c>
      <c r="E222" s="8" t="s">
        <v>554</v>
      </c>
      <c r="F222" s="12">
        <v>31.8</v>
      </c>
      <c r="G222" s="13" t="e">
        <f>SUMIF('[2]2.报价结算清单'!$F$2:$F$578,$A222,'[2]2.报价结算清单'!$L$2:$L$578)</f>
        <v>#VALUE!</v>
      </c>
      <c r="H222" s="13" t="e">
        <f>SUMIF('[2]2.报价结算清单'!$F$2:$F$578,$A222,'[2]2.报价结算清单'!$N$2:$N$578)</f>
        <v>#VALUE!</v>
      </c>
      <c r="I222" s="15" t="e">
        <f>SUMIF('[2]2.报价结算清单'!$F$2:$F$578,A222,'[2]2.报价结算清单'!$P$2:$P$578)</f>
        <v>#VALUE!</v>
      </c>
    </row>
    <row r="223" ht="14" hidden="1" spans="1:9">
      <c r="A223" s="7" t="s">
        <v>2794</v>
      </c>
      <c r="B223" s="8" t="s">
        <v>728</v>
      </c>
      <c r="C223" s="8" t="s">
        <v>2280</v>
      </c>
      <c r="D223" s="9" t="s">
        <v>729</v>
      </c>
      <c r="E223" s="8" t="s">
        <v>554</v>
      </c>
      <c r="F223" s="12">
        <v>79.5</v>
      </c>
      <c r="G223" s="13" t="e">
        <f>SUMIF('[2]2.报价结算清单'!$F$2:$F$578,$A223,'[2]2.报价结算清单'!$L$2:$L$578)</f>
        <v>#VALUE!</v>
      </c>
      <c r="H223" s="13" t="e">
        <f>SUMIF('[2]2.报价结算清单'!$F$2:$F$578,$A223,'[2]2.报价结算清单'!$N$2:$N$578)</f>
        <v>#VALUE!</v>
      </c>
      <c r="I223" s="15" t="e">
        <f>SUMIF('[2]2.报价结算清单'!$F$2:$F$578,A223,'[2]2.报价结算清单'!$P$2:$P$578)</f>
        <v>#VALUE!</v>
      </c>
    </row>
    <row r="224" ht="14" hidden="1" spans="1:9">
      <c r="A224" s="7" t="s">
        <v>2795</v>
      </c>
      <c r="B224" s="8" t="s">
        <v>1217</v>
      </c>
      <c r="C224" s="8" t="s">
        <v>2280</v>
      </c>
      <c r="D224" s="9" t="s">
        <v>1218</v>
      </c>
      <c r="E224" s="8" t="s">
        <v>90</v>
      </c>
      <c r="F224" s="12">
        <v>9.54</v>
      </c>
      <c r="G224" s="13" t="e">
        <f>SUMIF('[2]2.报价结算清单'!$F$2:$F$578,$A224,'[2]2.报价结算清单'!$L$2:$L$578)</f>
        <v>#VALUE!</v>
      </c>
      <c r="H224" s="13" t="e">
        <f>SUMIF('[2]2.报价结算清单'!$F$2:$F$578,$A224,'[2]2.报价结算清单'!$N$2:$N$578)</f>
        <v>#VALUE!</v>
      </c>
      <c r="I224" s="15" t="e">
        <f>SUMIF('[2]2.报价结算清单'!$F$2:$F$578,A224,'[2]2.报价结算清单'!$P$2:$P$578)</f>
        <v>#VALUE!</v>
      </c>
    </row>
    <row r="225" ht="14" hidden="1" spans="1:9">
      <c r="A225" s="7" t="s">
        <v>2796</v>
      </c>
      <c r="B225" s="8" t="s">
        <v>215</v>
      </c>
      <c r="C225" s="8" t="s">
        <v>2280</v>
      </c>
      <c r="D225" s="9" t="s">
        <v>216</v>
      </c>
      <c r="E225" s="8" t="s">
        <v>90</v>
      </c>
      <c r="F225" s="12">
        <v>5.3</v>
      </c>
      <c r="G225" s="13" t="e">
        <f>SUMIF('[2]2.报价结算清单'!$F$2:$F$578,$A225,'[2]2.报价结算清单'!$L$2:$L$578)</f>
        <v>#VALUE!</v>
      </c>
      <c r="H225" s="13" t="e">
        <f>SUMIF('[2]2.报价结算清单'!$F$2:$F$578,$A225,'[2]2.报价结算清单'!$N$2:$N$578)</f>
        <v>#VALUE!</v>
      </c>
      <c r="I225" s="15" t="e">
        <f>SUMIF('[2]2.报价结算清单'!$F$2:$F$578,A225,'[2]2.报价结算清单'!$P$2:$P$578)</f>
        <v>#VALUE!</v>
      </c>
    </row>
    <row r="226" ht="14" hidden="1" spans="1:9">
      <c r="A226" s="7" t="s">
        <v>2797</v>
      </c>
      <c r="B226" s="8" t="s">
        <v>88</v>
      </c>
      <c r="C226" s="8" t="s">
        <v>2280</v>
      </c>
      <c r="D226" s="9" t="s">
        <v>89</v>
      </c>
      <c r="E226" s="8" t="s">
        <v>90</v>
      </c>
      <c r="F226" s="12">
        <v>8.48</v>
      </c>
      <c r="G226" s="13" t="e">
        <f>SUMIF('[2]2.报价结算清单'!$F$2:$F$578,$A226,'[2]2.报价结算清单'!$L$2:$L$578)</f>
        <v>#VALUE!</v>
      </c>
      <c r="H226" s="13" t="e">
        <f>SUMIF('[2]2.报价结算清单'!$F$2:$F$578,$A226,'[2]2.报价结算清单'!$N$2:$N$578)</f>
        <v>#VALUE!</v>
      </c>
      <c r="I226" s="15" t="e">
        <f>SUMIF('[2]2.报价结算清单'!$F$2:$F$578,A226,'[2]2.报价结算清单'!$P$2:$P$578)</f>
        <v>#VALUE!</v>
      </c>
    </row>
    <row r="227" ht="14" hidden="1" spans="1:9">
      <c r="A227" s="7" t="s">
        <v>2798</v>
      </c>
      <c r="B227" s="8" t="s">
        <v>1133</v>
      </c>
      <c r="C227" s="8" t="s">
        <v>2280</v>
      </c>
      <c r="D227" s="9" t="s">
        <v>1134</v>
      </c>
      <c r="E227" s="8" t="s">
        <v>90</v>
      </c>
      <c r="F227" s="12">
        <v>18.02</v>
      </c>
      <c r="G227" s="13" t="e">
        <f>SUMIF('[2]2.报价结算清单'!$F$2:$F$578,$A227,'[2]2.报价结算清单'!$L$2:$L$578)</f>
        <v>#VALUE!</v>
      </c>
      <c r="H227" s="13" t="e">
        <f>SUMIF('[2]2.报价结算清单'!$F$2:$F$578,$A227,'[2]2.报价结算清单'!$N$2:$N$578)</f>
        <v>#VALUE!</v>
      </c>
      <c r="I227" s="15" t="e">
        <f>SUMIF('[2]2.报价结算清单'!$F$2:$F$578,A227,'[2]2.报价结算清单'!$P$2:$P$578)</f>
        <v>#VALUE!</v>
      </c>
    </row>
    <row r="228" ht="14" hidden="1" spans="1:9">
      <c r="A228" s="7" t="s">
        <v>2799</v>
      </c>
      <c r="B228" s="8" t="s">
        <v>447</v>
      </c>
      <c r="C228" s="8" t="s">
        <v>2280</v>
      </c>
      <c r="D228" s="9" t="s">
        <v>448</v>
      </c>
      <c r="E228" s="8" t="s">
        <v>30</v>
      </c>
      <c r="F228" s="12">
        <v>27.56</v>
      </c>
      <c r="G228" s="13" t="e">
        <f>SUMIF('[2]2.报价结算清单'!$F$2:$F$578,$A228,'[2]2.报价结算清单'!$L$2:$L$578)</f>
        <v>#VALUE!</v>
      </c>
      <c r="H228" s="13" t="e">
        <f>SUMIF('[2]2.报价结算清单'!$F$2:$F$578,$A228,'[2]2.报价结算清单'!$N$2:$N$578)</f>
        <v>#VALUE!</v>
      </c>
      <c r="I228" s="15" t="e">
        <f>SUMIF('[2]2.报价结算清单'!$F$2:$F$578,A228,'[2]2.报价结算清单'!$P$2:$P$578)</f>
        <v>#VALUE!</v>
      </c>
    </row>
    <row r="229" ht="14" hidden="1" spans="1:9">
      <c r="A229" s="7" t="s">
        <v>2800</v>
      </c>
      <c r="B229" s="8" t="s">
        <v>1745</v>
      </c>
      <c r="C229" s="8" t="s">
        <v>2280</v>
      </c>
      <c r="D229" s="9" t="s">
        <v>1746</v>
      </c>
      <c r="E229" s="8" t="s">
        <v>30</v>
      </c>
      <c r="F229" s="12">
        <v>50.88</v>
      </c>
      <c r="G229" s="13" t="e">
        <f>SUMIF('[2]2.报价结算清单'!$F$2:$F$578,$A229,'[2]2.报价结算清单'!$L$2:$L$578)</f>
        <v>#VALUE!</v>
      </c>
      <c r="H229" s="13" t="e">
        <f>SUMIF('[2]2.报价结算清单'!$F$2:$F$578,$A229,'[2]2.报价结算清单'!$N$2:$N$578)</f>
        <v>#VALUE!</v>
      </c>
      <c r="I229" s="15" t="e">
        <f>SUMIF('[2]2.报价结算清单'!$F$2:$F$578,A229,'[2]2.报价结算清单'!$P$2:$P$578)</f>
        <v>#VALUE!</v>
      </c>
    </row>
    <row r="230" ht="14" hidden="1" spans="1:9">
      <c r="A230" s="7" t="s">
        <v>2801</v>
      </c>
      <c r="B230" s="8" t="s">
        <v>688</v>
      </c>
      <c r="C230" s="8" t="s">
        <v>2280</v>
      </c>
      <c r="D230" s="9" t="s">
        <v>689</v>
      </c>
      <c r="E230" s="8" t="s">
        <v>30</v>
      </c>
      <c r="F230" s="12">
        <v>46.64</v>
      </c>
      <c r="G230" s="13" t="e">
        <f>SUMIF('[2]2.报价结算清单'!$F$2:$F$578,$A230,'[2]2.报价结算清单'!$L$2:$L$578)</f>
        <v>#VALUE!</v>
      </c>
      <c r="H230" s="13" t="e">
        <f>SUMIF('[2]2.报价结算清单'!$F$2:$F$578,$A230,'[2]2.报价结算清单'!$N$2:$N$578)</f>
        <v>#VALUE!</v>
      </c>
      <c r="I230" s="15" t="e">
        <f>SUMIF('[2]2.报价结算清单'!$F$2:$F$578,A230,'[2]2.报价结算清单'!$P$2:$P$578)</f>
        <v>#VALUE!</v>
      </c>
    </row>
    <row r="231" ht="14" hidden="1" spans="1:9">
      <c r="A231" s="7" t="s">
        <v>2802</v>
      </c>
      <c r="B231" s="8" t="s">
        <v>852</v>
      </c>
      <c r="C231" s="8" t="s">
        <v>2280</v>
      </c>
      <c r="D231" s="9" t="s">
        <v>853</v>
      </c>
      <c r="E231" s="8" t="s">
        <v>30</v>
      </c>
      <c r="F231" s="12">
        <v>53</v>
      </c>
      <c r="G231" s="13" t="e">
        <f>SUMIF('[2]2.报价结算清单'!$F$2:$F$578,$A231,'[2]2.报价结算清单'!$L$2:$L$578)</f>
        <v>#VALUE!</v>
      </c>
      <c r="H231" s="13" t="e">
        <f>SUMIF('[2]2.报价结算清单'!$F$2:$F$578,$A231,'[2]2.报价结算清单'!$N$2:$N$578)</f>
        <v>#VALUE!</v>
      </c>
      <c r="I231" s="15" t="e">
        <f>SUMIF('[2]2.报价结算清单'!$F$2:$F$578,A231,'[2]2.报价结算清单'!$P$2:$P$578)</f>
        <v>#VALUE!</v>
      </c>
    </row>
    <row r="232" ht="14" hidden="1" spans="1:9">
      <c r="A232" s="7" t="s">
        <v>2803</v>
      </c>
      <c r="B232" s="8" t="s">
        <v>144</v>
      </c>
      <c r="C232" s="8" t="s">
        <v>2280</v>
      </c>
      <c r="D232" s="9" t="s">
        <v>145</v>
      </c>
      <c r="E232" s="8" t="s">
        <v>30</v>
      </c>
      <c r="F232" s="12">
        <v>127.2</v>
      </c>
      <c r="G232" s="13" t="e">
        <f>SUMIF('[2]2.报价结算清单'!$F$2:$F$578,$A232,'[2]2.报价结算清单'!$L$2:$L$578)</f>
        <v>#VALUE!</v>
      </c>
      <c r="H232" s="13" t="e">
        <f>SUMIF('[2]2.报价结算清单'!$F$2:$F$578,$A232,'[2]2.报价结算清单'!$N$2:$N$578)</f>
        <v>#VALUE!</v>
      </c>
      <c r="I232" s="15" t="e">
        <f>SUMIF('[2]2.报价结算清单'!$F$2:$F$578,A232,'[2]2.报价结算清单'!$P$2:$P$578)</f>
        <v>#VALUE!</v>
      </c>
    </row>
    <row r="233" ht="14" hidden="1" spans="1:9">
      <c r="A233" s="7" t="s">
        <v>2804</v>
      </c>
      <c r="B233" s="8" t="s">
        <v>2014</v>
      </c>
      <c r="C233" s="8" t="s">
        <v>2280</v>
      </c>
      <c r="D233" s="9" t="s">
        <v>2015</v>
      </c>
      <c r="E233" s="8" t="s">
        <v>196</v>
      </c>
      <c r="F233" s="12">
        <v>86.67</v>
      </c>
      <c r="G233" s="13" t="e">
        <f>SUMIF('[2]2.报价结算清单'!$F$2:$F$578,$A233,'[2]2.报价结算清单'!$L$2:$L$578)</f>
        <v>#VALUE!</v>
      </c>
      <c r="H233" s="13" t="e">
        <f>SUMIF('[2]2.报价结算清单'!$F$2:$F$578,$A233,'[2]2.报价结算清单'!$N$2:$N$578)</f>
        <v>#VALUE!</v>
      </c>
      <c r="I233" s="15" t="e">
        <f>SUMIF('[2]2.报价结算清单'!$F$2:$F$578,A233,'[2]2.报价结算清单'!$P$2:$P$578)</f>
        <v>#VALUE!</v>
      </c>
    </row>
    <row r="234" ht="14" hidden="1" spans="1:9">
      <c r="A234" s="7" t="s">
        <v>2805</v>
      </c>
      <c r="B234" s="8" t="s">
        <v>281</v>
      </c>
      <c r="C234" s="8" t="s">
        <v>2280</v>
      </c>
      <c r="D234" s="9" t="s">
        <v>282</v>
      </c>
      <c r="E234" s="8" t="s">
        <v>196</v>
      </c>
      <c r="F234" s="12">
        <v>73.33</v>
      </c>
      <c r="G234" s="13" t="e">
        <f>SUMIF('[2]2.报价结算清单'!$F$2:$F$578,$A234,'[2]2.报价结算清单'!$L$2:$L$578)</f>
        <v>#VALUE!</v>
      </c>
      <c r="H234" s="13" t="e">
        <f>SUMIF('[2]2.报价结算清单'!$F$2:$F$578,$A234,'[2]2.报价结算清单'!$N$2:$N$578)</f>
        <v>#VALUE!</v>
      </c>
      <c r="I234" s="15" t="e">
        <f>SUMIF('[2]2.报价结算清单'!$F$2:$F$578,A234,'[2]2.报价结算清单'!$P$2:$P$578)</f>
        <v>#VALUE!</v>
      </c>
    </row>
    <row r="235" ht="14" hidden="1" spans="1:9">
      <c r="A235" s="7" t="s">
        <v>2806</v>
      </c>
      <c r="B235" s="8" t="s">
        <v>2018</v>
      </c>
      <c r="C235" s="8" t="s">
        <v>2280</v>
      </c>
      <c r="D235" s="9" t="s">
        <v>2019</v>
      </c>
      <c r="E235" s="8" t="s">
        <v>196</v>
      </c>
      <c r="F235" s="12">
        <v>153.33</v>
      </c>
      <c r="G235" s="13" t="e">
        <f>SUMIF('[2]2.报价结算清单'!$F$2:$F$578,$A235,'[2]2.报价结算清单'!$L$2:$L$578)</f>
        <v>#VALUE!</v>
      </c>
      <c r="H235" s="13" t="e">
        <f>SUMIF('[2]2.报价结算清单'!$F$2:$F$578,$A235,'[2]2.报价结算清单'!$N$2:$N$578)</f>
        <v>#VALUE!</v>
      </c>
      <c r="I235" s="15" t="e">
        <f>SUMIF('[2]2.报价结算清单'!$F$2:$F$578,A235,'[2]2.报价结算清单'!$P$2:$P$578)</f>
        <v>#VALUE!</v>
      </c>
    </row>
    <row r="236" ht="14" hidden="1" spans="1:9">
      <c r="A236" s="7" t="s">
        <v>2807</v>
      </c>
      <c r="B236" s="8" t="s">
        <v>1837</v>
      </c>
      <c r="C236" s="8" t="s">
        <v>2280</v>
      </c>
      <c r="D236" s="9" t="s">
        <v>1838</v>
      </c>
      <c r="E236" s="8" t="s">
        <v>196</v>
      </c>
      <c r="F236" s="12">
        <v>25</v>
      </c>
      <c r="G236" s="13" t="e">
        <f>SUMIF('[2]2.报价结算清单'!$F$2:$F$578,$A236,'[2]2.报价结算清单'!$L$2:$L$578)</f>
        <v>#VALUE!</v>
      </c>
      <c r="H236" s="13" t="e">
        <f>SUMIF('[2]2.报价结算清单'!$F$2:$F$578,$A236,'[2]2.报价结算清单'!$N$2:$N$578)</f>
        <v>#VALUE!</v>
      </c>
      <c r="I236" s="15" t="e">
        <f>SUMIF('[2]2.报价结算清单'!$F$2:$F$578,A236,'[2]2.报价结算清单'!$P$2:$P$578)</f>
        <v>#VALUE!</v>
      </c>
    </row>
    <row r="237" ht="14" hidden="1" spans="1:9">
      <c r="A237" s="7" t="s">
        <v>2808</v>
      </c>
      <c r="B237" s="8" t="s">
        <v>1576</v>
      </c>
      <c r="C237" s="8" t="s">
        <v>2280</v>
      </c>
      <c r="D237" s="9" t="s">
        <v>1577</v>
      </c>
      <c r="E237" s="8" t="s">
        <v>196</v>
      </c>
      <c r="F237" s="12">
        <v>106</v>
      </c>
      <c r="G237" s="13" t="e">
        <f>SUMIF('[2]2.报价结算清单'!$F$2:$F$578,$A237,'[2]2.报价结算清单'!$L$2:$L$578)</f>
        <v>#VALUE!</v>
      </c>
      <c r="H237" s="13" t="e">
        <f>SUMIF('[2]2.报价结算清单'!$F$2:$F$578,$A237,'[2]2.报价结算清单'!$N$2:$N$578)</f>
        <v>#VALUE!</v>
      </c>
      <c r="I237" s="15" t="e">
        <f>SUMIF('[2]2.报价结算清单'!$F$2:$F$578,A237,'[2]2.报价结算清单'!$P$2:$P$578)</f>
        <v>#VALUE!</v>
      </c>
    </row>
    <row r="238" ht="14" hidden="1" spans="1:9">
      <c r="A238" s="7" t="s">
        <v>2809</v>
      </c>
      <c r="B238" s="8" t="s">
        <v>1969</v>
      </c>
      <c r="C238" s="8" t="s">
        <v>2280</v>
      </c>
      <c r="D238" s="9" t="s">
        <v>1970</v>
      </c>
      <c r="E238" s="8" t="s">
        <v>196</v>
      </c>
      <c r="F238" s="12">
        <v>43.33</v>
      </c>
      <c r="G238" s="13" t="e">
        <f>SUMIF('[2]2.报价结算清单'!$F$2:$F$578,$A238,'[2]2.报价结算清单'!$L$2:$L$578)</f>
        <v>#VALUE!</v>
      </c>
      <c r="H238" s="13" t="e">
        <f>SUMIF('[2]2.报价结算清单'!$F$2:$F$578,$A238,'[2]2.报价结算清单'!$N$2:$N$578)</f>
        <v>#VALUE!</v>
      </c>
      <c r="I238" s="15" t="e">
        <f>SUMIF('[2]2.报价结算清单'!$F$2:$F$578,A238,'[2]2.报价结算清单'!$P$2:$P$578)</f>
        <v>#VALUE!</v>
      </c>
    </row>
    <row r="239" ht="14" hidden="1" spans="1:9">
      <c r="A239" s="7" t="s">
        <v>2810</v>
      </c>
      <c r="B239" s="8" t="s">
        <v>1572</v>
      </c>
      <c r="C239" s="8" t="s">
        <v>2280</v>
      </c>
      <c r="D239" s="9" t="s">
        <v>1573</v>
      </c>
      <c r="E239" s="8" t="s">
        <v>196</v>
      </c>
      <c r="F239" s="12">
        <v>73.33</v>
      </c>
      <c r="G239" s="13" t="e">
        <f>SUMIF('[2]2.报价结算清单'!$F$2:$F$578,$A239,'[2]2.报价结算清单'!$L$2:$L$578)</f>
        <v>#VALUE!</v>
      </c>
      <c r="H239" s="13" t="e">
        <f>SUMIF('[2]2.报价结算清单'!$F$2:$F$578,$A239,'[2]2.报价结算清单'!$N$2:$N$578)</f>
        <v>#VALUE!</v>
      </c>
      <c r="I239" s="15" t="e">
        <f>SUMIF('[2]2.报价结算清单'!$F$2:$F$578,A239,'[2]2.报价结算清单'!$P$2:$P$578)</f>
        <v>#VALUE!</v>
      </c>
    </row>
    <row r="240" ht="14" hidden="1" spans="1:9">
      <c r="A240" s="7" t="s">
        <v>2811</v>
      </c>
      <c r="B240" s="8" t="s">
        <v>244</v>
      </c>
      <c r="C240" s="8" t="s">
        <v>2280</v>
      </c>
      <c r="D240" s="9" t="s">
        <v>245</v>
      </c>
      <c r="E240" s="8" t="s">
        <v>196</v>
      </c>
      <c r="F240" s="12">
        <v>123.33</v>
      </c>
      <c r="G240" s="13" t="e">
        <f>SUMIF('[2]2.报价结算清单'!$F$2:$F$578,$A240,'[2]2.报价结算清单'!$L$2:$L$578)</f>
        <v>#VALUE!</v>
      </c>
      <c r="H240" s="13" t="e">
        <f>SUMIF('[2]2.报价结算清单'!$F$2:$F$578,$A240,'[2]2.报价结算清单'!$N$2:$N$578)</f>
        <v>#VALUE!</v>
      </c>
      <c r="I240" s="15" t="e">
        <f>SUMIF('[2]2.报价结算清单'!$F$2:$F$578,A240,'[2]2.报价结算清单'!$P$2:$P$578)</f>
        <v>#VALUE!</v>
      </c>
    </row>
    <row r="241" ht="14" hidden="1" spans="1:9">
      <c r="A241" s="7" t="s">
        <v>2812</v>
      </c>
      <c r="B241" s="8" t="s">
        <v>888</v>
      </c>
      <c r="C241" s="8" t="s">
        <v>2280</v>
      </c>
      <c r="D241" s="9" t="s">
        <v>889</v>
      </c>
      <c r="E241" s="8" t="s">
        <v>196</v>
      </c>
      <c r="F241" s="12">
        <v>243.33</v>
      </c>
      <c r="G241" s="13" t="e">
        <f>SUMIF('[2]2.报价结算清单'!$F$2:$F$578,$A241,'[2]2.报价结算清单'!$L$2:$L$578)</f>
        <v>#VALUE!</v>
      </c>
      <c r="H241" s="13" t="e">
        <f>SUMIF('[2]2.报价结算清单'!$F$2:$F$578,$A241,'[2]2.报价结算清单'!$N$2:$N$578)</f>
        <v>#VALUE!</v>
      </c>
      <c r="I241" s="15" t="e">
        <f>SUMIF('[2]2.报价结算清单'!$F$2:$F$578,A241,'[2]2.报价结算清单'!$P$2:$P$578)</f>
        <v>#VALUE!</v>
      </c>
    </row>
    <row r="242" ht="14" hidden="1" spans="1:9">
      <c r="A242" s="7" t="s">
        <v>2813</v>
      </c>
      <c r="B242" s="8" t="s">
        <v>1464</v>
      </c>
      <c r="C242" s="8" t="s">
        <v>2280</v>
      </c>
      <c r="D242" s="9" t="s">
        <v>1465</v>
      </c>
      <c r="E242" s="8" t="s">
        <v>196</v>
      </c>
      <c r="F242" s="12">
        <v>340</v>
      </c>
      <c r="G242" s="13" t="e">
        <f>SUMIF('[2]2.报价结算清单'!$F$2:$F$578,$A242,'[2]2.报价结算清单'!$L$2:$L$578)</f>
        <v>#VALUE!</v>
      </c>
      <c r="H242" s="13" t="e">
        <f>SUMIF('[2]2.报价结算清单'!$F$2:$F$578,$A242,'[2]2.报价结算清单'!$N$2:$N$578)</f>
        <v>#VALUE!</v>
      </c>
      <c r="I242" s="15" t="e">
        <f>SUMIF('[2]2.报价结算清单'!$F$2:$F$578,A242,'[2]2.报价结算清单'!$P$2:$P$578)</f>
        <v>#VALUE!</v>
      </c>
    </row>
    <row r="243" ht="14" hidden="1" spans="1:9">
      <c r="A243" s="7" t="s">
        <v>2814</v>
      </c>
      <c r="B243" s="8" t="s">
        <v>1945</v>
      </c>
      <c r="C243" s="8" t="s">
        <v>2280</v>
      </c>
      <c r="D243" s="9" t="s">
        <v>1946</v>
      </c>
      <c r="E243" s="8" t="s">
        <v>196</v>
      </c>
      <c r="F243" s="12">
        <v>496.67</v>
      </c>
      <c r="G243" s="13" t="e">
        <f>SUMIF('[2]2.报价结算清单'!$F$2:$F$578,$A243,'[2]2.报价结算清单'!$L$2:$L$578)</f>
        <v>#VALUE!</v>
      </c>
      <c r="H243" s="13" t="e">
        <f>SUMIF('[2]2.报价结算清单'!$F$2:$F$578,$A243,'[2]2.报价结算清单'!$N$2:$N$578)</f>
        <v>#VALUE!</v>
      </c>
      <c r="I243" s="15" t="e">
        <f>SUMIF('[2]2.报价结算清单'!$F$2:$F$578,A243,'[2]2.报价结算清单'!$P$2:$P$578)</f>
        <v>#VALUE!</v>
      </c>
    </row>
    <row r="244" ht="14" hidden="1" spans="1:9">
      <c r="A244" s="7" t="s">
        <v>2815</v>
      </c>
      <c r="B244" s="8" t="s">
        <v>1644</v>
      </c>
      <c r="C244" s="8" t="s">
        <v>2280</v>
      </c>
      <c r="D244" s="9" t="s">
        <v>1645</v>
      </c>
      <c r="E244" s="8" t="s">
        <v>196</v>
      </c>
      <c r="F244" s="12">
        <v>53</v>
      </c>
      <c r="G244" s="13" t="e">
        <f>SUMIF('[2]2.报价结算清单'!$F$2:$F$578,$A244,'[2]2.报价结算清单'!$L$2:$L$578)</f>
        <v>#VALUE!</v>
      </c>
      <c r="H244" s="13" t="e">
        <f>SUMIF('[2]2.报价结算清单'!$F$2:$F$578,$A244,'[2]2.报价结算清单'!$N$2:$N$578)</f>
        <v>#VALUE!</v>
      </c>
      <c r="I244" s="15" t="e">
        <f>SUMIF('[2]2.报价结算清单'!$F$2:$F$578,A244,'[2]2.报价结算清单'!$P$2:$P$578)</f>
        <v>#VALUE!</v>
      </c>
    </row>
    <row r="245" ht="14" hidden="1" spans="1:9">
      <c r="A245" s="7" t="s">
        <v>2816</v>
      </c>
      <c r="B245" s="8" t="s">
        <v>1596</v>
      </c>
      <c r="C245" s="8" t="s">
        <v>2280</v>
      </c>
      <c r="D245" s="9" t="s">
        <v>1597</v>
      </c>
      <c r="E245" s="8" t="s">
        <v>237</v>
      </c>
      <c r="F245" s="12">
        <v>212</v>
      </c>
      <c r="G245" s="13" t="e">
        <f>SUMIF('[2]2.报价结算清单'!$F$2:$F$578,$A245,'[2]2.报价结算清单'!$L$2:$L$578)</f>
        <v>#VALUE!</v>
      </c>
      <c r="H245" s="13" t="e">
        <f>SUMIF('[2]2.报价结算清单'!$F$2:$F$578,$A245,'[2]2.报价结算清单'!$N$2:$N$578)</f>
        <v>#VALUE!</v>
      </c>
      <c r="I245" s="15" t="e">
        <f>SUMIF('[2]2.报价结算清单'!$F$2:$F$578,A245,'[2]2.报价结算清单'!$P$2:$P$578)</f>
        <v>#VALUE!</v>
      </c>
    </row>
    <row r="246" ht="14" hidden="1" spans="1:9">
      <c r="A246" s="7" t="s">
        <v>2817</v>
      </c>
      <c r="B246" s="8" t="s">
        <v>1436</v>
      </c>
      <c r="C246" s="8" t="s">
        <v>2280</v>
      </c>
      <c r="D246" s="9" t="s">
        <v>1437</v>
      </c>
      <c r="E246" s="8" t="s">
        <v>237</v>
      </c>
      <c r="F246" s="12">
        <v>400.68</v>
      </c>
      <c r="G246" s="13" t="e">
        <f>SUMIF('[2]2.报价结算清单'!$F$2:$F$578,$A246,'[2]2.报价结算清单'!$L$2:$L$578)</f>
        <v>#VALUE!</v>
      </c>
      <c r="H246" s="13" t="e">
        <f>SUMIF('[2]2.报价结算清单'!$F$2:$F$578,$A246,'[2]2.报价结算清单'!$N$2:$N$578)</f>
        <v>#VALUE!</v>
      </c>
      <c r="I246" s="15" t="e">
        <f>SUMIF('[2]2.报价结算清单'!$F$2:$F$578,A246,'[2]2.报价结算清单'!$P$2:$P$578)</f>
        <v>#VALUE!</v>
      </c>
    </row>
    <row r="247" ht="14" hidden="1" spans="1:9">
      <c r="A247" s="7" t="s">
        <v>2818</v>
      </c>
      <c r="B247" s="8" t="s">
        <v>321</v>
      </c>
      <c r="C247" s="8" t="s">
        <v>2280</v>
      </c>
      <c r="D247" s="9" t="s">
        <v>322</v>
      </c>
      <c r="E247" s="8" t="s">
        <v>90</v>
      </c>
      <c r="F247" s="12">
        <v>63.6</v>
      </c>
      <c r="G247" s="13" t="e">
        <f>SUMIF('[2]2.报价结算清单'!$F$2:$F$578,$A247,'[2]2.报价结算清单'!$L$2:$L$578)</f>
        <v>#VALUE!</v>
      </c>
      <c r="H247" s="13" t="e">
        <f>SUMIF('[2]2.报价结算清单'!$F$2:$F$578,$A247,'[2]2.报价结算清单'!$N$2:$N$578)</f>
        <v>#VALUE!</v>
      </c>
      <c r="I247" s="15" t="e">
        <f>SUMIF('[2]2.报价结算清单'!$F$2:$F$578,A247,'[2]2.报价结算清单'!$P$2:$P$578)</f>
        <v>#VALUE!</v>
      </c>
    </row>
    <row r="248" ht="14" hidden="1" spans="1:9">
      <c r="A248" s="7" t="s">
        <v>2819</v>
      </c>
      <c r="B248" s="8" t="s">
        <v>566</v>
      </c>
      <c r="C248" s="8" t="s">
        <v>2280</v>
      </c>
      <c r="D248" s="9" t="s">
        <v>567</v>
      </c>
      <c r="E248" s="8" t="s">
        <v>90</v>
      </c>
      <c r="F248" s="12">
        <v>63.6</v>
      </c>
      <c r="G248" s="13" t="e">
        <f>SUMIF('[2]2.报价结算清单'!$F$2:$F$578,$A248,'[2]2.报价结算清单'!$L$2:$L$578)</f>
        <v>#VALUE!</v>
      </c>
      <c r="H248" s="13" t="e">
        <f>SUMIF('[2]2.报价结算清单'!$F$2:$F$578,$A248,'[2]2.报价结算清单'!$N$2:$N$578)</f>
        <v>#VALUE!</v>
      </c>
      <c r="I248" s="15" t="e">
        <f>SUMIF('[2]2.报价结算清单'!$F$2:$F$578,A248,'[2]2.报价结算清单'!$P$2:$P$578)</f>
        <v>#VALUE!</v>
      </c>
    </row>
    <row r="249" ht="14" hidden="1" spans="1:9">
      <c r="A249" s="7" t="s">
        <v>2820</v>
      </c>
      <c r="B249" s="8" t="s">
        <v>487</v>
      </c>
      <c r="C249" s="8" t="s">
        <v>2280</v>
      </c>
      <c r="D249" s="9" t="s">
        <v>488</v>
      </c>
      <c r="E249" s="8" t="s">
        <v>90</v>
      </c>
      <c r="F249" s="12">
        <v>63.6</v>
      </c>
      <c r="G249" s="13" t="e">
        <f>SUMIF('[2]2.报价结算清单'!$F$2:$F$578,$A249,'[2]2.报价结算清单'!$L$2:$L$578)</f>
        <v>#VALUE!</v>
      </c>
      <c r="H249" s="13" t="e">
        <f>SUMIF('[2]2.报价结算清单'!$F$2:$F$578,$A249,'[2]2.报价结算清单'!$N$2:$N$578)</f>
        <v>#VALUE!</v>
      </c>
      <c r="I249" s="15" t="e">
        <f>SUMIF('[2]2.报价结算清单'!$F$2:$F$578,A249,'[2]2.报价结算清单'!$P$2:$P$578)</f>
        <v>#VALUE!</v>
      </c>
    </row>
    <row r="250" ht="14" hidden="1" spans="1:9">
      <c r="A250" s="7" t="s">
        <v>2821</v>
      </c>
      <c r="B250" s="8" t="s">
        <v>1085</v>
      </c>
      <c r="C250" s="8" t="s">
        <v>2280</v>
      </c>
      <c r="D250" s="9" t="s">
        <v>1086</v>
      </c>
      <c r="E250" s="8" t="s">
        <v>90</v>
      </c>
      <c r="F250" s="12">
        <v>2.54</v>
      </c>
      <c r="G250" s="13" t="e">
        <f>SUMIF('[2]2.报价结算清单'!$F$2:$F$578,$A250,'[2]2.报价结算清单'!$L$2:$L$578)</f>
        <v>#VALUE!</v>
      </c>
      <c r="H250" s="13" t="e">
        <f>SUMIF('[2]2.报价结算清单'!$F$2:$F$578,$A250,'[2]2.报价结算清单'!$N$2:$N$578)</f>
        <v>#VALUE!</v>
      </c>
      <c r="I250" s="15" t="e">
        <f>SUMIF('[2]2.报价结算清单'!$F$2:$F$578,A250,'[2]2.报价结算清单'!$P$2:$P$578)</f>
        <v>#VALUE!</v>
      </c>
    </row>
    <row r="251" ht="14" hidden="1" spans="1:9">
      <c r="A251" s="7" t="s">
        <v>2822</v>
      </c>
      <c r="B251" s="8" t="s">
        <v>1121</v>
      </c>
      <c r="C251" s="8" t="s">
        <v>2280</v>
      </c>
      <c r="D251" s="9" t="s">
        <v>1122</v>
      </c>
      <c r="E251" s="8" t="s">
        <v>90</v>
      </c>
      <c r="F251" s="12">
        <v>68.9</v>
      </c>
      <c r="G251" s="13" t="e">
        <f>SUMIF('[2]2.报价结算清单'!$F$2:$F$578,$A251,'[2]2.报价结算清单'!$L$2:$L$578)</f>
        <v>#VALUE!</v>
      </c>
      <c r="H251" s="13" t="e">
        <f>SUMIF('[2]2.报价结算清单'!$F$2:$F$578,$A251,'[2]2.报价结算清单'!$N$2:$N$578)</f>
        <v>#VALUE!</v>
      </c>
      <c r="I251" s="15" t="e">
        <f>SUMIF('[2]2.报价结算清单'!$F$2:$F$578,A251,'[2]2.报价结算清单'!$P$2:$P$578)</f>
        <v>#VALUE!</v>
      </c>
    </row>
    <row r="252" ht="14" hidden="1" spans="1:9">
      <c r="A252" s="7" t="s">
        <v>2823</v>
      </c>
      <c r="B252" s="8" t="s">
        <v>309</v>
      </c>
      <c r="C252" s="8" t="s">
        <v>2280</v>
      </c>
      <c r="D252" s="9" t="s">
        <v>310</v>
      </c>
      <c r="E252" s="8" t="s">
        <v>90</v>
      </c>
      <c r="F252" s="12">
        <v>63.6</v>
      </c>
      <c r="G252" s="13" t="e">
        <f>SUMIF('[2]2.报价结算清单'!$F$2:$F$578,$A252,'[2]2.报价结算清单'!$L$2:$L$578)</f>
        <v>#VALUE!</v>
      </c>
      <c r="H252" s="13" t="e">
        <f>SUMIF('[2]2.报价结算清单'!$F$2:$F$578,$A252,'[2]2.报价结算清单'!$N$2:$N$578)</f>
        <v>#VALUE!</v>
      </c>
      <c r="I252" s="15" t="e">
        <f>SUMIF('[2]2.报价结算清单'!$F$2:$F$578,A252,'[2]2.报价结算清单'!$P$2:$P$578)</f>
        <v>#VALUE!</v>
      </c>
    </row>
    <row r="253" ht="14" hidden="1" spans="1:9">
      <c r="A253" s="7" t="s">
        <v>2824</v>
      </c>
      <c r="B253" s="8" t="s">
        <v>1025</v>
      </c>
      <c r="C253" s="8" t="s">
        <v>2280</v>
      </c>
      <c r="D253" s="9" t="s">
        <v>1026</v>
      </c>
      <c r="E253" s="8" t="s">
        <v>90</v>
      </c>
      <c r="F253" s="12">
        <v>26.5</v>
      </c>
      <c r="G253" s="13" t="e">
        <f>SUMIF('[2]2.报价结算清单'!$F$2:$F$578,$A253,'[2]2.报价结算清单'!$L$2:$L$578)</f>
        <v>#VALUE!</v>
      </c>
      <c r="H253" s="13" t="e">
        <f>SUMIF('[2]2.报价结算清单'!$F$2:$F$578,$A253,'[2]2.报价结算清单'!$N$2:$N$578)</f>
        <v>#VALUE!</v>
      </c>
      <c r="I253" s="15" t="e">
        <f>SUMIF('[2]2.报价结算清单'!$F$2:$F$578,A253,'[2]2.报价结算清单'!$P$2:$P$578)</f>
        <v>#VALUE!</v>
      </c>
    </row>
    <row r="254" ht="14" hidden="1" spans="1:9">
      <c r="A254" s="7" t="s">
        <v>2825</v>
      </c>
      <c r="B254" s="8" t="s">
        <v>1225</v>
      </c>
      <c r="C254" s="8" t="s">
        <v>2280</v>
      </c>
      <c r="D254" s="9" t="s">
        <v>1226</v>
      </c>
      <c r="E254" s="8" t="s">
        <v>30</v>
      </c>
      <c r="F254" s="12">
        <v>63.6</v>
      </c>
      <c r="G254" s="13" t="e">
        <f>SUMIF('[2]2.报价结算清单'!$F$2:$F$578,$A254,'[2]2.报价结算清单'!$L$2:$L$578)</f>
        <v>#VALUE!</v>
      </c>
      <c r="H254" s="13" t="e">
        <f>SUMIF('[2]2.报价结算清单'!$F$2:$F$578,$A254,'[2]2.报价结算清单'!$N$2:$N$578)</f>
        <v>#VALUE!</v>
      </c>
      <c r="I254" s="15" t="e">
        <f>SUMIF('[2]2.报价结算清单'!$F$2:$F$578,A254,'[2]2.报价结算清单'!$P$2:$P$578)</f>
        <v>#VALUE!</v>
      </c>
    </row>
    <row r="255" ht="14" hidden="1" spans="1:9">
      <c r="A255" s="7" t="s">
        <v>2826</v>
      </c>
      <c r="B255" s="8" t="s">
        <v>2154</v>
      </c>
      <c r="C255" s="8" t="s">
        <v>2280</v>
      </c>
      <c r="D255" s="9" t="s">
        <v>2155</v>
      </c>
      <c r="E255" s="8" t="s">
        <v>30</v>
      </c>
      <c r="F255" s="12">
        <v>424</v>
      </c>
      <c r="G255" s="13" t="e">
        <f>SUMIF('[2]2.报价结算清单'!$F$2:$F$578,$A255,'[2]2.报价结算清单'!$L$2:$L$578)</f>
        <v>#VALUE!</v>
      </c>
      <c r="H255" s="13" t="e">
        <f>SUMIF('[2]2.报价结算清单'!$F$2:$F$578,$A255,'[2]2.报价结算清单'!$N$2:$N$578)</f>
        <v>#VALUE!</v>
      </c>
      <c r="I255" s="15" t="e">
        <f>SUMIF('[2]2.报价结算清单'!$F$2:$F$578,A255,'[2]2.报价结算清单'!$P$2:$P$578)</f>
        <v>#VALUE!</v>
      </c>
    </row>
    <row r="256" ht="14" hidden="1" spans="1:9">
      <c r="A256" s="7" t="s">
        <v>2827</v>
      </c>
      <c r="B256" s="8" t="s">
        <v>211</v>
      </c>
      <c r="C256" s="8" t="s">
        <v>2280</v>
      </c>
      <c r="D256" s="9" t="s">
        <v>212</v>
      </c>
      <c r="E256" s="8" t="s">
        <v>30</v>
      </c>
      <c r="F256" s="12">
        <v>424</v>
      </c>
      <c r="G256" s="13" t="e">
        <f>SUMIF('[2]2.报价结算清单'!$F$2:$F$578,$A256,'[2]2.报价结算清单'!$L$2:$L$578)</f>
        <v>#VALUE!</v>
      </c>
      <c r="H256" s="13" t="e">
        <f>SUMIF('[2]2.报价结算清单'!$F$2:$F$578,$A256,'[2]2.报价结算清单'!$N$2:$N$578)</f>
        <v>#VALUE!</v>
      </c>
      <c r="I256" s="15" t="e">
        <f>SUMIF('[2]2.报价结算清单'!$F$2:$F$578,A256,'[2]2.报价结算清单'!$P$2:$P$578)</f>
        <v>#VALUE!</v>
      </c>
    </row>
    <row r="257" ht="14" hidden="1" spans="1:9">
      <c r="A257" s="7" t="s">
        <v>2828</v>
      </c>
      <c r="B257" s="8" t="s">
        <v>2247</v>
      </c>
      <c r="C257" s="8" t="s">
        <v>2280</v>
      </c>
      <c r="D257" s="9" t="s">
        <v>2248</v>
      </c>
      <c r="E257" s="8" t="s">
        <v>30</v>
      </c>
      <c r="F257" s="12">
        <v>1590</v>
      </c>
      <c r="G257" s="13" t="e">
        <f>SUMIF('[2]2.报价结算清单'!$F$2:$F$578,$A257,'[2]2.报价结算清单'!$L$2:$L$578)</f>
        <v>#VALUE!</v>
      </c>
      <c r="H257" s="13" t="e">
        <f>SUMIF('[2]2.报价结算清单'!$F$2:$F$578,$A257,'[2]2.报价结算清单'!$N$2:$N$578)</f>
        <v>#VALUE!</v>
      </c>
      <c r="I257" s="15" t="e">
        <f>SUMIF('[2]2.报价结算清单'!$F$2:$F$578,A257,'[2]2.报价结算清单'!$P$2:$P$578)</f>
        <v>#VALUE!</v>
      </c>
    </row>
    <row r="258" ht="14" hidden="1" spans="1:9">
      <c r="A258" s="7" t="s">
        <v>2829</v>
      </c>
      <c r="B258" s="8" t="s">
        <v>2102</v>
      </c>
      <c r="C258" s="8" t="s">
        <v>2280</v>
      </c>
      <c r="D258" s="9" t="s">
        <v>2103</v>
      </c>
      <c r="E258" s="8" t="s">
        <v>90</v>
      </c>
      <c r="F258" s="12">
        <v>159</v>
      </c>
      <c r="G258" s="13" t="e">
        <f>SUMIF('[2]2.报价结算清单'!$F$2:$F$578,$A258,'[2]2.报价结算清单'!$L$2:$L$578)</f>
        <v>#VALUE!</v>
      </c>
      <c r="H258" s="13" t="e">
        <f>SUMIF('[2]2.报价结算清单'!$F$2:$F$578,$A258,'[2]2.报价结算清单'!$N$2:$N$578)</f>
        <v>#VALUE!</v>
      </c>
      <c r="I258" s="15" t="e">
        <f>SUMIF('[2]2.报价结算清单'!$F$2:$F$578,A258,'[2]2.报价结算清单'!$P$2:$P$578)</f>
        <v>#VALUE!</v>
      </c>
    </row>
    <row r="259" ht="14" hidden="1" spans="1:9">
      <c r="A259" s="7" t="s">
        <v>2830</v>
      </c>
      <c r="B259" s="8" t="s">
        <v>353</v>
      </c>
      <c r="C259" s="8" t="s">
        <v>2280</v>
      </c>
      <c r="D259" s="9" t="s">
        <v>354</v>
      </c>
      <c r="E259" s="8" t="s">
        <v>90</v>
      </c>
      <c r="F259" s="12">
        <v>111.3</v>
      </c>
      <c r="G259" s="13" t="e">
        <f>SUMIF('[2]2.报价结算清单'!$F$2:$F$578,$A259,'[2]2.报价结算清单'!$L$2:$L$578)</f>
        <v>#VALUE!</v>
      </c>
      <c r="H259" s="13" t="e">
        <f>SUMIF('[2]2.报价结算清单'!$F$2:$F$578,$A259,'[2]2.报价结算清单'!$N$2:$N$578)</f>
        <v>#VALUE!</v>
      </c>
      <c r="I259" s="15" t="e">
        <f>SUMIF('[2]2.报价结算清单'!$F$2:$F$578,A259,'[2]2.报价结算清单'!$P$2:$P$578)</f>
        <v>#VALUE!</v>
      </c>
    </row>
    <row r="260" ht="14" hidden="1" spans="1:9">
      <c r="A260" s="7" t="s">
        <v>2831</v>
      </c>
      <c r="B260" s="8" t="s">
        <v>1656</v>
      </c>
      <c r="C260" s="8" t="s">
        <v>2280</v>
      </c>
      <c r="D260" s="9" t="s">
        <v>1657</v>
      </c>
      <c r="E260" s="8" t="s">
        <v>90</v>
      </c>
      <c r="F260" s="12">
        <v>206.7</v>
      </c>
      <c r="G260" s="13" t="e">
        <f>SUMIF('[2]2.报价结算清单'!$F$2:$F$578,$A260,'[2]2.报价结算清单'!$L$2:$L$578)</f>
        <v>#VALUE!</v>
      </c>
      <c r="H260" s="13" t="e">
        <f>SUMIF('[2]2.报价结算清单'!$F$2:$F$578,$A260,'[2]2.报价结算清单'!$N$2:$N$578)</f>
        <v>#VALUE!</v>
      </c>
      <c r="I260" s="15" t="e">
        <f>SUMIF('[2]2.报价结算清单'!$F$2:$F$578,A260,'[2]2.报价结算清单'!$P$2:$P$578)</f>
        <v>#VALUE!</v>
      </c>
    </row>
    <row r="261" ht="14" hidden="1" spans="1:9">
      <c r="A261" s="7" t="s">
        <v>2832</v>
      </c>
      <c r="B261" s="8" t="s">
        <v>2010</v>
      </c>
      <c r="C261" s="8" t="s">
        <v>2280</v>
      </c>
      <c r="D261" s="9" t="s">
        <v>2011</v>
      </c>
      <c r="E261" s="8" t="s">
        <v>90</v>
      </c>
      <c r="F261" s="12">
        <v>31.8</v>
      </c>
      <c r="G261" s="13" t="e">
        <f>SUMIF('[2]2.报价结算清单'!$F$2:$F$578,$A261,'[2]2.报价结算清单'!$L$2:$L$578)</f>
        <v>#VALUE!</v>
      </c>
      <c r="H261" s="13" t="e">
        <f>SUMIF('[2]2.报价结算清单'!$F$2:$F$578,$A261,'[2]2.报价结算清单'!$N$2:$N$578)</f>
        <v>#VALUE!</v>
      </c>
      <c r="I261" s="15" t="e">
        <f>SUMIF('[2]2.报价结算清单'!$F$2:$F$578,A261,'[2]2.报价结算清单'!$P$2:$P$578)</f>
        <v>#VALUE!</v>
      </c>
    </row>
    <row r="262" ht="14" hidden="1" spans="1:9">
      <c r="A262" s="7" t="s">
        <v>2833</v>
      </c>
      <c r="B262" s="8" t="s">
        <v>1249</v>
      </c>
      <c r="C262" s="8" t="s">
        <v>2280</v>
      </c>
      <c r="D262" s="9" t="s">
        <v>1250</v>
      </c>
      <c r="E262" s="8" t="s">
        <v>237</v>
      </c>
      <c r="F262" s="12">
        <v>58.3</v>
      </c>
      <c r="G262" s="13" t="e">
        <f>SUMIF('[2]2.报价结算清单'!$F$2:$F$578,$A262,'[2]2.报价结算清单'!$L$2:$L$578)</f>
        <v>#VALUE!</v>
      </c>
      <c r="H262" s="13" t="e">
        <f>SUMIF('[2]2.报价结算清单'!$F$2:$F$578,$A262,'[2]2.报价结算清单'!$N$2:$N$578)</f>
        <v>#VALUE!</v>
      </c>
      <c r="I262" s="15" t="e">
        <f>SUMIF('[2]2.报价结算清单'!$F$2:$F$578,A262,'[2]2.报价结算清单'!$P$2:$P$578)</f>
        <v>#VALUE!</v>
      </c>
    </row>
    <row r="263" ht="14" hidden="1" spans="1:9">
      <c r="A263" s="7" t="s">
        <v>2834</v>
      </c>
      <c r="B263" s="8" t="s">
        <v>235</v>
      </c>
      <c r="C263" s="8" t="s">
        <v>2280</v>
      </c>
      <c r="D263" s="9" t="s">
        <v>236</v>
      </c>
      <c r="E263" s="8" t="s">
        <v>237</v>
      </c>
      <c r="F263" s="12">
        <v>42.4</v>
      </c>
      <c r="G263" s="13" t="e">
        <f>SUMIF('[2]2.报价结算清单'!$F$2:$F$578,$A263,'[2]2.报价结算清单'!$L$2:$L$578)</f>
        <v>#VALUE!</v>
      </c>
      <c r="H263" s="13" t="e">
        <f>SUMIF('[2]2.报价结算清单'!$F$2:$F$578,$A263,'[2]2.报价结算清单'!$N$2:$N$578)</f>
        <v>#VALUE!</v>
      </c>
      <c r="I263" s="15" t="e">
        <f>SUMIF('[2]2.报价结算清单'!$F$2:$F$578,A263,'[2]2.报价结算清单'!$P$2:$P$578)</f>
        <v>#VALUE!</v>
      </c>
    </row>
    <row r="264" ht="14" hidden="1" spans="1:9">
      <c r="A264" s="7" t="s">
        <v>2835</v>
      </c>
      <c r="B264" s="8" t="s">
        <v>1137</v>
      </c>
      <c r="C264" s="8" t="s">
        <v>2280</v>
      </c>
      <c r="D264" s="9" t="s">
        <v>1138</v>
      </c>
      <c r="E264" s="8" t="s">
        <v>559</v>
      </c>
      <c r="F264" s="12">
        <v>21.2</v>
      </c>
      <c r="G264" s="13" t="e">
        <f>SUMIF('[2]2.报价结算清单'!$F$2:$F$578,$A264,'[2]2.报价结算清单'!$L$2:$L$578)</f>
        <v>#VALUE!</v>
      </c>
      <c r="H264" s="13" t="e">
        <f>SUMIF('[2]2.报价结算清单'!$F$2:$F$578,$A264,'[2]2.报价结算清单'!$N$2:$N$578)</f>
        <v>#VALUE!</v>
      </c>
      <c r="I264" s="15" t="e">
        <f>SUMIF('[2]2.报价结算清单'!$F$2:$F$578,A264,'[2]2.报价结算清单'!$P$2:$P$578)</f>
        <v>#VALUE!</v>
      </c>
    </row>
    <row r="265" ht="14" hidden="1" spans="1:9">
      <c r="A265" s="7" t="s">
        <v>2836</v>
      </c>
      <c r="B265" s="8" t="s">
        <v>557</v>
      </c>
      <c r="C265" s="8" t="s">
        <v>2280</v>
      </c>
      <c r="D265" s="9" t="s">
        <v>558</v>
      </c>
      <c r="E265" s="8" t="s">
        <v>559</v>
      </c>
      <c r="F265" s="12">
        <v>74.2</v>
      </c>
      <c r="G265" s="13" t="e">
        <f>SUMIF('[2]2.报价结算清单'!$F$2:$F$578,$A265,'[2]2.报价结算清单'!$L$2:$L$578)</f>
        <v>#VALUE!</v>
      </c>
      <c r="H265" s="13" t="e">
        <f>SUMIF('[2]2.报价结算清单'!$F$2:$F$578,$A265,'[2]2.报价结算清单'!$N$2:$N$578)</f>
        <v>#VALUE!</v>
      </c>
      <c r="I265" s="15" t="e">
        <f>SUMIF('[2]2.报价结算清单'!$F$2:$F$578,A265,'[2]2.报价结算清单'!$P$2:$P$578)</f>
        <v>#VALUE!</v>
      </c>
    </row>
    <row r="266" ht="14" hidden="1" spans="1:9">
      <c r="A266" s="7" t="s">
        <v>2837</v>
      </c>
      <c r="B266" s="8" t="s">
        <v>961</v>
      </c>
      <c r="C266" s="8" t="s">
        <v>2280</v>
      </c>
      <c r="D266" s="9" t="s">
        <v>962</v>
      </c>
      <c r="E266" s="8" t="s">
        <v>90</v>
      </c>
      <c r="F266" s="12">
        <v>445.2</v>
      </c>
      <c r="G266" s="13" t="e">
        <f>SUMIF('[2]2.报价结算清单'!$F$2:$F$578,$A266,'[2]2.报价结算清单'!$L$2:$L$578)</f>
        <v>#VALUE!</v>
      </c>
      <c r="H266" s="13" t="e">
        <f>SUMIF('[2]2.报价结算清单'!$F$2:$F$578,$A266,'[2]2.报价结算清单'!$N$2:$N$578)</f>
        <v>#VALUE!</v>
      </c>
      <c r="I266" s="15" t="e">
        <f>SUMIF('[2]2.报价结算清单'!$F$2:$F$578,A266,'[2]2.报价结算清单'!$P$2:$P$578)</f>
        <v>#VALUE!</v>
      </c>
    </row>
    <row r="267" ht="28" hidden="1" spans="1:9">
      <c r="A267" s="7" t="s">
        <v>2838</v>
      </c>
      <c r="B267" s="8" t="s">
        <v>684</v>
      </c>
      <c r="C267" s="8" t="s">
        <v>2280</v>
      </c>
      <c r="D267" s="9" t="s">
        <v>685</v>
      </c>
      <c r="E267" s="8" t="s">
        <v>90</v>
      </c>
      <c r="F267" s="12">
        <v>106</v>
      </c>
      <c r="G267" s="13" t="e">
        <f>SUMIF('[2]2.报价结算清单'!$F$2:$F$578,$A267,'[2]2.报价结算清单'!$L$2:$L$578)</f>
        <v>#VALUE!</v>
      </c>
      <c r="H267" s="13" t="e">
        <f>SUMIF('[2]2.报价结算清单'!$F$2:$F$578,$A267,'[2]2.报价结算清单'!$N$2:$N$578)</f>
        <v>#VALUE!</v>
      </c>
      <c r="I267" s="15" t="e">
        <f>SUMIF('[2]2.报价结算清单'!$F$2:$F$578,A267,'[2]2.报价结算清单'!$P$2:$P$578)</f>
        <v>#VALUE!</v>
      </c>
    </row>
    <row r="268" ht="28" hidden="1" spans="1:9">
      <c r="A268" s="7" t="s">
        <v>2839</v>
      </c>
      <c r="B268" s="8" t="s">
        <v>178</v>
      </c>
      <c r="C268" s="8" t="s">
        <v>2280</v>
      </c>
      <c r="D268" s="9" t="s">
        <v>179</v>
      </c>
      <c r="E268" s="8" t="s">
        <v>90</v>
      </c>
      <c r="F268" s="12">
        <v>106</v>
      </c>
      <c r="G268" s="13" t="e">
        <f>SUMIF('[2]2.报价结算清单'!$F$2:$F$578,$A268,'[2]2.报价结算清单'!$L$2:$L$578)</f>
        <v>#VALUE!</v>
      </c>
      <c r="H268" s="13" t="e">
        <f>SUMIF('[2]2.报价结算清单'!$F$2:$F$578,$A268,'[2]2.报价结算清单'!$N$2:$N$578)</f>
        <v>#VALUE!</v>
      </c>
      <c r="I268" s="15" t="e">
        <f>SUMIF('[2]2.报价结算清单'!$F$2:$F$578,A268,'[2]2.报价结算清单'!$P$2:$P$578)</f>
        <v>#VALUE!</v>
      </c>
    </row>
    <row r="269" ht="14" hidden="1" spans="1:9">
      <c r="A269" s="7" t="s">
        <v>2840</v>
      </c>
      <c r="B269" s="8" t="s">
        <v>1049</v>
      </c>
      <c r="C269" s="8" t="s">
        <v>2280</v>
      </c>
      <c r="D269" s="9" t="s">
        <v>1050</v>
      </c>
      <c r="E269" s="8" t="s">
        <v>90</v>
      </c>
      <c r="F269" s="12">
        <v>32.86</v>
      </c>
      <c r="G269" s="13" t="e">
        <f>SUMIF('[2]2.报价结算清单'!$F$2:$F$578,$A269,'[2]2.报价结算清单'!$L$2:$L$578)</f>
        <v>#VALUE!</v>
      </c>
      <c r="H269" s="13" t="e">
        <f>SUMIF('[2]2.报价结算清单'!$F$2:$F$578,$A269,'[2]2.报价结算清单'!$N$2:$N$578)</f>
        <v>#VALUE!</v>
      </c>
      <c r="I269" s="15" t="e">
        <f>SUMIF('[2]2.报价结算清单'!$F$2:$F$578,A269,'[2]2.报价结算清单'!$P$2:$P$578)</f>
        <v>#VALUE!</v>
      </c>
    </row>
    <row r="270" ht="14" hidden="1" spans="1:9">
      <c r="A270" s="7" t="s">
        <v>2841</v>
      </c>
      <c r="B270" s="8" t="s">
        <v>2086</v>
      </c>
      <c r="C270" s="8" t="s">
        <v>2280</v>
      </c>
      <c r="D270" s="9" t="s">
        <v>2087</v>
      </c>
      <c r="E270" s="8" t="s">
        <v>90</v>
      </c>
      <c r="F270" s="12">
        <v>53</v>
      </c>
      <c r="G270" s="13" t="e">
        <f>SUMIF('[2]2.报价结算清单'!$F$2:$F$578,$A270,'[2]2.报价结算清单'!$L$2:$L$578)</f>
        <v>#VALUE!</v>
      </c>
      <c r="H270" s="13" t="e">
        <f>SUMIF('[2]2.报价结算清单'!$F$2:$F$578,$A270,'[2]2.报价结算清单'!$N$2:$N$578)</f>
        <v>#VALUE!</v>
      </c>
      <c r="I270" s="15" t="e">
        <f>SUMIF('[2]2.报价结算清单'!$F$2:$F$578,A270,'[2]2.报价结算清单'!$P$2:$P$578)</f>
        <v>#VALUE!</v>
      </c>
    </row>
    <row r="271" ht="14" hidden="1" spans="1:9">
      <c r="A271" s="7" t="s">
        <v>2842</v>
      </c>
      <c r="B271" s="8" t="s">
        <v>1761</v>
      </c>
      <c r="C271" s="8" t="s">
        <v>2280</v>
      </c>
      <c r="D271" s="9" t="s">
        <v>1762</v>
      </c>
      <c r="E271" s="8" t="s">
        <v>90</v>
      </c>
      <c r="F271" s="12">
        <v>106</v>
      </c>
      <c r="G271" s="13" t="e">
        <f>SUMIF('[2]2.报价结算清单'!$F$2:$F$578,$A271,'[2]2.报价结算清单'!$L$2:$L$578)</f>
        <v>#VALUE!</v>
      </c>
      <c r="H271" s="13" t="e">
        <f>SUMIF('[2]2.报价结算清单'!$F$2:$F$578,$A271,'[2]2.报价结算清单'!$N$2:$N$578)</f>
        <v>#VALUE!</v>
      </c>
      <c r="I271" s="15" t="e">
        <f>SUMIF('[2]2.报价结算清单'!$F$2:$F$578,A271,'[2]2.报价结算清单'!$P$2:$P$578)</f>
        <v>#VALUE!</v>
      </c>
    </row>
    <row r="272" ht="14" hidden="1" spans="1:9">
      <c r="A272" s="7" t="s">
        <v>2843</v>
      </c>
      <c r="B272" s="8" t="s">
        <v>127</v>
      </c>
      <c r="C272" s="8" t="s">
        <v>2280</v>
      </c>
      <c r="D272" s="9" t="s">
        <v>128</v>
      </c>
      <c r="E272" s="8" t="s">
        <v>30</v>
      </c>
      <c r="F272" s="12">
        <v>1400</v>
      </c>
      <c r="G272" s="13" t="e">
        <f>SUMIF('[2]2.报价结算清单'!$F$2:$F$578,$A272,'[2]2.报价结算清单'!$L$2:$L$578)</f>
        <v>#VALUE!</v>
      </c>
      <c r="H272" s="13" t="e">
        <f>SUMIF('[2]2.报价结算清单'!$F$2:$F$578,$A272,'[2]2.报价结算清单'!$N$2:$N$578)</f>
        <v>#VALUE!</v>
      </c>
      <c r="I272" s="15" t="e">
        <f>SUMIF('[2]2.报价结算清单'!$F$2:$F$578,A272,'[2]2.报价结算清单'!$P$2:$P$578)</f>
        <v>#VALUE!</v>
      </c>
    </row>
    <row r="273" ht="14" hidden="1" spans="1:9">
      <c r="A273" s="7" t="s">
        <v>2844</v>
      </c>
      <c r="B273" s="8" t="s">
        <v>131</v>
      </c>
      <c r="C273" s="8" t="s">
        <v>2280</v>
      </c>
      <c r="D273" s="9" t="s">
        <v>132</v>
      </c>
      <c r="E273" s="8" t="s">
        <v>30</v>
      </c>
      <c r="F273" s="12">
        <v>2433.33</v>
      </c>
      <c r="G273" s="13" t="e">
        <f>SUMIF('[2]2.报价结算清单'!$F$2:$F$578,$A273,'[2]2.报价结算清单'!$L$2:$L$578)</f>
        <v>#VALUE!</v>
      </c>
      <c r="H273" s="13" t="e">
        <f>SUMIF('[2]2.报价结算清单'!$F$2:$F$578,$A273,'[2]2.报价结算清单'!$N$2:$N$578)</f>
        <v>#VALUE!</v>
      </c>
      <c r="I273" s="15" t="e">
        <f>SUMIF('[2]2.报价结算清单'!$F$2:$F$578,A273,'[2]2.报价结算清单'!$P$2:$P$578)</f>
        <v>#VALUE!</v>
      </c>
    </row>
    <row r="274" ht="14" hidden="1" spans="1:9">
      <c r="A274" s="7" t="s">
        <v>2845</v>
      </c>
      <c r="B274" s="8" t="s">
        <v>1488</v>
      </c>
      <c r="C274" s="8" t="s">
        <v>2280</v>
      </c>
      <c r="D274" s="9" t="s">
        <v>1489</v>
      </c>
      <c r="E274" s="8" t="s">
        <v>30</v>
      </c>
      <c r="F274" s="12">
        <v>483.33</v>
      </c>
      <c r="G274" s="13" t="e">
        <f>SUMIF('[2]2.报价结算清单'!$F$2:$F$578,$A274,'[2]2.报价结算清单'!$L$2:$L$578)</f>
        <v>#VALUE!</v>
      </c>
      <c r="H274" s="13" t="e">
        <f>SUMIF('[2]2.报价结算清单'!$F$2:$F$578,$A274,'[2]2.报价结算清单'!$N$2:$N$578)</f>
        <v>#VALUE!</v>
      </c>
      <c r="I274" s="15" t="e">
        <f>SUMIF('[2]2.报价结算清单'!$F$2:$F$578,A274,'[2]2.报价结算清单'!$P$2:$P$578)</f>
        <v>#VALUE!</v>
      </c>
    </row>
    <row r="275" ht="14" hidden="1" spans="1:9">
      <c r="A275" s="7" t="s">
        <v>2479</v>
      </c>
      <c r="B275" s="8" t="s">
        <v>2054</v>
      </c>
      <c r="C275" s="8" t="s">
        <v>2280</v>
      </c>
      <c r="D275" s="9" t="s">
        <v>2055</v>
      </c>
      <c r="E275" s="8" t="s">
        <v>76</v>
      </c>
      <c r="F275" s="12">
        <v>486.67</v>
      </c>
      <c r="G275" s="13" t="e">
        <f>SUMIF('[2]2.报价结算清单'!$F$2:$F$578,$A275,'[2]2.报价结算清单'!$L$2:$L$578)</f>
        <v>#VALUE!</v>
      </c>
      <c r="H275" s="13" t="e">
        <f>SUMIF('[2]2.报价结算清单'!$F$2:$F$578,$A275,'[2]2.报价结算清单'!$N$2:$N$578)</f>
        <v>#VALUE!</v>
      </c>
      <c r="I275" s="15" t="e">
        <f>SUMIF('[2]2.报价结算清单'!$F$2:$F$578,A275,'[2]2.报价结算清单'!$P$2:$P$578)</f>
        <v>#VALUE!</v>
      </c>
    </row>
    <row r="276" ht="14" hidden="1" spans="1:9">
      <c r="A276" s="7" t="s">
        <v>2846</v>
      </c>
      <c r="B276" s="8" t="s">
        <v>74</v>
      </c>
      <c r="C276" s="8" t="s">
        <v>2280</v>
      </c>
      <c r="D276" s="9" t="s">
        <v>75</v>
      </c>
      <c r="E276" s="8" t="s">
        <v>76</v>
      </c>
      <c r="F276" s="12">
        <v>833.33</v>
      </c>
      <c r="G276" s="13" t="e">
        <f>SUMIF('[2]2.报价结算清单'!$F$2:$F$578,$A276,'[2]2.报价结算清单'!$L$2:$L$578)</f>
        <v>#VALUE!</v>
      </c>
      <c r="H276" s="13" t="e">
        <f>SUMIF('[2]2.报价结算清单'!$F$2:$F$578,$A276,'[2]2.报价结算清单'!$N$2:$N$578)</f>
        <v>#VALUE!</v>
      </c>
      <c r="I276" s="15" t="e">
        <f>SUMIF('[2]2.报价结算清单'!$F$2:$F$578,A276,'[2]2.报价结算清单'!$P$2:$P$578)</f>
        <v>#VALUE!</v>
      </c>
    </row>
    <row r="277" ht="14" hidden="1" spans="1:9">
      <c r="A277" s="7" t="s">
        <v>2847</v>
      </c>
      <c r="B277" s="8" t="s">
        <v>628</v>
      </c>
      <c r="C277" s="8" t="s">
        <v>2280</v>
      </c>
      <c r="D277" s="9" t="s">
        <v>629</v>
      </c>
      <c r="E277" s="8" t="s">
        <v>76</v>
      </c>
      <c r="F277" s="12">
        <v>1353.33</v>
      </c>
      <c r="G277" s="13" t="e">
        <f>SUMIF('[2]2.报价结算清单'!$F$2:$F$578,$A277,'[2]2.报价结算清单'!$L$2:$L$578)</f>
        <v>#VALUE!</v>
      </c>
      <c r="H277" s="13" t="e">
        <f>SUMIF('[2]2.报价结算清单'!$F$2:$F$578,$A277,'[2]2.报价结算清单'!$N$2:$N$578)</f>
        <v>#VALUE!</v>
      </c>
      <c r="I277" s="15" t="e">
        <f>SUMIF('[2]2.报价结算清单'!$F$2:$F$578,A277,'[2]2.报价结算清单'!$P$2:$P$578)</f>
        <v>#VALUE!</v>
      </c>
    </row>
    <row r="278" ht="14" hidden="1" spans="1:9">
      <c r="A278" s="7" t="s">
        <v>2848</v>
      </c>
      <c r="B278" s="8" t="s">
        <v>1801</v>
      </c>
      <c r="C278" s="8" t="s">
        <v>2280</v>
      </c>
      <c r="D278" s="9" t="s">
        <v>1802</v>
      </c>
      <c r="E278" s="8" t="s">
        <v>76</v>
      </c>
      <c r="F278" s="12">
        <v>1533.33</v>
      </c>
      <c r="G278" s="13" t="e">
        <f>SUMIF('[2]2.报价结算清单'!$F$2:$F$578,$A278,'[2]2.报价结算清单'!$L$2:$L$578)</f>
        <v>#VALUE!</v>
      </c>
      <c r="H278" s="13" t="e">
        <f>SUMIF('[2]2.报价结算清单'!$F$2:$F$578,$A278,'[2]2.报价结算清单'!$N$2:$N$578)</f>
        <v>#VALUE!</v>
      </c>
      <c r="I278" s="15" t="e">
        <f>SUMIF('[2]2.报价结算清单'!$F$2:$F$578,A278,'[2]2.报价结算清单'!$P$2:$P$578)</f>
        <v>#VALUE!</v>
      </c>
    </row>
    <row r="279" ht="14" hidden="1" spans="1:9">
      <c r="A279" s="7" t="s">
        <v>2849</v>
      </c>
      <c r="B279" s="8" t="s">
        <v>1913</v>
      </c>
      <c r="C279" s="8" t="s">
        <v>2280</v>
      </c>
      <c r="D279" s="9" t="s">
        <v>1914</v>
      </c>
      <c r="E279" s="8" t="s">
        <v>76</v>
      </c>
      <c r="F279" s="12">
        <v>1600</v>
      </c>
      <c r="G279" s="13" t="e">
        <f>SUMIF('[2]2.报价结算清单'!$F$2:$F$578,$A279,'[2]2.报价结算清单'!$L$2:$L$578)</f>
        <v>#VALUE!</v>
      </c>
      <c r="H279" s="13" t="e">
        <f>SUMIF('[2]2.报价结算清单'!$F$2:$F$578,$A279,'[2]2.报价结算清单'!$N$2:$N$578)</f>
        <v>#VALUE!</v>
      </c>
      <c r="I279" s="15" t="e">
        <f>SUMIF('[2]2.报价结算清单'!$F$2:$F$578,A279,'[2]2.报价结算清单'!$P$2:$P$578)</f>
        <v>#VALUE!</v>
      </c>
    </row>
    <row r="280" ht="14" hidden="1" spans="1:9">
      <c r="A280" s="7" t="s">
        <v>2850</v>
      </c>
      <c r="B280" s="8" t="s">
        <v>512</v>
      </c>
      <c r="C280" s="8" t="s">
        <v>2280</v>
      </c>
      <c r="D280" s="9" t="s">
        <v>513</v>
      </c>
      <c r="E280" s="8" t="s">
        <v>76</v>
      </c>
      <c r="F280" s="12">
        <v>2066.67</v>
      </c>
      <c r="G280" s="13" t="e">
        <f>SUMIF('[2]2.报价结算清单'!$F$2:$F$578,$A280,'[2]2.报价结算清单'!$L$2:$L$578)</f>
        <v>#VALUE!</v>
      </c>
      <c r="H280" s="13" t="e">
        <f>SUMIF('[2]2.报价结算清单'!$F$2:$F$578,$A280,'[2]2.报价结算清单'!$N$2:$N$578)</f>
        <v>#VALUE!</v>
      </c>
      <c r="I280" s="15" t="e">
        <f>SUMIF('[2]2.报价结算清单'!$F$2:$F$578,A280,'[2]2.报价结算清单'!$P$2:$P$578)</f>
        <v>#VALUE!</v>
      </c>
    </row>
    <row r="281" ht="14" hidden="1" spans="1:9">
      <c r="A281" s="7" t="s">
        <v>2851</v>
      </c>
      <c r="B281" s="8" t="s">
        <v>2050</v>
      </c>
      <c r="C281" s="8" t="s">
        <v>2280</v>
      </c>
      <c r="D281" s="9" t="s">
        <v>2051</v>
      </c>
      <c r="E281" s="8" t="s">
        <v>76</v>
      </c>
      <c r="F281" s="12">
        <v>2300</v>
      </c>
      <c r="G281" s="13" t="e">
        <f>SUMIF('[2]2.报价结算清单'!$F$2:$F$578,$A281,'[2]2.报价结算清单'!$L$2:$L$578)</f>
        <v>#VALUE!</v>
      </c>
      <c r="H281" s="13" t="e">
        <f>SUMIF('[2]2.报价结算清单'!$F$2:$F$578,$A281,'[2]2.报价结算清单'!$N$2:$N$578)</f>
        <v>#VALUE!</v>
      </c>
      <c r="I281" s="15" t="e">
        <f>SUMIF('[2]2.报价结算清单'!$F$2:$F$578,A281,'[2]2.报价结算清单'!$P$2:$P$578)</f>
        <v>#VALUE!</v>
      </c>
    </row>
    <row r="282" ht="14" hidden="1" spans="1:9">
      <c r="A282" s="7" t="s">
        <v>2852</v>
      </c>
      <c r="B282" s="8" t="s">
        <v>1769</v>
      </c>
      <c r="C282" s="8" t="s">
        <v>2280</v>
      </c>
      <c r="D282" s="9" t="s">
        <v>1770</v>
      </c>
      <c r="E282" s="8" t="s">
        <v>76</v>
      </c>
      <c r="F282" s="12">
        <v>2756</v>
      </c>
      <c r="G282" s="13" t="e">
        <f>SUMIF('[2]2.报价结算清单'!$F$2:$F$578,$A282,'[2]2.报价结算清单'!$L$2:$L$578)</f>
        <v>#VALUE!</v>
      </c>
      <c r="H282" s="13" t="e">
        <f>SUMIF('[2]2.报价结算清单'!$F$2:$F$578,$A282,'[2]2.报价结算清单'!$N$2:$N$578)</f>
        <v>#VALUE!</v>
      </c>
      <c r="I282" s="15" t="e">
        <f>SUMIF('[2]2.报价结算清单'!$F$2:$F$578,A282,'[2]2.报价结算清单'!$P$2:$P$578)</f>
        <v>#VALUE!</v>
      </c>
    </row>
    <row r="283" ht="14" hidden="1" spans="1:9">
      <c r="A283" s="7" t="s">
        <v>2853</v>
      </c>
      <c r="B283" s="8" t="s">
        <v>2235</v>
      </c>
      <c r="C283" s="8" t="s">
        <v>2280</v>
      </c>
      <c r="D283" s="9" t="s">
        <v>2236</v>
      </c>
      <c r="E283" s="8" t="s">
        <v>100</v>
      </c>
      <c r="F283" s="12">
        <v>7</v>
      </c>
      <c r="G283" s="13" t="e">
        <f>SUMIF('[2]2.报价结算清单'!$F$2:$F$578,$A283,'[2]2.报价结算清单'!$L$2:$L$578)</f>
        <v>#VALUE!</v>
      </c>
      <c r="H283" s="13" t="e">
        <f>SUMIF('[2]2.报价结算清单'!$F$2:$F$578,$A283,'[2]2.报价结算清单'!$N$2:$N$578)</f>
        <v>#VALUE!</v>
      </c>
      <c r="I283" s="15" t="e">
        <f>SUMIF('[2]2.报价结算清单'!$F$2:$F$578,A283,'[2]2.报价结算清单'!$P$2:$P$578)</f>
        <v>#VALUE!</v>
      </c>
    </row>
    <row r="284" ht="14" hidden="1" spans="1:9">
      <c r="A284" s="7" t="s">
        <v>2854</v>
      </c>
      <c r="B284" s="8" t="s">
        <v>1033</v>
      </c>
      <c r="C284" s="8" t="s">
        <v>2280</v>
      </c>
      <c r="D284" s="9" t="s">
        <v>1034</v>
      </c>
      <c r="E284" s="8" t="s">
        <v>100</v>
      </c>
      <c r="F284" s="12">
        <v>8.48</v>
      </c>
      <c r="G284" s="13" t="e">
        <f>SUMIF('[2]2.报价结算清单'!$F$2:$F$578,$A284,'[2]2.报价结算清单'!$L$2:$L$578)</f>
        <v>#VALUE!</v>
      </c>
      <c r="H284" s="13" t="e">
        <f>SUMIF('[2]2.报价结算清单'!$F$2:$F$578,$A284,'[2]2.报价结算清单'!$N$2:$N$578)</f>
        <v>#VALUE!</v>
      </c>
      <c r="I284" s="15" t="e">
        <f>SUMIF('[2]2.报价结算清单'!$F$2:$F$578,A284,'[2]2.报价结算清单'!$P$2:$P$578)</f>
        <v>#VALUE!</v>
      </c>
    </row>
    <row r="285" ht="14" hidden="1" spans="1:9">
      <c r="A285" s="7" t="s">
        <v>2855</v>
      </c>
      <c r="B285" s="8" t="s">
        <v>2170</v>
      </c>
      <c r="C285" s="8" t="s">
        <v>2280</v>
      </c>
      <c r="D285" s="9" t="s">
        <v>2171</v>
      </c>
      <c r="E285" s="8" t="s">
        <v>100</v>
      </c>
      <c r="F285" s="12">
        <v>9.54</v>
      </c>
      <c r="G285" s="13" t="e">
        <f>SUMIF('[2]2.报价结算清单'!$F$2:$F$578,$A285,'[2]2.报价结算清单'!$L$2:$L$578)</f>
        <v>#VALUE!</v>
      </c>
      <c r="H285" s="13" t="e">
        <f>SUMIF('[2]2.报价结算清单'!$F$2:$F$578,$A285,'[2]2.报价结算清单'!$N$2:$N$578)</f>
        <v>#VALUE!</v>
      </c>
      <c r="I285" s="15" t="e">
        <f>SUMIF('[2]2.报价结算清单'!$F$2:$F$578,A285,'[2]2.报价结算清单'!$P$2:$P$578)</f>
        <v>#VALUE!</v>
      </c>
    </row>
    <row r="286" ht="14" hidden="1" spans="1:9">
      <c r="A286" s="7" t="s">
        <v>2856</v>
      </c>
      <c r="B286" s="8" t="s">
        <v>1885</v>
      </c>
      <c r="C286" s="8" t="s">
        <v>2280</v>
      </c>
      <c r="D286" s="9" t="s">
        <v>1886</v>
      </c>
      <c r="E286" s="8" t="s">
        <v>100</v>
      </c>
      <c r="F286" s="12">
        <v>10</v>
      </c>
      <c r="G286" s="13" t="e">
        <f>SUMIF('[2]2.报价结算清单'!$F$2:$F$578,$A286,'[2]2.报价结算清单'!$L$2:$L$578)</f>
        <v>#VALUE!</v>
      </c>
      <c r="H286" s="13" t="e">
        <f>SUMIF('[2]2.报价结算清单'!$F$2:$F$578,$A286,'[2]2.报价结算清单'!$N$2:$N$578)</f>
        <v>#VALUE!</v>
      </c>
      <c r="I286" s="15" t="e">
        <f>SUMIF('[2]2.报价结算清单'!$F$2:$F$578,A286,'[2]2.报价结算清单'!$P$2:$P$578)</f>
        <v>#VALUE!</v>
      </c>
    </row>
    <row r="287" ht="14" hidden="1" spans="1:9">
      <c r="A287" s="7" t="s">
        <v>2857</v>
      </c>
      <c r="B287" s="8" t="s">
        <v>1313</v>
      </c>
      <c r="C287" s="8" t="s">
        <v>2280</v>
      </c>
      <c r="D287" s="9" t="s">
        <v>1314</v>
      </c>
      <c r="E287" s="8" t="s">
        <v>100</v>
      </c>
      <c r="F287" s="12">
        <v>14</v>
      </c>
      <c r="G287" s="13" t="e">
        <f>SUMIF('[2]2.报价结算清单'!$F$2:$F$578,$A287,'[2]2.报价结算清单'!$L$2:$L$578)</f>
        <v>#VALUE!</v>
      </c>
      <c r="H287" s="13" t="e">
        <f>SUMIF('[2]2.报价结算清单'!$F$2:$F$578,$A287,'[2]2.报价结算清单'!$N$2:$N$578)</f>
        <v>#VALUE!</v>
      </c>
      <c r="I287" s="15" t="e">
        <f>SUMIF('[2]2.报价结算清单'!$F$2:$F$578,A287,'[2]2.报价结算清单'!$P$2:$P$578)</f>
        <v>#VALUE!</v>
      </c>
    </row>
    <row r="288" ht="14" hidden="1" spans="1:9">
      <c r="A288" s="7" t="s">
        <v>2858</v>
      </c>
      <c r="B288" s="8" t="s">
        <v>1109</v>
      </c>
      <c r="C288" s="8" t="s">
        <v>2280</v>
      </c>
      <c r="D288" s="9" t="s">
        <v>1110</v>
      </c>
      <c r="E288" s="8" t="s">
        <v>100</v>
      </c>
      <c r="F288" s="12">
        <v>18.02</v>
      </c>
      <c r="G288" s="13" t="e">
        <f>SUMIF('[2]2.报价结算清单'!$F$2:$F$578,$A288,'[2]2.报价结算清单'!$L$2:$L$578)</f>
        <v>#VALUE!</v>
      </c>
      <c r="H288" s="13" t="e">
        <f>SUMIF('[2]2.报价结算清单'!$F$2:$F$578,$A288,'[2]2.报价结算清单'!$N$2:$N$578)</f>
        <v>#VALUE!</v>
      </c>
      <c r="I288" s="15" t="e">
        <f>SUMIF('[2]2.报价结算清单'!$F$2:$F$578,A288,'[2]2.报价结算清单'!$P$2:$P$578)</f>
        <v>#VALUE!</v>
      </c>
    </row>
    <row r="289" ht="28" hidden="1" spans="1:9">
      <c r="A289" s="7" t="s">
        <v>2859</v>
      </c>
      <c r="B289" s="8" t="s">
        <v>860</v>
      </c>
      <c r="C289" s="8" t="s">
        <v>2289</v>
      </c>
      <c r="D289" s="9" t="s">
        <v>861</v>
      </c>
      <c r="E289" s="8" t="s">
        <v>39</v>
      </c>
      <c r="F289" s="12">
        <v>1060</v>
      </c>
      <c r="G289" s="13" t="e">
        <f>SUMIF('[2]2.报价结算清单'!$F$2:$F$578,$A289,'[2]2.报价结算清单'!$L$2:$L$578)</f>
        <v>#VALUE!</v>
      </c>
      <c r="H289" s="13" t="e">
        <f>SUMIF('[2]2.报价结算清单'!$F$2:$F$578,$A289,'[2]2.报价结算清单'!$N$2:$N$578)</f>
        <v>#VALUE!</v>
      </c>
      <c r="I289" s="15" t="e">
        <f>SUMIF('[2]2.报价结算清单'!$F$2:$F$578,A289,'[2]2.报价结算清单'!$P$2:$P$578)</f>
        <v>#VALUE!</v>
      </c>
    </row>
    <row r="290" ht="28" hidden="1" spans="1:9">
      <c r="A290" s="7" t="s">
        <v>2860</v>
      </c>
      <c r="B290" s="8" t="s">
        <v>1829</v>
      </c>
      <c r="C290" s="8" t="s">
        <v>2289</v>
      </c>
      <c r="D290" s="9" t="s">
        <v>1830</v>
      </c>
      <c r="E290" s="8" t="s">
        <v>39</v>
      </c>
      <c r="F290" s="12">
        <v>742</v>
      </c>
      <c r="G290" s="13" t="e">
        <f>SUMIF('[2]2.报价结算清单'!$F$2:$F$578,$A290,'[2]2.报价结算清单'!$L$2:$L$578)</f>
        <v>#VALUE!</v>
      </c>
      <c r="H290" s="13" t="e">
        <f>SUMIF('[2]2.报价结算清单'!$F$2:$F$578,$A290,'[2]2.报价结算清单'!$N$2:$N$578)</f>
        <v>#VALUE!</v>
      </c>
      <c r="I290" s="15" t="e">
        <f>SUMIF('[2]2.报价结算清单'!$F$2:$F$578,A290,'[2]2.报价结算清单'!$P$2:$P$578)</f>
        <v>#VALUE!</v>
      </c>
    </row>
    <row r="291" ht="28" hidden="1" spans="1:9">
      <c r="A291" s="7" t="s">
        <v>2861</v>
      </c>
      <c r="B291" s="8" t="s">
        <v>1005</v>
      </c>
      <c r="C291" s="8" t="s">
        <v>2289</v>
      </c>
      <c r="D291" s="9" t="s">
        <v>1006</v>
      </c>
      <c r="E291" s="8" t="s">
        <v>39</v>
      </c>
      <c r="F291" s="12">
        <v>466.4</v>
      </c>
      <c r="G291" s="13" t="e">
        <f>SUMIF('[2]2.报价结算清单'!$F$2:$F$578,$A291,'[2]2.报价结算清单'!$L$2:$L$578)</f>
        <v>#VALUE!</v>
      </c>
      <c r="H291" s="13" t="e">
        <f>SUMIF('[2]2.报价结算清单'!$F$2:$F$578,$A291,'[2]2.报价结算清单'!$N$2:$N$578)</f>
        <v>#VALUE!</v>
      </c>
      <c r="I291" s="15" t="e">
        <f>SUMIF('[2]2.报价结算清单'!$F$2:$F$578,A291,'[2]2.报价结算清单'!$P$2:$P$578)</f>
        <v>#VALUE!</v>
      </c>
    </row>
    <row r="292" ht="28" hidden="1" spans="1:9">
      <c r="A292" s="7" t="s">
        <v>2862</v>
      </c>
      <c r="B292" s="8" t="s">
        <v>2058</v>
      </c>
      <c r="C292" s="8" t="s">
        <v>2289</v>
      </c>
      <c r="D292" s="9" t="s">
        <v>2059</v>
      </c>
      <c r="E292" s="8" t="s">
        <v>39</v>
      </c>
      <c r="F292" s="12">
        <v>371</v>
      </c>
      <c r="G292" s="13" t="e">
        <f>SUMIF('[2]2.报价结算清单'!$F$2:$F$578,$A292,'[2]2.报价结算清单'!$L$2:$L$578)</f>
        <v>#VALUE!</v>
      </c>
      <c r="H292" s="13" t="e">
        <f>SUMIF('[2]2.报价结算清单'!$F$2:$F$578,$A292,'[2]2.报价结算清单'!$N$2:$N$578)</f>
        <v>#VALUE!</v>
      </c>
      <c r="I292" s="15" t="e">
        <f>SUMIF('[2]2.报价结算清单'!$F$2:$F$578,A292,'[2]2.报价结算清单'!$P$2:$P$578)</f>
        <v>#VALUE!</v>
      </c>
    </row>
    <row r="293" ht="28" hidden="1" spans="1:9">
      <c r="A293" s="7" t="s">
        <v>2863</v>
      </c>
      <c r="B293" s="8" t="s">
        <v>928</v>
      </c>
      <c r="C293" s="8" t="s">
        <v>2289</v>
      </c>
      <c r="D293" s="9" t="s">
        <v>929</v>
      </c>
      <c r="E293" s="8" t="s">
        <v>39</v>
      </c>
      <c r="F293" s="12">
        <v>400</v>
      </c>
      <c r="G293" s="13" t="e">
        <f>SUMIF('[2]2.报价结算清单'!$F$2:$F$578,$A293,'[2]2.报价结算清单'!$L$2:$L$578)</f>
        <v>#VALUE!</v>
      </c>
      <c r="H293" s="13" t="e">
        <f>SUMIF('[2]2.报价结算清单'!$F$2:$F$578,$A293,'[2]2.报价结算清单'!$N$2:$N$578)</f>
        <v>#VALUE!</v>
      </c>
      <c r="I293" s="15" t="e">
        <f>SUMIF('[2]2.报价结算清单'!$F$2:$F$578,A293,'[2]2.报价结算清单'!$P$2:$P$578)</f>
        <v>#VALUE!</v>
      </c>
    </row>
    <row r="294" ht="14" hidden="1" spans="1:9">
      <c r="A294" s="7" t="s">
        <v>2864</v>
      </c>
      <c r="B294" s="8" t="s">
        <v>2158</v>
      </c>
      <c r="C294" s="8" t="s">
        <v>2289</v>
      </c>
      <c r="D294" s="9" t="s">
        <v>2159</v>
      </c>
      <c r="E294" s="8" t="s">
        <v>39</v>
      </c>
      <c r="F294" s="12">
        <v>750</v>
      </c>
      <c r="G294" s="13" t="e">
        <f>SUMIF('[2]2.报价结算清单'!$F$2:$F$578,$A294,'[2]2.报价结算清单'!$L$2:$L$578)</f>
        <v>#VALUE!</v>
      </c>
      <c r="H294" s="13" t="e">
        <f>SUMIF('[2]2.报价结算清单'!$F$2:$F$578,$A294,'[2]2.报价结算清单'!$N$2:$N$578)</f>
        <v>#VALUE!</v>
      </c>
      <c r="I294" s="15" t="e">
        <f>SUMIF('[2]2.报价结算清单'!$F$2:$F$578,A294,'[2]2.报价结算清单'!$P$2:$P$578)</f>
        <v>#VALUE!</v>
      </c>
    </row>
    <row r="295" ht="14" hidden="1" spans="1:9">
      <c r="A295" s="7" t="s">
        <v>2865</v>
      </c>
      <c r="B295" s="8" t="s">
        <v>1496</v>
      </c>
      <c r="C295" s="8" t="s">
        <v>2289</v>
      </c>
      <c r="D295" s="9" t="s">
        <v>1497</v>
      </c>
      <c r="E295" s="8" t="s">
        <v>39</v>
      </c>
      <c r="F295" s="12">
        <v>848</v>
      </c>
      <c r="G295" s="13" t="e">
        <f>SUMIF('[2]2.报价结算清单'!$F$2:$F$578,$A295,'[2]2.报价结算清单'!$L$2:$L$578)</f>
        <v>#VALUE!</v>
      </c>
      <c r="H295" s="13" t="e">
        <f>SUMIF('[2]2.报价结算清单'!$F$2:$F$578,$A295,'[2]2.报价结算清单'!$N$2:$N$578)</f>
        <v>#VALUE!</v>
      </c>
      <c r="I295" s="15" t="e">
        <f>SUMIF('[2]2.报价结算清单'!$F$2:$F$578,A295,'[2]2.报价结算清单'!$P$2:$P$578)</f>
        <v>#VALUE!</v>
      </c>
    </row>
    <row r="296" ht="28" hidden="1" spans="1:9">
      <c r="A296" s="7" t="s">
        <v>2866</v>
      </c>
      <c r="B296" s="8" t="s">
        <v>1725</v>
      </c>
      <c r="C296" s="8" t="s">
        <v>2289</v>
      </c>
      <c r="D296" s="9" t="s">
        <v>1726</v>
      </c>
      <c r="E296" s="8" t="s">
        <v>39</v>
      </c>
      <c r="F296" s="12">
        <v>530</v>
      </c>
      <c r="G296" s="13" t="e">
        <f>SUMIF('[2]2.报价结算清单'!$F$2:$F$578,$A296,'[2]2.报价结算清单'!$L$2:$L$578)</f>
        <v>#VALUE!</v>
      </c>
      <c r="H296" s="13" t="e">
        <f>SUMIF('[2]2.报价结算清单'!$F$2:$F$578,$A296,'[2]2.报价结算清单'!$N$2:$N$578)</f>
        <v>#VALUE!</v>
      </c>
      <c r="I296" s="15" t="e">
        <f>SUMIF('[2]2.报价结算清单'!$F$2:$F$578,A296,'[2]2.报价结算清单'!$P$2:$P$578)</f>
        <v>#VALUE!</v>
      </c>
    </row>
    <row r="297" ht="28" hidden="1" spans="1:9">
      <c r="A297" s="7" t="s">
        <v>2867</v>
      </c>
      <c r="B297" s="8" t="s">
        <v>940</v>
      </c>
      <c r="C297" s="8" t="s">
        <v>2289</v>
      </c>
      <c r="D297" s="9" t="s">
        <v>941</v>
      </c>
      <c r="E297" s="8" t="s">
        <v>39</v>
      </c>
      <c r="F297" s="12">
        <v>371</v>
      </c>
      <c r="G297" s="13" t="e">
        <f>SUMIF('[2]2.报价结算清单'!$F$2:$F$578,$A297,'[2]2.报价结算清单'!$L$2:$L$578)</f>
        <v>#VALUE!</v>
      </c>
      <c r="H297" s="13" t="e">
        <f>SUMIF('[2]2.报价结算清单'!$F$2:$F$578,$A297,'[2]2.报价结算清单'!$N$2:$N$578)</f>
        <v>#VALUE!</v>
      </c>
      <c r="I297" s="15" t="e">
        <f>SUMIF('[2]2.报价结算清单'!$F$2:$F$578,A297,'[2]2.报价结算清单'!$P$2:$P$578)</f>
        <v>#VALUE!</v>
      </c>
    </row>
    <row r="298" ht="28" hidden="1" spans="1:9">
      <c r="A298" s="7" t="s">
        <v>2868</v>
      </c>
      <c r="B298" s="8" t="s">
        <v>668</v>
      </c>
      <c r="C298" s="8" t="s">
        <v>2289</v>
      </c>
      <c r="D298" s="9" t="s">
        <v>669</v>
      </c>
      <c r="E298" s="8" t="s">
        <v>39</v>
      </c>
      <c r="F298" s="12">
        <v>318</v>
      </c>
      <c r="G298" s="13" t="e">
        <f>SUMIF('[2]2.报价结算清单'!$F$2:$F$578,$A298,'[2]2.报价结算清单'!$L$2:$L$578)</f>
        <v>#VALUE!</v>
      </c>
      <c r="H298" s="13" t="e">
        <f>SUMIF('[2]2.报价结算清单'!$F$2:$F$578,$A298,'[2]2.报价结算清单'!$N$2:$N$578)</f>
        <v>#VALUE!</v>
      </c>
      <c r="I298" s="15" t="e">
        <f>SUMIF('[2]2.报价结算清单'!$F$2:$F$578,A298,'[2]2.报价结算清单'!$P$2:$P$578)</f>
        <v>#VALUE!</v>
      </c>
    </row>
    <row r="299" ht="28" hidden="1" spans="1:9">
      <c r="A299" s="7" t="s">
        <v>2457</v>
      </c>
      <c r="B299" s="8" t="s">
        <v>904</v>
      </c>
      <c r="C299" s="8" t="s">
        <v>2289</v>
      </c>
      <c r="D299" s="9" t="s">
        <v>905</v>
      </c>
      <c r="E299" s="8" t="s">
        <v>39</v>
      </c>
      <c r="F299" s="12">
        <v>1060</v>
      </c>
      <c r="G299" s="13" t="e">
        <f>SUMIF('[2]2.报价结算清单'!$F$2:$F$578,$A299,'[2]2.报价结算清单'!$L$2:$L$578)</f>
        <v>#VALUE!</v>
      </c>
      <c r="H299" s="13" t="e">
        <f>SUMIF('[2]2.报价结算清单'!$F$2:$F$578,$A299,'[2]2.报价结算清单'!$N$2:$N$578)</f>
        <v>#VALUE!</v>
      </c>
      <c r="I299" s="15" t="e">
        <f>SUMIF('[2]2.报价结算清单'!$F$2:$F$578,A299,'[2]2.报价结算清单'!$P$2:$P$578)</f>
        <v>#VALUE!</v>
      </c>
    </row>
    <row r="300" ht="28" hidden="1" spans="1:9">
      <c r="A300" s="7" t="s">
        <v>2869</v>
      </c>
      <c r="B300" s="8" t="s">
        <v>1432</v>
      </c>
      <c r="C300" s="8" t="s">
        <v>2289</v>
      </c>
      <c r="D300" s="9" t="s">
        <v>1433</v>
      </c>
      <c r="E300" s="8" t="s">
        <v>39</v>
      </c>
      <c r="F300" s="12">
        <v>848</v>
      </c>
      <c r="G300" s="13" t="e">
        <f>SUMIF('[2]2.报价结算清单'!$F$2:$F$578,$A300,'[2]2.报价结算清单'!$L$2:$L$578)</f>
        <v>#VALUE!</v>
      </c>
      <c r="H300" s="13" t="e">
        <f>SUMIF('[2]2.报价结算清单'!$F$2:$F$578,$A300,'[2]2.报价结算清单'!$N$2:$N$578)</f>
        <v>#VALUE!</v>
      </c>
      <c r="I300" s="15" t="e">
        <f>SUMIF('[2]2.报价结算清单'!$F$2:$F$578,A300,'[2]2.报价结算清单'!$P$2:$P$578)</f>
        <v>#VALUE!</v>
      </c>
    </row>
    <row r="301" ht="28" hidden="1" spans="1:9">
      <c r="A301" s="7" t="s">
        <v>2870</v>
      </c>
      <c r="B301" s="8" t="s">
        <v>123</v>
      </c>
      <c r="C301" s="8" t="s">
        <v>2289</v>
      </c>
      <c r="D301" s="9" t="s">
        <v>124</v>
      </c>
      <c r="E301" s="8" t="s">
        <v>39</v>
      </c>
      <c r="F301" s="12">
        <v>530</v>
      </c>
      <c r="G301" s="13" t="e">
        <f>SUMIF('[2]2.报价结算清单'!$F$2:$F$578,$A301,'[2]2.报价结算清单'!$L$2:$L$578)</f>
        <v>#VALUE!</v>
      </c>
      <c r="H301" s="13" t="e">
        <f>SUMIF('[2]2.报价结算清单'!$F$2:$F$578,$A301,'[2]2.报价结算清单'!$N$2:$N$578)</f>
        <v>#VALUE!</v>
      </c>
      <c r="I301" s="15" t="e">
        <f>SUMIF('[2]2.报价结算清单'!$F$2:$F$578,A301,'[2]2.报价结算清单'!$P$2:$P$578)</f>
        <v>#VALUE!</v>
      </c>
    </row>
    <row r="302" ht="28" hidden="1" spans="1:9">
      <c r="A302" s="7" t="s">
        <v>2871</v>
      </c>
      <c r="B302" s="8" t="s">
        <v>285</v>
      </c>
      <c r="C302" s="8" t="s">
        <v>2289</v>
      </c>
      <c r="D302" s="9" t="s">
        <v>286</v>
      </c>
      <c r="E302" s="8" t="s">
        <v>39</v>
      </c>
      <c r="F302" s="12">
        <v>424</v>
      </c>
      <c r="G302" s="13" t="e">
        <f>SUMIF('[2]2.报价结算清单'!$F$2:$F$578,$A302,'[2]2.报价结算清单'!$L$2:$L$578)</f>
        <v>#VALUE!</v>
      </c>
      <c r="H302" s="13" t="e">
        <f>SUMIF('[2]2.报价结算清单'!$F$2:$F$578,$A302,'[2]2.报价结算清单'!$N$2:$N$578)</f>
        <v>#VALUE!</v>
      </c>
      <c r="I302" s="15" t="e">
        <f>SUMIF('[2]2.报价结算清单'!$F$2:$F$578,A302,'[2]2.报价结算清单'!$P$2:$P$578)</f>
        <v>#VALUE!</v>
      </c>
    </row>
    <row r="303" ht="14" hidden="1" spans="1:9">
      <c r="A303" s="7" t="s">
        <v>2872</v>
      </c>
      <c r="B303" s="8" t="s">
        <v>656</v>
      </c>
      <c r="C303" s="8" t="s">
        <v>2289</v>
      </c>
      <c r="D303" s="9" t="s">
        <v>657</v>
      </c>
      <c r="E303" s="8" t="s">
        <v>30</v>
      </c>
      <c r="F303" s="12">
        <v>1060</v>
      </c>
      <c r="G303" s="13" t="e">
        <f>SUMIF('[2]2.报价结算清单'!$F$2:$F$578,$A303,'[2]2.报价结算清单'!$L$2:$L$578)</f>
        <v>#VALUE!</v>
      </c>
      <c r="H303" s="13" t="e">
        <f>SUMIF('[2]2.报价结算清单'!$F$2:$F$578,$A303,'[2]2.报价结算清单'!$N$2:$N$578)</f>
        <v>#VALUE!</v>
      </c>
      <c r="I303" s="15" t="e">
        <f>SUMIF('[2]2.报价结算清单'!$F$2:$F$578,A303,'[2]2.报价结算清单'!$P$2:$P$578)</f>
        <v>#VALUE!</v>
      </c>
    </row>
    <row r="304" ht="14" hidden="1" spans="1:9">
      <c r="A304" s="7" t="s">
        <v>2873</v>
      </c>
      <c r="B304" s="8" t="s">
        <v>1881</v>
      </c>
      <c r="C304" s="8" t="s">
        <v>2289</v>
      </c>
      <c r="D304" s="9" t="s">
        <v>1882</v>
      </c>
      <c r="E304" s="8" t="s">
        <v>30</v>
      </c>
      <c r="F304" s="12">
        <v>8480</v>
      </c>
      <c r="G304" s="13" t="e">
        <f>SUMIF('[2]2.报价结算清单'!$F$2:$F$578,$A304,'[2]2.报价结算清单'!$L$2:$L$578)</f>
        <v>#VALUE!</v>
      </c>
      <c r="H304" s="13" t="e">
        <f>SUMIF('[2]2.报价结算清单'!$F$2:$F$578,$A304,'[2]2.报价结算清单'!$N$2:$N$578)</f>
        <v>#VALUE!</v>
      </c>
      <c r="I304" s="15" t="e">
        <f>SUMIF('[2]2.报价结算清单'!$F$2:$F$578,A304,'[2]2.报价结算清单'!$P$2:$P$578)</f>
        <v>#VALUE!</v>
      </c>
    </row>
    <row r="305" ht="14" hidden="1" spans="1:9">
      <c r="A305" s="7" t="s">
        <v>2874</v>
      </c>
      <c r="B305" s="8" t="s">
        <v>989</v>
      </c>
      <c r="C305" s="8" t="s">
        <v>2289</v>
      </c>
      <c r="D305" s="9" t="s">
        <v>990</v>
      </c>
      <c r="E305" s="8" t="s">
        <v>30</v>
      </c>
      <c r="F305" s="12">
        <v>10600</v>
      </c>
      <c r="G305" s="13" t="e">
        <f>SUMIF('[2]2.报价结算清单'!$F$2:$F$578,$A305,'[2]2.报价结算清单'!$L$2:$L$578)</f>
        <v>#VALUE!</v>
      </c>
      <c r="H305" s="13" t="e">
        <f>SUMIF('[2]2.报价结算清单'!$F$2:$F$578,$A305,'[2]2.报价结算清单'!$N$2:$N$578)</f>
        <v>#VALUE!</v>
      </c>
      <c r="I305" s="15" t="e">
        <f>SUMIF('[2]2.报价结算清单'!$F$2:$F$578,A305,'[2]2.报价结算清单'!$P$2:$P$578)</f>
        <v>#VALUE!</v>
      </c>
    </row>
    <row r="306" ht="28" hidden="1" spans="1:9">
      <c r="A306" s="7" t="s">
        <v>2875</v>
      </c>
      <c r="B306" s="8" t="s">
        <v>1444</v>
      </c>
      <c r="C306" s="8" t="s">
        <v>2289</v>
      </c>
      <c r="D306" s="9" t="s">
        <v>1445</v>
      </c>
      <c r="E306" s="8" t="s">
        <v>30</v>
      </c>
      <c r="F306" s="12">
        <v>3816</v>
      </c>
      <c r="G306" s="13" t="e">
        <f>SUMIF('[2]2.报价结算清单'!$F$2:$F$578,$A306,'[2]2.报价结算清单'!$L$2:$L$578)</f>
        <v>#VALUE!</v>
      </c>
      <c r="H306" s="13" t="e">
        <f>SUMIF('[2]2.报价结算清单'!$F$2:$F$578,$A306,'[2]2.报价结算清单'!$N$2:$N$578)</f>
        <v>#VALUE!</v>
      </c>
      <c r="I306" s="15" t="e">
        <f>SUMIF('[2]2.报价结算清单'!$F$2:$F$578,A306,'[2]2.报价结算清单'!$P$2:$P$578)</f>
        <v>#VALUE!</v>
      </c>
    </row>
    <row r="307" ht="28" hidden="1" spans="1:9">
      <c r="A307" s="7" t="s">
        <v>2876</v>
      </c>
      <c r="B307" s="8" t="s">
        <v>536</v>
      </c>
      <c r="C307" s="8" t="s">
        <v>2289</v>
      </c>
      <c r="D307" s="9" t="s">
        <v>537</v>
      </c>
      <c r="E307" s="8" t="s">
        <v>30</v>
      </c>
      <c r="F307" s="12">
        <v>3180</v>
      </c>
      <c r="G307" s="13" t="e">
        <f>SUMIF('[2]2.报价结算清单'!$F$2:$F$578,$A307,'[2]2.报价结算清单'!$L$2:$L$578)</f>
        <v>#VALUE!</v>
      </c>
      <c r="H307" s="13" t="e">
        <f>SUMIF('[2]2.报价结算清单'!$F$2:$F$578,$A307,'[2]2.报价结算清单'!$N$2:$N$578)</f>
        <v>#VALUE!</v>
      </c>
      <c r="I307" s="15" t="e">
        <f>SUMIF('[2]2.报价结算清单'!$F$2:$F$578,A307,'[2]2.报价结算清单'!$P$2:$P$578)</f>
        <v>#VALUE!</v>
      </c>
    </row>
    <row r="308" ht="28" hidden="1" spans="1:9">
      <c r="A308" s="7" t="s">
        <v>2877</v>
      </c>
      <c r="B308" s="8" t="s">
        <v>1648</v>
      </c>
      <c r="C308" s="8" t="s">
        <v>2289</v>
      </c>
      <c r="D308" s="9" t="s">
        <v>1649</v>
      </c>
      <c r="E308" s="8" t="s">
        <v>30</v>
      </c>
      <c r="F308" s="12">
        <v>1590</v>
      </c>
      <c r="G308" s="13" t="e">
        <f>SUMIF('[2]2.报价结算清单'!$F$2:$F$578,$A308,'[2]2.报价结算清单'!$L$2:$L$578)</f>
        <v>#VALUE!</v>
      </c>
      <c r="H308" s="13" t="e">
        <f>SUMIF('[2]2.报价结算清单'!$F$2:$F$578,$A308,'[2]2.报价结算清单'!$N$2:$N$578)</f>
        <v>#VALUE!</v>
      </c>
      <c r="I308" s="15" t="e">
        <f>SUMIF('[2]2.报价结算清单'!$F$2:$F$578,A308,'[2]2.报价结算清单'!$P$2:$P$578)</f>
        <v>#VALUE!</v>
      </c>
    </row>
    <row r="309" ht="28" hidden="1" spans="1:9">
      <c r="A309" s="7" t="s">
        <v>2878</v>
      </c>
      <c r="B309" s="8" t="s">
        <v>2211</v>
      </c>
      <c r="C309" s="8" t="s">
        <v>2289</v>
      </c>
      <c r="D309" s="9" t="s">
        <v>2212</v>
      </c>
      <c r="E309" s="8" t="s">
        <v>30</v>
      </c>
      <c r="F309" s="12">
        <v>848</v>
      </c>
      <c r="G309" s="13" t="e">
        <f>SUMIF('[2]2.报价结算清单'!$F$2:$F$578,$A309,'[2]2.报价结算清单'!$L$2:$L$578)</f>
        <v>#VALUE!</v>
      </c>
      <c r="H309" s="13" t="e">
        <f>SUMIF('[2]2.报价结算清单'!$F$2:$F$578,$A309,'[2]2.报价结算清单'!$N$2:$N$578)</f>
        <v>#VALUE!</v>
      </c>
      <c r="I309" s="15" t="e">
        <f>SUMIF('[2]2.报价结算清单'!$F$2:$F$578,A309,'[2]2.报价结算清单'!$P$2:$P$578)</f>
        <v>#VALUE!</v>
      </c>
    </row>
    <row r="310" ht="28" hidden="1" spans="1:9">
      <c r="A310" s="7" t="s">
        <v>2879</v>
      </c>
      <c r="B310" s="8" t="s">
        <v>836</v>
      </c>
      <c r="C310" s="8" t="s">
        <v>2289</v>
      </c>
      <c r="D310" s="9" t="s">
        <v>837</v>
      </c>
      <c r="E310" s="8" t="s">
        <v>44</v>
      </c>
      <c r="F310" s="12">
        <v>848</v>
      </c>
      <c r="G310" s="13" t="e">
        <f>SUMIF('[2]2.报价结算清单'!$F$2:$F$578,$A310,'[2]2.报价结算清单'!$L$2:$L$578)</f>
        <v>#VALUE!</v>
      </c>
      <c r="H310" s="13" t="e">
        <f>SUMIF('[2]2.报价结算清单'!$F$2:$F$578,$A310,'[2]2.报价结算清单'!$N$2:$N$578)</f>
        <v>#VALUE!</v>
      </c>
      <c r="I310" s="15" t="e">
        <f>SUMIF('[2]2.报价结算清单'!$F$2:$F$578,A310,'[2]2.报价结算清单'!$P$2:$P$578)</f>
        <v>#VALUE!</v>
      </c>
    </row>
    <row r="311" ht="28" hidden="1" spans="1:9">
      <c r="A311" s="7" t="s">
        <v>2880</v>
      </c>
      <c r="B311" s="8" t="s">
        <v>483</v>
      </c>
      <c r="C311" s="8" t="s">
        <v>2289</v>
      </c>
      <c r="D311" s="9" t="s">
        <v>484</v>
      </c>
      <c r="E311" s="8" t="s">
        <v>44</v>
      </c>
      <c r="F311" s="12">
        <v>848</v>
      </c>
      <c r="G311" s="13" t="e">
        <f>SUMIF('[2]2.报价结算清单'!$F$2:$F$578,$A311,'[2]2.报价结算清单'!$L$2:$L$578)</f>
        <v>#VALUE!</v>
      </c>
      <c r="H311" s="13" t="e">
        <f>SUMIF('[2]2.报价结算清单'!$F$2:$F$578,$A311,'[2]2.报价结算清单'!$N$2:$N$578)</f>
        <v>#VALUE!</v>
      </c>
      <c r="I311" s="15" t="e">
        <f>SUMIF('[2]2.报价结算清单'!$F$2:$F$578,A311,'[2]2.报价结算清单'!$P$2:$P$578)</f>
        <v>#VALUE!</v>
      </c>
    </row>
    <row r="312" ht="28" hidden="1" spans="1:9">
      <c r="A312" s="7" t="s">
        <v>2881</v>
      </c>
      <c r="B312" s="8" t="s">
        <v>1309</v>
      </c>
      <c r="C312" s="8" t="s">
        <v>2289</v>
      </c>
      <c r="D312" s="9" t="s">
        <v>1310</v>
      </c>
      <c r="E312" s="8" t="s">
        <v>44</v>
      </c>
      <c r="F312" s="12">
        <v>848</v>
      </c>
      <c r="G312" s="13" t="e">
        <f>SUMIF('[2]2.报价结算清单'!$F$2:$F$578,$A312,'[2]2.报价结算清单'!$L$2:$L$578)</f>
        <v>#VALUE!</v>
      </c>
      <c r="H312" s="13" t="e">
        <f>SUMIF('[2]2.报价结算清单'!$F$2:$F$578,$A312,'[2]2.报价结算清单'!$N$2:$N$578)</f>
        <v>#VALUE!</v>
      </c>
      <c r="I312" s="15" t="e">
        <f>SUMIF('[2]2.报价结算清单'!$F$2:$F$578,A312,'[2]2.报价结算清单'!$P$2:$P$578)</f>
        <v>#VALUE!</v>
      </c>
    </row>
    <row r="313" ht="28" hidden="1" spans="1:9">
      <c r="A313" s="7" t="s">
        <v>2882</v>
      </c>
      <c r="B313" s="8" t="s">
        <v>357</v>
      </c>
      <c r="C313" s="8" t="s">
        <v>2289</v>
      </c>
      <c r="D313" s="9" t="s">
        <v>358</v>
      </c>
      <c r="E313" s="8" t="s">
        <v>359</v>
      </c>
      <c r="F313" s="12">
        <v>848</v>
      </c>
      <c r="G313" s="13" t="e">
        <f>SUMIF('[2]2.报价结算清单'!$F$2:$F$578,$A313,'[2]2.报价结算清单'!$L$2:$L$578)</f>
        <v>#VALUE!</v>
      </c>
      <c r="H313" s="13" t="e">
        <f>SUMIF('[2]2.报价结算清单'!$F$2:$F$578,$A313,'[2]2.报价结算清单'!$N$2:$N$578)</f>
        <v>#VALUE!</v>
      </c>
      <c r="I313" s="15" t="e">
        <f>SUMIF('[2]2.报价结算清单'!$F$2:$F$578,A313,'[2]2.报价结算清单'!$P$2:$P$578)</f>
        <v>#VALUE!</v>
      </c>
    </row>
    <row r="314" ht="28" hidden="1" spans="1:9">
      <c r="A314" s="7" t="s">
        <v>2883</v>
      </c>
      <c r="B314" s="8" t="s">
        <v>1765</v>
      </c>
      <c r="C314" s="8" t="s">
        <v>2289</v>
      </c>
      <c r="D314" s="9" t="s">
        <v>1766</v>
      </c>
      <c r="E314" s="8" t="s">
        <v>359</v>
      </c>
      <c r="F314" s="12">
        <v>636</v>
      </c>
      <c r="G314" s="13" t="e">
        <f>SUMIF('[2]2.报价结算清单'!$F$2:$F$578,$A314,'[2]2.报价结算清单'!$L$2:$L$578)</f>
        <v>#VALUE!</v>
      </c>
      <c r="H314" s="13" t="e">
        <f>SUMIF('[2]2.报价结算清单'!$F$2:$F$578,$A314,'[2]2.报价结算清单'!$N$2:$N$578)</f>
        <v>#VALUE!</v>
      </c>
      <c r="I314" s="15" t="e">
        <f>SUMIF('[2]2.报价结算清单'!$F$2:$F$578,A314,'[2]2.报价结算清单'!$P$2:$P$578)</f>
        <v>#VALUE!</v>
      </c>
    </row>
    <row r="315" ht="28" hidden="1" spans="1:9">
      <c r="A315" s="7" t="s">
        <v>2884</v>
      </c>
      <c r="B315" s="8" t="s">
        <v>520</v>
      </c>
      <c r="C315" s="8" t="s">
        <v>2289</v>
      </c>
      <c r="D315" s="9" t="s">
        <v>521</v>
      </c>
      <c r="E315" s="8" t="s">
        <v>359</v>
      </c>
      <c r="F315" s="12">
        <v>530</v>
      </c>
      <c r="G315" s="13" t="e">
        <f>SUMIF('[2]2.报价结算清单'!$F$2:$F$578,$A315,'[2]2.报价结算清单'!$L$2:$L$578)</f>
        <v>#VALUE!</v>
      </c>
      <c r="H315" s="13" t="e">
        <f>SUMIF('[2]2.报价结算清单'!$F$2:$F$578,$A315,'[2]2.报价结算清单'!$N$2:$N$578)</f>
        <v>#VALUE!</v>
      </c>
      <c r="I315" s="15" t="e">
        <f>SUMIF('[2]2.报价结算清单'!$F$2:$F$578,A315,'[2]2.报价结算清单'!$P$2:$P$578)</f>
        <v>#VALUE!</v>
      </c>
    </row>
    <row r="316" ht="28" hidden="1" spans="1:9">
      <c r="A316" s="7" t="s">
        <v>2885</v>
      </c>
      <c r="B316" s="8" t="s">
        <v>804</v>
      </c>
      <c r="C316" s="8" t="s">
        <v>2289</v>
      </c>
      <c r="D316" s="9" t="s">
        <v>805</v>
      </c>
      <c r="E316" s="8" t="s">
        <v>359</v>
      </c>
      <c r="F316" s="12">
        <v>424</v>
      </c>
      <c r="G316" s="13" t="e">
        <f>SUMIF('[2]2.报价结算清单'!$F$2:$F$578,$A316,'[2]2.报价结算清单'!$L$2:$L$578)</f>
        <v>#VALUE!</v>
      </c>
      <c r="H316" s="13" t="e">
        <f>SUMIF('[2]2.报价结算清单'!$F$2:$F$578,$A316,'[2]2.报价结算清单'!$N$2:$N$578)</f>
        <v>#VALUE!</v>
      </c>
      <c r="I316" s="15" t="e">
        <f>SUMIF('[2]2.报价结算清单'!$F$2:$F$578,A316,'[2]2.报价结算清单'!$P$2:$P$578)</f>
        <v>#VALUE!</v>
      </c>
    </row>
    <row r="317" ht="28" hidden="1" spans="1:9">
      <c r="A317" s="7" t="s">
        <v>2886</v>
      </c>
      <c r="B317" s="8" t="s">
        <v>1841</v>
      </c>
      <c r="C317" s="8" t="s">
        <v>2289</v>
      </c>
      <c r="D317" s="9" t="s">
        <v>1842</v>
      </c>
      <c r="E317" s="8" t="s">
        <v>359</v>
      </c>
      <c r="F317" s="12">
        <v>318</v>
      </c>
      <c r="G317" s="13" t="e">
        <f>SUMIF('[2]2.报价结算清单'!$F$2:$F$578,$A317,'[2]2.报价结算清单'!$L$2:$L$578)</f>
        <v>#VALUE!</v>
      </c>
      <c r="H317" s="13" t="e">
        <f>SUMIF('[2]2.报价结算清单'!$F$2:$F$578,$A317,'[2]2.报价结算清单'!$N$2:$N$578)</f>
        <v>#VALUE!</v>
      </c>
      <c r="I317" s="15" t="e">
        <f>SUMIF('[2]2.报价结算清单'!$F$2:$F$578,A317,'[2]2.报价结算清单'!$P$2:$P$578)</f>
        <v>#VALUE!</v>
      </c>
    </row>
    <row r="318" ht="28" hidden="1" spans="1:9">
      <c r="A318" s="7" t="s">
        <v>2887</v>
      </c>
      <c r="B318" s="8" t="s">
        <v>1321</v>
      </c>
      <c r="C318" s="8" t="s">
        <v>2289</v>
      </c>
      <c r="D318" s="9" t="s">
        <v>1322</v>
      </c>
      <c r="E318" s="8" t="s">
        <v>359</v>
      </c>
      <c r="F318" s="12">
        <v>212</v>
      </c>
      <c r="G318" s="13" t="e">
        <f>SUMIF('[2]2.报价结算清单'!$F$2:$F$578,$A318,'[2]2.报价结算清单'!$L$2:$L$578)</f>
        <v>#VALUE!</v>
      </c>
      <c r="H318" s="13" t="e">
        <f>SUMIF('[2]2.报价结算清单'!$F$2:$F$578,$A318,'[2]2.报价结算清单'!$N$2:$N$578)</f>
        <v>#VALUE!</v>
      </c>
      <c r="I318" s="15" t="e">
        <f>SUMIF('[2]2.报价结算清单'!$F$2:$F$578,A318,'[2]2.报价结算清单'!$P$2:$P$578)</f>
        <v>#VALUE!</v>
      </c>
    </row>
    <row r="319" ht="14" hidden="1" spans="1:9">
      <c r="A319" s="7" t="s">
        <v>2888</v>
      </c>
      <c r="B319" s="8" t="s">
        <v>528</v>
      </c>
      <c r="C319" s="8" t="s">
        <v>2289</v>
      </c>
      <c r="D319" s="9" t="s">
        <v>529</v>
      </c>
      <c r="E319" s="8" t="s">
        <v>30</v>
      </c>
      <c r="F319" s="12">
        <v>4333.33</v>
      </c>
      <c r="G319" s="13" t="e">
        <f>SUMIF('[2]2.报价结算清单'!$F$2:$F$578,$A319,'[2]2.报价结算清单'!$L$2:$L$578)</f>
        <v>#VALUE!</v>
      </c>
      <c r="H319" s="13" t="e">
        <f>SUMIF('[2]2.报价结算清单'!$F$2:$F$578,$A319,'[2]2.报价结算清单'!$N$2:$N$578)</f>
        <v>#VALUE!</v>
      </c>
      <c r="I319" s="15" t="e">
        <f>SUMIF('[2]2.报价结算清单'!$F$2:$F$578,A319,'[2]2.报价结算清单'!$P$2:$P$578)</f>
        <v>#VALUE!</v>
      </c>
    </row>
    <row r="320" ht="14" hidden="1" spans="1:9">
      <c r="A320" s="7" t="s">
        <v>2889</v>
      </c>
      <c r="B320" s="8" t="s">
        <v>1089</v>
      </c>
      <c r="C320" s="8" t="s">
        <v>2289</v>
      </c>
      <c r="D320" s="9" t="s">
        <v>1090</v>
      </c>
      <c r="E320" s="8" t="s">
        <v>30</v>
      </c>
      <c r="F320" s="12">
        <v>1853.67</v>
      </c>
      <c r="G320" s="13" t="e">
        <f>SUMIF('[2]2.报价结算清单'!$F$2:$F$578,$A320,'[2]2.报价结算清单'!$L$2:$L$578)</f>
        <v>#VALUE!</v>
      </c>
      <c r="H320" s="13" t="e">
        <f>SUMIF('[2]2.报价结算清单'!$F$2:$F$578,$A320,'[2]2.报价结算清单'!$N$2:$N$578)</f>
        <v>#VALUE!</v>
      </c>
      <c r="I320" s="15" t="e">
        <f>SUMIF('[2]2.报价结算清单'!$F$2:$F$578,A320,'[2]2.报价结算清单'!$P$2:$P$578)</f>
        <v>#VALUE!</v>
      </c>
    </row>
    <row r="321" ht="28" hidden="1" spans="1:9">
      <c r="A321" s="7" t="s">
        <v>2890</v>
      </c>
      <c r="B321" s="8" t="s">
        <v>273</v>
      </c>
      <c r="C321" s="8" t="s">
        <v>2289</v>
      </c>
      <c r="D321" s="9" t="s">
        <v>274</v>
      </c>
      <c r="E321" s="8" t="s">
        <v>30</v>
      </c>
      <c r="F321" s="12">
        <v>1590</v>
      </c>
      <c r="G321" s="13" t="e">
        <f>SUMIF('[2]2.报价结算清单'!$F$2:$F$578,$A321,'[2]2.报价结算清单'!$L$2:$L$578)</f>
        <v>#VALUE!</v>
      </c>
      <c r="H321" s="13" t="e">
        <f>SUMIF('[2]2.报价结算清单'!$F$2:$F$578,$A321,'[2]2.报价结算清单'!$N$2:$N$578)</f>
        <v>#VALUE!</v>
      </c>
      <c r="I321" s="15" t="e">
        <f>SUMIF('[2]2.报价结算清单'!$F$2:$F$578,A321,'[2]2.报价结算清单'!$P$2:$P$578)</f>
        <v>#VALUE!</v>
      </c>
    </row>
    <row r="322" ht="14" hidden="1" spans="1:9">
      <c r="A322" s="7" t="s">
        <v>2891</v>
      </c>
      <c r="B322" s="8" t="s">
        <v>1717</v>
      </c>
      <c r="C322" s="8" t="s">
        <v>2289</v>
      </c>
      <c r="D322" s="9" t="s">
        <v>1718</v>
      </c>
      <c r="E322" s="8" t="s">
        <v>30</v>
      </c>
      <c r="F322" s="12">
        <v>636</v>
      </c>
      <c r="G322" s="13" t="e">
        <f>SUMIF('[2]2.报价结算清单'!$F$2:$F$578,$A322,'[2]2.报价结算清单'!$L$2:$L$578)</f>
        <v>#VALUE!</v>
      </c>
      <c r="H322" s="13" t="e">
        <f>SUMIF('[2]2.报价结算清单'!$F$2:$F$578,$A322,'[2]2.报价结算清单'!$N$2:$N$578)</f>
        <v>#VALUE!</v>
      </c>
      <c r="I322" s="15" t="e">
        <f>SUMIF('[2]2.报价结算清单'!$F$2:$F$578,A322,'[2]2.报价结算清单'!$P$2:$P$578)</f>
        <v>#VALUE!</v>
      </c>
    </row>
    <row r="323" ht="14" hidden="1" spans="1:9">
      <c r="A323" s="7" t="s">
        <v>2892</v>
      </c>
      <c r="B323" s="8" t="s">
        <v>1741</v>
      </c>
      <c r="C323" s="8" t="s">
        <v>2289</v>
      </c>
      <c r="D323" s="9" t="s">
        <v>1742</v>
      </c>
      <c r="E323" s="8" t="s">
        <v>30</v>
      </c>
      <c r="F323" s="12">
        <v>1272</v>
      </c>
      <c r="G323" s="13" t="e">
        <f>SUMIF('[2]2.报价结算清单'!$F$2:$F$578,$A323,'[2]2.报价结算清单'!$L$2:$L$578)</f>
        <v>#VALUE!</v>
      </c>
      <c r="H323" s="13" t="e">
        <f>SUMIF('[2]2.报价结算清单'!$F$2:$F$578,$A323,'[2]2.报价结算清单'!$N$2:$N$578)</f>
        <v>#VALUE!</v>
      </c>
      <c r="I323" s="15" t="e">
        <f>SUMIF('[2]2.报价结算清单'!$F$2:$F$578,A323,'[2]2.报价结算清单'!$P$2:$P$578)</f>
        <v>#VALUE!</v>
      </c>
    </row>
    <row r="324" ht="28" hidden="1" spans="1:9">
      <c r="A324" s="7" t="s">
        <v>2893</v>
      </c>
      <c r="B324" s="8" t="s">
        <v>1177</v>
      </c>
      <c r="C324" s="8" t="s">
        <v>2289</v>
      </c>
      <c r="D324" s="9" t="s">
        <v>1178</v>
      </c>
      <c r="E324" s="8" t="s">
        <v>30</v>
      </c>
      <c r="F324" s="12">
        <v>825.74</v>
      </c>
      <c r="G324" s="13" t="e">
        <f>SUMIF('[2]2.报价结算清单'!$F$2:$F$578,$A324,'[2]2.报价结算清单'!$L$2:$L$578)</f>
        <v>#VALUE!</v>
      </c>
      <c r="H324" s="13" t="e">
        <f>SUMIF('[2]2.报价结算清单'!$F$2:$F$578,$A324,'[2]2.报价结算清单'!$N$2:$N$578)</f>
        <v>#VALUE!</v>
      </c>
      <c r="I324" s="15" t="e">
        <f>SUMIF('[2]2.报价结算清单'!$F$2:$F$578,A324,'[2]2.报价结算清单'!$P$2:$P$578)</f>
        <v>#VALUE!</v>
      </c>
    </row>
    <row r="325" ht="28" hidden="1" spans="1:9">
      <c r="A325" s="7" t="s">
        <v>2894</v>
      </c>
      <c r="B325" s="8" t="s">
        <v>103</v>
      </c>
      <c r="C325" s="8" t="s">
        <v>2289</v>
      </c>
      <c r="D325" s="9" t="s">
        <v>104</v>
      </c>
      <c r="E325" s="8" t="s">
        <v>30</v>
      </c>
      <c r="F325" s="12">
        <v>521.52</v>
      </c>
      <c r="G325" s="13" t="e">
        <f>SUMIF('[2]2.报价结算清单'!$F$2:$F$578,$A325,'[2]2.报价结算清单'!$L$2:$L$578)</f>
        <v>#VALUE!</v>
      </c>
      <c r="H325" s="13" t="e">
        <f>SUMIF('[2]2.报价结算清单'!$F$2:$F$578,$A325,'[2]2.报价结算清单'!$N$2:$N$578)</f>
        <v>#VALUE!</v>
      </c>
      <c r="I325" s="15" t="e">
        <f>SUMIF('[2]2.报价结算清单'!$F$2:$F$578,A325,'[2]2.报价结算清单'!$P$2:$P$578)</f>
        <v>#VALUE!</v>
      </c>
    </row>
    <row r="326" ht="28" hidden="1" spans="1:9">
      <c r="A326" s="7" t="s">
        <v>2895</v>
      </c>
      <c r="B326" s="8" t="s">
        <v>1129</v>
      </c>
      <c r="C326" s="8" t="s">
        <v>2289</v>
      </c>
      <c r="D326" s="9" t="s">
        <v>1130</v>
      </c>
      <c r="E326" s="8" t="s">
        <v>30</v>
      </c>
      <c r="F326" s="12">
        <v>246.98</v>
      </c>
      <c r="G326" s="13" t="e">
        <f>SUMIF('[2]2.报价结算清单'!$F$2:$F$578,$A326,'[2]2.报价结算清单'!$L$2:$L$578)</f>
        <v>#VALUE!</v>
      </c>
      <c r="H326" s="13" t="e">
        <f>SUMIF('[2]2.报价结算清单'!$F$2:$F$578,$A326,'[2]2.报价结算清单'!$N$2:$N$578)</f>
        <v>#VALUE!</v>
      </c>
      <c r="I326" s="15" t="e">
        <f>SUMIF('[2]2.报价结算清单'!$F$2:$F$578,A326,'[2]2.报价结算清单'!$P$2:$P$578)</f>
        <v>#VALUE!</v>
      </c>
    </row>
    <row r="327" ht="28" hidden="1" spans="1:9">
      <c r="A327" s="7" t="s">
        <v>2896</v>
      </c>
      <c r="B327" s="8" t="s">
        <v>1664</v>
      </c>
      <c r="C327" s="8" t="s">
        <v>2289</v>
      </c>
      <c r="D327" s="9" t="s">
        <v>1665</v>
      </c>
      <c r="E327" s="8" t="s">
        <v>30</v>
      </c>
      <c r="F327" s="12">
        <v>161.12</v>
      </c>
      <c r="G327" s="13" t="e">
        <f>SUMIF('[2]2.报价结算清单'!$F$2:$F$578,$A327,'[2]2.报价结算清单'!$L$2:$L$578)</f>
        <v>#VALUE!</v>
      </c>
      <c r="H327" s="13" t="e">
        <f>SUMIF('[2]2.报价结算清单'!$F$2:$F$578,$A327,'[2]2.报价结算清单'!$N$2:$N$578)</f>
        <v>#VALUE!</v>
      </c>
      <c r="I327" s="15" t="e">
        <f>SUMIF('[2]2.报价结算清单'!$F$2:$F$578,A327,'[2]2.报价结算清单'!$P$2:$P$578)</f>
        <v>#VALUE!</v>
      </c>
    </row>
    <row r="328" ht="41" hidden="1" spans="1:9">
      <c r="A328" s="7" t="s">
        <v>2897</v>
      </c>
      <c r="B328" s="8" t="s">
        <v>57</v>
      </c>
      <c r="C328" s="8" t="s">
        <v>2289</v>
      </c>
      <c r="D328" s="9" t="s">
        <v>58</v>
      </c>
      <c r="E328" s="8" t="s">
        <v>30</v>
      </c>
      <c r="F328" s="12">
        <v>12500</v>
      </c>
      <c r="G328" s="13" t="e">
        <f>SUMIF('[2]2.报价结算清单'!$F$2:$F$578,$A328,'[2]2.报价结算清单'!$L$2:$L$578)</f>
        <v>#VALUE!</v>
      </c>
      <c r="H328" s="13" t="e">
        <f>SUMIF('[2]2.报价结算清单'!$F$2:$F$578,$A328,'[2]2.报价结算清单'!$N$2:$N$578)</f>
        <v>#VALUE!</v>
      </c>
      <c r="I328" s="15" t="e">
        <f>SUMIF('[2]2.报价结算清单'!$F$2:$F$578,A328,'[2]2.报价结算清单'!$P$2:$P$578)</f>
        <v>#VALUE!</v>
      </c>
    </row>
    <row r="329" ht="28" hidden="1" spans="1:9">
      <c r="A329" s="7" t="s">
        <v>2898</v>
      </c>
      <c r="B329" s="8" t="s">
        <v>1640</v>
      </c>
      <c r="C329" s="8" t="s">
        <v>2289</v>
      </c>
      <c r="D329" s="9" t="s">
        <v>1641</v>
      </c>
      <c r="E329" s="8" t="s">
        <v>30</v>
      </c>
      <c r="F329" s="12">
        <v>5300</v>
      </c>
      <c r="G329" s="13" t="e">
        <f>SUMIF('[2]2.报价结算清单'!$F$2:$F$578,$A329,'[2]2.报价结算清单'!$L$2:$L$578)</f>
        <v>#VALUE!</v>
      </c>
      <c r="H329" s="13" t="e">
        <f>SUMIF('[2]2.报价结算清单'!$F$2:$F$578,$A329,'[2]2.报价结算清单'!$N$2:$N$578)</f>
        <v>#VALUE!</v>
      </c>
      <c r="I329" s="15" t="e">
        <f>SUMIF('[2]2.报价结算清单'!$F$2:$F$578,A329,'[2]2.报价结算清单'!$P$2:$P$578)</f>
        <v>#VALUE!</v>
      </c>
    </row>
    <row r="330" ht="28" hidden="1" spans="1:9">
      <c r="A330" s="7" t="s">
        <v>2899</v>
      </c>
      <c r="B330" s="8" t="s">
        <v>1564</v>
      </c>
      <c r="C330" s="8" t="s">
        <v>2289</v>
      </c>
      <c r="D330" s="9" t="s">
        <v>1565</v>
      </c>
      <c r="E330" s="8" t="s">
        <v>30</v>
      </c>
      <c r="F330" s="12">
        <v>5733.33</v>
      </c>
      <c r="G330" s="13" t="e">
        <f>SUMIF('[2]2.报价结算清单'!$F$2:$F$578,$A330,'[2]2.报价结算清单'!$L$2:$L$578)</f>
        <v>#VALUE!</v>
      </c>
      <c r="H330" s="13" t="e">
        <f>SUMIF('[2]2.报价结算清单'!$F$2:$F$578,$A330,'[2]2.报价结算清单'!$N$2:$N$578)</f>
        <v>#VALUE!</v>
      </c>
      <c r="I330" s="15" t="e">
        <f>SUMIF('[2]2.报价结算清单'!$F$2:$F$578,A330,'[2]2.报价结算清单'!$P$2:$P$578)</f>
        <v>#VALUE!</v>
      </c>
    </row>
    <row r="331" ht="28" hidden="1" spans="1:9">
      <c r="A331" s="7" t="s">
        <v>2900</v>
      </c>
      <c r="B331" s="8" t="s">
        <v>1897</v>
      </c>
      <c r="C331" s="8" t="s">
        <v>2289</v>
      </c>
      <c r="D331" s="9" t="s">
        <v>1898</v>
      </c>
      <c r="E331" s="8" t="s">
        <v>30</v>
      </c>
      <c r="F331" s="12">
        <v>6000</v>
      </c>
      <c r="G331" s="13" t="e">
        <f>SUMIF('[2]2.报价结算清单'!$F$2:$F$578,$A331,'[2]2.报价结算清单'!$L$2:$L$578)</f>
        <v>#VALUE!</v>
      </c>
      <c r="H331" s="13" t="e">
        <f>SUMIF('[2]2.报价结算清单'!$F$2:$F$578,$A331,'[2]2.报价结算清单'!$N$2:$N$578)</f>
        <v>#VALUE!</v>
      </c>
      <c r="I331" s="15" t="e">
        <f>SUMIF('[2]2.报价结算清单'!$F$2:$F$578,A331,'[2]2.报价结算清单'!$P$2:$P$578)</f>
        <v>#VALUE!</v>
      </c>
    </row>
    <row r="332" ht="68" hidden="1" spans="1:9">
      <c r="A332" s="7" t="s">
        <v>2901</v>
      </c>
      <c r="B332" s="8" t="s">
        <v>1362</v>
      </c>
      <c r="C332" s="8" t="s">
        <v>2289</v>
      </c>
      <c r="D332" s="9" t="s">
        <v>1363</v>
      </c>
      <c r="E332" s="8" t="s">
        <v>30</v>
      </c>
      <c r="F332" s="12">
        <v>14310</v>
      </c>
      <c r="G332" s="13" t="e">
        <f>SUMIF('[2]2.报价结算清单'!$F$2:$F$578,$A332,'[2]2.报价结算清单'!$L$2:$L$578)</f>
        <v>#VALUE!</v>
      </c>
      <c r="H332" s="13" t="e">
        <f>SUMIF('[2]2.报价结算清单'!$F$2:$F$578,$A332,'[2]2.报价结算清单'!$N$2:$N$578)</f>
        <v>#VALUE!</v>
      </c>
      <c r="I332" s="15" t="e">
        <f>SUMIF('[2]2.报价结算清单'!$F$2:$F$578,A332,'[2]2.报价结算清单'!$P$2:$P$578)</f>
        <v>#VALUE!</v>
      </c>
    </row>
    <row r="333" ht="41" hidden="1" spans="1:9">
      <c r="A333" s="7" t="s">
        <v>2902</v>
      </c>
      <c r="B333" s="8" t="s">
        <v>760</v>
      </c>
      <c r="C333" s="8" t="s">
        <v>2289</v>
      </c>
      <c r="D333" s="9" t="s">
        <v>761</v>
      </c>
      <c r="E333" s="8" t="s">
        <v>30</v>
      </c>
      <c r="F333" s="12">
        <v>2120</v>
      </c>
      <c r="G333" s="13" t="e">
        <f>SUMIF('[2]2.报价结算清单'!$F$2:$F$578,$A333,'[2]2.报价结算清单'!$L$2:$L$578)</f>
        <v>#VALUE!</v>
      </c>
      <c r="H333" s="13" t="e">
        <f>SUMIF('[2]2.报价结算清单'!$F$2:$F$578,$A333,'[2]2.报价结算清单'!$N$2:$N$578)</f>
        <v>#VALUE!</v>
      </c>
      <c r="I333" s="15" t="e">
        <f>SUMIF('[2]2.报价结算清单'!$F$2:$F$578,A333,'[2]2.报价结算清单'!$P$2:$P$578)</f>
        <v>#VALUE!</v>
      </c>
    </row>
    <row r="334" ht="28" hidden="1" spans="1:9">
      <c r="A334" s="7" t="s">
        <v>2903</v>
      </c>
      <c r="B334" s="8" t="s">
        <v>479</v>
      </c>
      <c r="C334" s="8" t="s">
        <v>2289</v>
      </c>
      <c r="D334" s="9" t="s">
        <v>480</v>
      </c>
      <c r="E334" s="8" t="s">
        <v>30</v>
      </c>
      <c r="F334" s="12">
        <v>2544</v>
      </c>
      <c r="G334" s="13" t="e">
        <f>SUMIF('[2]2.报价结算清单'!$F$2:$F$578,$A334,'[2]2.报价结算清单'!$L$2:$L$578)</f>
        <v>#VALUE!</v>
      </c>
      <c r="H334" s="13" t="e">
        <f>SUMIF('[2]2.报价结算清单'!$F$2:$F$578,$A334,'[2]2.报价结算清单'!$N$2:$N$578)</f>
        <v>#VALUE!</v>
      </c>
      <c r="I334" s="15" t="e">
        <f>SUMIF('[2]2.报价结算清单'!$F$2:$F$578,A334,'[2]2.报价结算清单'!$P$2:$P$578)</f>
        <v>#VALUE!</v>
      </c>
    </row>
    <row r="335" ht="28" hidden="1" spans="1:9">
      <c r="A335" s="7" t="s">
        <v>2904</v>
      </c>
      <c r="B335" s="8" t="s">
        <v>148</v>
      </c>
      <c r="C335" s="8" t="s">
        <v>2289</v>
      </c>
      <c r="D335" s="9" t="s">
        <v>149</v>
      </c>
      <c r="E335" s="8" t="s">
        <v>30</v>
      </c>
      <c r="F335" s="12">
        <v>900</v>
      </c>
      <c r="G335" s="13" t="e">
        <f>SUMIF('[2]2.报价结算清单'!$F$2:$F$578,$A335,'[2]2.报价结算清单'!$L$2:$L$578)</f>
        <v>#VALUE!</v>
      </c>
      <c r="H335" s="13" t="e">
        <f>SUMIF('[2]2.报价结算清单'!$F$2:$F$578,$A335,'[2]2.报价结算清单'!$N$2:$N$578)</f>
        <v>#VALUE!</v>
      </c>
      <c r="I335" s="15" t="e">
        <f>SUMIF('[2]2.报价结算清单'!$F$2:$F$578,A335,'[2]2.报价结算清单'!$P$2:$P$578)</f>
        <v>#VALUE!</v>
      </c>
    </row>
    <row r="336" ht="28" hidden="1" spans="1:9">
      <c r="A336" s="7" t="s">
        <v>2905</v>
      </c>
      <c r="B336" s="8" t="s">
        <v>1233</v>
      </c>
      <c r="C336" s="8" t="s">
        <v>2289</v>
      </c>
      <c r="D336" s="9" t="s">
        <v>1234</v>
      </c>
      <c r="E336" s="8" t="s">
        <v>30</v>
      </c>
      <c r="F336" s="12">
        <v>633.33</v>
      </c>
      <c r="G336" s="13" t="e">
        <f>SUMIF('[2]2.报价结算清单'!$F$2:$F$578,$A336,'[2]2.报价结算清单'!$L$2:$L$578)</f>
        <v>#VALUE!</v>
      </c>
      <c r="H336" s="13" t="e">
        <f>SUMIF('[2]2.报价结算清单'!$F$2:$F$578,$A336,'[2]2.报价结算清单'!$N$2:$N$578)</f>
        <v>#VALUE!</v>
      </c>
      <c r="I336" s="15" t="e">
        <f>SUMIF('[2]2.报价结算清单'!$F$2:$F$578,A336,'[2]2.报价结算清单'!$P$2:$P$578)</f>
        <v>#VALUE!</v>
      </c>
    </row>
    <row r="337" ht="28" hidden="1" spans="1:9">
      <c r="A337" s="7" t="s">
        <v>2906</v>
      </c>
      <c r="B337" s="8" t="s">
        <v>496</v>
      </c>
      <c r="C337" s="8" t="s">
        <v>2289</v>
      </c>
      <c r="D337" s="9" t="s">
        <v>497</v>
      </c>
      <c r="E337" s="8" t="s">
        <v>30</v>
      </c>
      <c r="F337" s="12">
        <v>2120</v>
      </c>
      <c r="G337" s="13" t="e">
        <f>SUMIF('[2]2.报价结算清单'!$F$2:$F$578,$A337,'[2]2.报价结算清单'!$L$2:$L$578)</f>
        <v>#VALUE!</v>
      </c>
      <c r="H337" s="13" t="e">
        <f>SUMIF('[2]2.报价结算清单'!$F$2:$F$578,$A337,'[2]2.报价结算清单'!$N$2:$N$578)</f>
        <v>#VALUE!</v>
      </c>
      <c r="I337" s="15" t="e">
        <f>SUMIF('[2]2.报价结算清单'!$F$2:$F$578,A337,'[2]2.报价结算清单'!$P$2:$P$578)</f>
        <v>#VALUE!</v>
      </c>
    </row>
    <row r="338" ht="28" hidden="1" spans="1:9">
      <c r="A338" s="7" t="s">
        <v>2907</v>
      </c>
      <c r="B338" s="8" t="s">
        <v>920</v>
      </c>
      <c r="C338" s="8" t="s">
        <v>2289</v>
      </c>
      <c r="D338" s="9" t="s">
        <v>921</v>
      </c>
      <c r="E338" s="8" t="s">
        <v>30</v>
      </c>
      <c r="F338" s="12">
        <v>2066.67</v>
      </c>
      <c r="G338" s="13" t="e">
        <f>SUMIF('[2]2.报价结算清单'!$F$2:$F$578,$A338,'[2]2.报价结算清单'!$L$2:$L$578)</f>
        <v>#VALUE!</v>
      </c>
      <c r="H338" s="13" t="e">
        <f>SUMIF('[2]2.报价结算清单'!$F$2:$F$578,$A338,'[2]2.报价结算清单'!$N$2:$N$578)</f>
        <v>#VALUE!</v>
      </c>
      <c r="I338" s="15" t="e">
        <f>SUMIF('[2]2.报价结算清单'!$F$2:$F$578,A338,'[2]2.报价结算清单'!$P$2:$P$578)</f>
        <v>#VALUE!</v>
      </c>
    </row>
    <row r="339" ht="28" hidden="1" spans="1:9">
      <c r="A339" s="7" t="s">
        <v>2908</v>
      </c>
      <c r="B339" s="8" t="s">
        <v>1905</v>
      </c>
      <c r="C339" s="8" t="s">
        <v>2289</v>
      </c>
      <c r="D339" s="9" t="s">
        <v>1906</v>
      </c>
      <c r="E339" s="8" t="s">
        <v>30</v>
      </c>
      <c r="F339" s="12">
        <v>2833.33</v>
      </c>
      <c r="G339" s="13" t="e">
        <f>SUMIF('[2]2.报价结算清单'!$F$2:$F$578,$A339,'[2]2.报价结算清单'!$L$2:$L$578)</f>
        <v>#VALUE!</v>
      </c>
      <c r="H339" s="13" t="e">
        <f>SUMIF('[2]2.报价结算清单'!$F$2:$F$578,$A339,'[2]2.报价结算清单'!$N$2:$N$578)</f>
        <v>#VALUE!</v>
      </c>
      <c r="I339" s="15" t="e">
        <f>SUMIF('[2]2.报价结算清单'!$F$2:$F$578,A339,'[2]2.报价结算清单'!$P$2:$P$578)</f>
        <v>#VALUE!</v>
      </c>
    </row>
    <row r="340" ht="41" hidden="1" spans="1:9">
      <c r="A340" s="7" t="s">
        <v>2909</v>
      </c>
      <c r="B340" s="8" t="s">
        <v>1973</v>
      </c>
      <c r="C340" s="8" t="s">
        <v>2289</v>
      </c>
      <c r="D340" s="9" t="s">
        <v>1974</v>
      </c>
      <c r="E340" s="8" t="s">
        <v>1975</v>
      </c>
      <c r="F340" s="12">
        <v>2900</v>
      </c>
      <c r="G340" s="13" t="e">
        <f>SUMIF('[2]2.报价结算清单'!$F$2:$F$578,$A340,'[2]2.报价结算清单'!$L$2:$L$578)</f>
        <v>#VALUE!</v>
      </c>
      <c r="H340" s="13" t="e">
        <f>SUMIF('[2]2.报价结算清单'!$F$2:$F$578,$A340,'[2]2.报价结算清单'!$N$2:$N$578)</f>
        <v>#VALUE!</v>
      </c>
      <c r="I340" s="15" t="e">
        <f>SUMIF('[2]2.报价结算清单'!$F$2:$F$578,A340,'[2]2.报价结算清单'!$P$2:$P$578)</f>
        <v>#VALUE!</v>
      </c>
    </row>
    <row r="341" ht="28" hidden="1" spans="1:9">
      <c r="A341" s="7" t="s">
        <v>2910</v>
      </c>
      <c r="B341" s="8" t="s">
        <v>1374</v>
      </c>
      <c r="C341" s="8" t="s">
        <v>2289</v>
      </c>
      <c r="D341" s="9" t="s">
        <v>1375</v>
      </c>
      <c r="E341" s="8" t="s">
        <v>1376</v>
      </c>
      <c r="F341" s="12">
        <v>1900</v>
      </c>
      <c r="G341" s="13" t="e">
        <f>SUMIF('[2]2.报价结算清单'!$F$2:$F$578,$A341,'[2]2.报价结算清单'!$L$2:$L$578)</f>
        <v>#VALUE!</v>
      </c>
      <c r="H341" s="13" t="e">
        <f>SUMIF('[2]2.报价结算清单'!$F$2:$F$578,$A341,'[2]2.报价结算清单'!$N$2:$N$578)</f>
        <v>#VALUE!</v>
      </c>
      <c r="I341" s="15" t="e">
        <f>SUMIF('[2]2.报价结算清单'!$F$2:$F$578,A341,'[2]2.报价结算清单'!$P$2:$P$578)</f>
        <v>#VALUE!</v>
      </c>
    </row>
    <row r="342" ht="28" hidden="1" spans="1:9">
      <c r="A342" s="7" t="s">
        <v>2911</v>
      </c>
      <c r="B342" s="8" t="s">
        <v>1301</v>
      </c>
      <c r="C342" s="8" t="s">
        <v>2289</v>
      </c>
      <c r="D342" s="9" t="s">
        <v>1302</v>
      </c>
      <c r="E342" s="8" t="s">
        <v>30</v>
      </c>
      <c r="F342" s="12">
        <v>1833.33</v>
      </c>
      <c r="G342" s="13" t="e">
        <f>SUMIF('[2]2.报价结算清单'!$F$2:$F$578,$A342,'[2]2.报价结算清单'!$L$2:$L$578)</f>
        <v>#VALUE!</v>
      </c>
      <c r="H342" s="13" t="e">
        <f>SUMIF('[2]2.报价结算清单'!$F$2:$F$578,$A342,'[2]2.报价结算清单'!$N$2:$N$578)</f>
        <v>#VALUE!</v>
      </c>
      <c r="I342" s="15" t="e">
        <f>SUMIF('[2]2.报价结算清单'!$F$2:$F$578,A342,'[2]2.报价结算清单'!$P$2:$P$578)</f>
        <v>#VALUE!</v>
      </c>
    </row>
    <row r="343" ht="28" hidden="1" spans="1:9">
      <c r="A343" s="7" t="s">
        <v>2912</v>
      </c>
      <c r="B343" s="8" t="s">
        <v>965</v>
      </c>
      <c r="C343" s="8" t="s">
        <v>2289</v>
      </c>
      <c r="D343" s="9" t="s">
        <v>966</v>
      </c>
      <c r="E343" s="8" t="s">
        <v>30</v>
      </c>
      <c r="F343" s="12">
        <v>1666.67</v>
      </c>
      <c r="G343" s="13" t="e">
        <f>SUMIF('[2]2.报价结算清单'!$F$2:$F$578,$A343,'[2]2.报价结算清单'!$L$2:$L$578)</f>
        <v>#VALUE!</v>
      </c>
      <c r="H343" s="13" t="e">
        <f>SUMIF('[2]2.报价结算清单'!$F$2:$F$578,$A343,'[2]2.报价结算清单'!$N$2:$N$578)</f>
        <v>#VALUE!</v>
      </c>
      <c r="I343" s="15" t="e">
        <f>SUMIF('[2]2.报价结算清单'!$F$2:$F$578,A343,'[2]2.报价结算清单'!$P$2:$P$578)</f>
        <v>#VALUE!</v>
      </c>
    </row>
    <row r="344" ht="28" hidden="1" spans="1:9">
      <c r="A344" s="7" t="s">
        <v>2913</v>
      </c>
      <c r="B344" s="8" t="s">
        <v>696</v>
      </c>
      <c r="C344" s="8" t="s">
        <v>2289</v>
      </c>
      <c r="D344" s="9" t="s">
        <v>697</v>
      </c>
      <c r="E344" s="8" t="s">
        <v>30</v>
      </c>
      <c r="F344" s="12">
        <v>1187.2</v>
      </c>
      <c r="G344" s="13" t="e">
        <f>SUMIF('[2]2.报价结算清单'!$F$2:$F$578,$A344,'[2]2.报价结算清单'!$L$2:$L$578)</f>
        <v>#VALUE!</v>
      </c>
      <c r="H344" s="13" t="e">
        <f>SUMIF('[2]2.报价结算清单'!$F$2:$F$578,$A344,'[2]2.报价结算清单'!$N$2:$N$578)</f>
        <v>#VALUE!</v>
      </c>
      <c r="I344" s="15" t="e">
        <f>SUMIF('[2]2.报价结算清单'!$F$2:$F$578,A344,'[2]2.报价结算清单'!$P$2:$P$578)</f>
        <v>#VALUE!</v>
      </c>
    </row>
    <row r="345" ht="28" hidden="1" spans="1:9">
      <c r="A345" s="7" t="s">
        <v>2914</v>
      </c>
      <c r="B345" s="8" t="s">
        <v>1998</v>
      </c>
      <c r="C345" s="8" t="s">
        <v>2289</v>
      </c>
      <c r="D345" s="9" t="s">
        <v>1999</v>
      </c>
      <c r="E345" s="8" t="s">
        <v>30</v>
      </c>
      <c r="F345" s="12">
        <v>890.4</v>
      </c>
      <c r="G345" s="13" t="e">
        <f>SUMIF('[2]2.报价结算清单'!$F$2:$F$578,$A345,'[2]2.报价结算清单'!$L$2:$L$578)</f>
        <v>#VALUE!</v>
      </c>
      <c r="H345" s="13" t="e">
        <f>SUMIF('[2]2.报价结算清单'!$F$2:$F$578,$A345,'[2]2.报价结算清单'!$N$2:$N$578)</f>
        <v>#VALUE!</v>
      </c>
      <c r="I345" s="15" t="e">
        <f>SUMIF('[2]2.报价结算清单'!$F$2:$F$578,A345,'[2]2.报价结算清单'!$P$2:$P$578)</f>
        <v>#VALUE!</v>
      </c>
    </row>
    <row r="346" ht="28" hidden="1" spans="1:9">
      <c r="A346" s="7" t="s">
        <v>2915</v>
      </c>
      <c r="B346" s="8" t="s">
        <v>2207</v>
      </c>
      <c r="C346" s="8" t="s">
        <v>2289</v>
      </c>
      <c r="D346" s="9" t="s">
        <v>2208</v>
      </c>
      <c r="E346" s="8" t="s">
        <v>30</v>
      </c>
      <c r="F346" s="12">
        <v>212</v>
      </c>
      <c r="G346" s="13" t="e">
        <f>SUMIF('[2]2.报价结算清单'!$F$2:$F$578,$A346,'[2]2.报价结算清单'!$L$2:$L$578)</f>
        <v>#VALUE!</v>
      </c>
      <c r="H346" s="13" t="e">
        <f>SUMIF('[2]2.报价结算清单'!$F$2:$F$578,$A346,'[2]2.报价结算清单'!$N$2:$N$578)</f>
        <v>#VALUE!</v>
      </c>
      <c r="I346" s="15" t="e">
        <f>SUMIF('[2]2.报价结算清单'!$F$2:$F$578,A346,'[2]2.报价结算清单'!$P$2:$P$578)</f>
        <v>#VALUE!</v>
      </c>
    </row>
    <row r="347" ht="41" hidden="1" spans="1:9">
      <c r="A347" s="7" t="s">
        <v>2916</v>
      </c>
      <c r="B347" s="8" t="s">
        <v>2070</v>
      </c>
      <c r="C347" s="8" t="s">
        <v>2289</v>
      </c>
      <c r="D347" s="9" t="s">
        <v>2071</v>
      </c>
      <c r="E347" s="8" t="s">
        <v>30</v>
      </c>
      <c r="F347" s="12">
        <v>400</v>
      </c>
      <c r="G347" s="13" t="e">
        <f>SUMIF('[2]2.报价结算清单'!$F$2:$F$578,$A347,'[2]2.报价结算清单'!$L$2:$L$578)</f>
        <v>#VALUE!</v>
      </c>
      <c r="H347" s="13" t="e">
        <f>SUMIF('[2]2.报价结算清单'!$F$2:$F$578,$A347,'[2]2.报价结算清单'!$N$2:$N$578)</f>
        <v>#VALUE!</v>
      </c>
      <c r="I347" s="15" t="e">
        <f>SUMIF('[2]2.报价结算清单'!$F$2:$F$578,A347,'[2]2.报价结算清单'!$P$2:$P$578)</f>
        <v>#VALUE!</v>
      </c>
    </row>
    <row r="348" ht="41" hidden="1" spans="1:9">
      <c r="A348" s="7" t="s">
        <v>2917</v>
      </c>
      <c r="B348" s="8" t="s">
        <v>269</v>
      </c>
      <c r="C348" s="8" t="s">
        <v>2289</v>
      </c>
      <c r="D348" s="9" t="s">
        <v>270</v>
      </c>
      <c r="E348" s="8" t="s">
        <v>30</v>
      </c>
      <c r="F348" s="12">
        <v>700</v>
      </c>
      <c r="G348" s="13" t="e">
        <f>SUMIF('[2]2.报价结算清单'!$F$2:$F$578,$A348,'[2]2.报价结算清单'!$L$2:$L$578)</f>
        <v>#VALUE!</v>
      </c>
      <c r="H348" s="13" t="e">
        <f>SUMIF('[2]2.报价结算清单'!$F$2:$F$578,$A348,'[2]2.报价结算清单'!$N$2:$N$578)</f>
        <v>#VALUE!</v>
      </c>
      <c r="I348" s="15" t="e">
        <f>SUMIF('[2]2.报价结算清单'!$F$2:$F$578,A348,'[2]2.报价结算清单'!$P$2:$P$578)</f>
        <v>#VALUE!</v>
      </c>
    </row>
    <row r="349" ht="41" hidden="1" spans="1:9">
      <c r="A349" s="7" t="s">
        <v>2918</v>
      </c>
      <c r="B349" s="8" t="s">
        <v>439</v>
      </c>
      <c r="C349" s="8" t="s">
        <v>2289</v>
      </c>
      <c r="D349" s="9" t="s">
        <v>440</v>
      </c>
      <c r="E349" s="8" t="s">
        <v>30</v>
      </c>
      <c r="F349" s="12">
        <v>400</v>
      </c>
      <c r="G349" s="13" t="e">
        <f>SUMIF('[2]2.报价结算清单'!$F$2:$F$578,$A349,'[2]2.报价结算清单'!$L$2:$L$578)</f>
        <v>#VALUE!</v>
      </c>
      <c r="H349" s="13" t="e">
        <f>SUMIF('[2]2.报价结算清单'!$F$2:$F$578,$A349,'[2]2.报价结算清单'!$N$2:$N$578)</f>
        <v>#VALUE!</v>
      </c>
      <c r="I349" s="15" t="e">
        <f>SUMIF('[2]2.报价结算清单'!$F$2:$F$578,A349,'[2]2.报价结算清单'!$P$2:$P$578)</f>
        <v>#VALUE!</v>
      </c>
    </row>
    <row r="350" ht="28" hidden="1" spans="1:9">
      <c r="A350" s="7" t="s">
        <v>2919</v>
      </c>
      <c r="B350" s="8" t="s">
        <v>1273</v>
      </c>
      <c r="C350" s="8" t="s">
        <v>2289</v>
      </c>
      <c r="D350" s="9" t="s">
        <v>1274</v>
      </c>
      <c r="E350" s="8" t="s">
        <v>30</v>
      </c>
      <c r="F350" s="12">
        <v>848</v>
      </c>
      <c r="G350" s="13" t="e">
        <f>SUMIF('[2]2.报价结算清单'!$F$2:$F$578,$A350,'[2]2.报价结算清单'!$L$2:$L$578)</f>
        <v>#VALUE!</v>
      </c>
      <c r="H350" s="13" t="e">
        <f>SUMIF('[2]2.报价结算清单'!$F$2:$F$578,$A350,'[2]2.报价结算清单'!$N$2:$N$578)</f>
        <v>#VALUE!</v>
      </c>
      <c r="I350" s="15" t="e">
        <f>SUMIF('[2]2.报价结算清单'!$F$2:$F$578,A350,'[2]2.报价结算清单'!$P$2:$P$578)</f>
        <v>#VALUE!</v>
      </c>
    </row>
    <row r="351" ht="41" hidden="1" spans="1:9">
      <c r="A351" s="7" t="s">
        <v>2920</v>
      </c>
      <c r="B351" s="8" t="s">
        <v>562</v>
      </c>
      <c r="C351" s="8" t="s">
        <v>2289</v>
      </c>
      <c r="D351" s="9" t="s">
        <v>563</v>
      </c>
      <c r="E351" s="8" t="s">
        <v>90</v>
      </c>
      <c r="F351" s="12">
        <v>344.5</v>
      </c>
      <c r="G351" s="13" t="e">
        <f>SUMIF('[2]2.报价结算清单'!$F$2:$F$578,$A351,'[2]2.报价结算清单'!$L$2:$L$578)</f>
        <v>#VALUE!</v>
      </c>
      <c r="H351" s="13" t="e">
        <f>SUMIF('[2]2.报价结算清单'!$F$2:$F$578,$A351,'[2]2.报价结算清单'!$N$2:$N$578)</f>
        <v>#VALUE!</v>
      </c>
      <c r="I351" s="15" t="e">
        <f>SUMIF('[2]2.报价结算清单'!$F$2:$F$578,A351,'[2]2.报价结算清单'!$P$2:$P$578)</f>
        <v>#VALUE!</v>
      </c>
    </row>
    <row r="352" ht="28" hidden="1" spans="1:9">
      <c r="A352" s="7" t="s">
        <v>2921</v>
      </c>
      <c r="B352" s="8" t="s">
        <v>2002</v>
      </c>
      <c r="C352" s="8" t="s">
        <v>2289</v>
      </c>
      <c r="D352" s="9" t="s">
        <v>2003</v>
      </c>
      <c r="E352" s="8" t="s">
        <v>237</v>
      </c>
      <c r="F352" s="12">
        <v>371</v>
      </c>
      <c r="G352" s="13" t="e">
        <f>SUMIF('[2]2.报价结算清单'!$F$2:$F$578,$A352,'[2]2.报价结算清单'!$L$2:$L$578)</f>
        <v>#VALUE!</v>
      </c>
      <c r="H352" s="13" t="e">
        <f>SUMIF('[2]2.报价结算清单'!$F$2:$F$578,$A352,'[2]2.报价结算清单'!$N$2:$N$578)</f>
        <v>#VALUE!</v>
      </c>
      <c r="I352" s="15" t="e">
        <f>SUMIF('[2]2.报价结算清单'!$F$2:$F$578,A352,'[2]2.报价结算清单'!$P$2:$P$578)</f>
        <v>#VALUE!</v>
      </c>
    </row>
    <row r="353" ht="28" hidden="1" spans="1:9">
      <c r="A353" s="7" t="s">
        <v>2922</v>
      </c>
      <c r="B353" s="8" t="s">
        <v>1893</v>
      </c>
      <c r="C353" s="8" t="s">
        <v>2289</v>
      </c>
      <c r="D353" s="9" t="s">
        <v>1894</v>
      </c>
      <c r="E353" s="8" t="s">
        <v>237</v>
      </c>
      <c r="F353" s="12">
        <v>702</v>
      </c>
      <c r="G353" s="13" t="e">
        <f>SUMIF('[2]2.报价结算清单'!$F$2:$F$578,$A353,'[2]2.报价结算清单'!$L$2:$L$578)</f>
        <v>#VALUE!</v>
      </c>
      <c r="H353" s="13" t="e">
        <f>SUMIF('[2]2.报价结算清单'!$F$2:$F$578,$A353,'[2]2.报价结算清单'!$N$2:$N$578)</f>
        <v>#VALUE!</v>
      </c>
      <c r="I353" s="15" t="e">
        <f>SUMIF('[2]2.报价结算清单'!$F$2:$F$578,A353,'[2]2.报价结算清单'!$P$2:$P$578)</f>
        <v>#VALUE!</v>
      </c>
    </row>
    <row r="354" ht="28" hidden="1" spans="1:9">
      <c r="A354" s="7" t="s">
        <v>2923</v>
      </c>
      <c r="B354" s="8" t="s">
        <v>1729</v>
      </c>
      <c r="C354" s="8" t="s">
        <v>2289</v>
      </c>
      <c r="D354" s="9" t="s">
        <v>1730</v>
      </c>
      <c r="E354" s="8" t="s">
        <v>237</v>
      </c>
      <c r="F354" s="12">
        <v>1272</v>
      </c>
      <c r="G354" s="13" t="e">
        <f>SUMIF('[2]2.报价结算清单'!$F$2:$F$578,$A354,'[2]2.报价结算清单'!$L$2:$L$578)</f>
        <v>#VALUE!</v>
      </c>
      <c r="H354" s="13" t="e">
        <f>SUMIF('[2]2.报价结算清单'!$F$2:$F$578,$A354,'[2]2.报价结算清单'!$N$2:$N$578)</f>
        <v>#VALUE!</v>
      </c>
      <c r="I354" s="15" t="e">
        <f>SUMIF('[2]2.报价结算清单'!$F$2:$F$578,A354,'[2]2.报价结算清单'!$P$2:$P$578)</f>
        <v>#VALUE!</v>
      </c>
    </row>
    <row r="355" ht="41" hidden="1" spans="1:9">
      <c r="A355" s="7" t="s">
        <v>2924</v>
      </c>
      <c r="B355" s="8" t="s">
        <v>1584</v>
      </c>
      <c r="C355" s="8" t="s">
        <v>2289</v>
      </c>
      <c r="D355" s="9" t="s">
        <v>1585</v>
      </c>
      <c r="E355" s="8" t="s">
        <v>90</v>
      </c>
      <c r="F355" s="12">
        <v>95.4</v>
      </c>
      <c r="G355" s="13" t="e">
        <f>SUMIF('[2]2.报价结算清单'!$F$2:$F$578,$A355,'[2]2.报价结算清单'!$L$2:$L$578)</f>
        <v>#VALUE!</v>
      </c>
      <c r="H355" s="13" t="e">
        <f>SUMIF('[2]2.报价结算清单'!$F$2:$F$578,$A355,'[2]2.报价结算清单'!$N$2:$N$578)</f>
        <v>#VALUE!</v>
      </c>
      <c r="I355" s="15" t="e">
        <f>SUMIF('[2]2.报价结算清单'!$F$2:$F$578,A355,'[2]2.报价结算清单'!$P$2:$P$578)</f>
        <v>#VALUE!</v>
      </c>
    </row>
    <row r="356" ht="41" hidden="1" spans="1:9">
      <c r="A356" s="7" t="s">
        <v>2925</v>
      </c>
      <c r="B356" s="8" t="s">
        <v>1492</v>
      </c>
      <c r="C356" s="8" t="s">
        <v>2289</v>
      </c>
      <c r="D356" s="9" t="s">
        <v>1493</v>
      </c>
      <c r="E356" s="8" t="s">
        <v>67</v>
      </c>
      <c r="F356" s="12">
        <v>440</v>
      </c>
      <c r="G356" s="13" t="e">
        <f>SUMIF('[2]2.报价结算清单'!$F$2:$F$578,$A356,'[2]2.报价结算清单'!$L$2:$L$578)</f>
        <v>#VALUE!</v>
      </c>
      <c r="H356" s="13" t="e">
        <f>SUMIF('[2]2.报价结算清单'!$F$2:$F$578,$A356,'[2]2.报价结算清单'!$N$2:$N$578)</f>
        <v>#VALUE!</v>
      </c>
      <c r="I356" s="15" t="e">
        <f>SUMIF('[2]2.报价结算清单'!$F$2:$F$578,A356,'[2]2.报价结算清单'!$P$2:$P$578)</f>
        <v>#VALUE!</v>
      </c>
    </row>
    <row r="357" ht="28" hidden="1" spans="1:9">
      <c r="A357" s="7" t="s">
        <v>2926</v>
      </c>
      <c r="B357" s="8" t="s">
        <v>1773</v>
      </c>
      <c r="C357" s="8" t="s">
        <v>2289</v>
      </c>
      <c r="D357" s="9" t="s">
        <v>1774</v>
      </c>
      <c r="E357" s="8" t="s">
        <v>30</v>
      </c>
      <c r="F357" s="12">
        <v>493.33</v>
      </c>
      <c r="G357" s="13" t="e">
        <f>SUMIF('[2]2.报价结算清单'!$F$2:$F$578,$A357,'[2]2.报价结算清单'!$L$2:$L$578)</f>
        <v>#VALUE!</v>
      </c>
      <c r="H357" s="13" t="e">
        <f>SUMIF('[2]2.报价结算清单'!$F$2:$F$578,$A357,'[2]2.报价结算清单'!$N$2:$N$578)</f>
        <v>#VALUE!</v>
      </c>
      <c r="I357" s="15" t="e">
        <f>SUMIF('[2]2.报价结算清单'!$F$2:$F$578,A357,'[2]2.报价结算清单'!$P$2:$P$578)</f>
        <v>#VALUE!</v>
      </c>
    </row>
    <row r="358" ht="28" hidden="1" spans="1:9">
      <c r="A358" s="7" t="s">
        <v>2927</v>
      </c>
      <c r="B358" s="8" t="s">
        <v>1081</v>
      </c>
      <c r="C358" s="8" t="s">
        <v>2289</v>
      </c>
      <c r="D358" s="9" t="s">
        <v>1082</v>
      </c>
      <c r="E358" s="8" t="s">
        <v>30</v>
      </c>
      <c r="F358" s="12">
        <v>371</v>
      </c>
      <c r="G358" s="13" t="e">
        <f>SUMIF('[2]2.报价结算清单'!$F$2:$F$578,$A358,'[2]2.报价结算清单'!$L$2:$L$578)</f>
        <v>#VALUE!</v>
      </c>
      <c r="H358" s="13" t="e">
        <f>SUMIF('[2]2.报价结算清单'!$F$2:$F$578,$A358,'[2]2.报价结算清单'!$N$2:$N$578)</f>
        <v>#VALUE!</v>
      </c>
      <c r="I358" s="15" t="e">
        <f>SUMIF('[2]2.报价结算清单'!$F$2:$F$578,A358,'[2]2.报价结算清单'!$P$2:$P$578)</f>
        <v>#VALUE!</v>
      </c>
    </row>
    <row r="359" ht="28" hidden="1" spans="1:9">
      <c r="A359" s="7" t="s">
        <v>2928</v>
      </c>
      <c r="B359" s="8" t="s">
        <v>2186</v>
      </c>
      <c r="C359" s="8" t="s">
        <v>2289</v>
      </c>
      <c r="D359" s="9" t="s">
        <v>2187</v>
      </c>
      <c r="E359" s="8" t="s">
        <v>30</v>
      </c>
      <c r="F359" s="12">
        <v>848</v>
      </c>
      <c r="G359" s="13" t="e">
        <f>SUMIF('[2]2.报价结算清单'!$F$2:$F$578,$A359,'[2]2.报价结算清单'!$L$2:$L$578)</f>
        <v>#VALUE!</v>
      </c>
      <c r="H359" s="13" t="e">
        <f>SUMIF('[2]2.报价结算清单'!$F$2:$F$578,$A359,'[2]2.报价结算清单'!$N$2:$N$578)</f>
        <v>#VALUE!</v>
      </c>
      <c r="I359" s="15" t="e">
        <f>SUMIF('[2]2.报价结算清单'!$F$2:$F$578,A359,'[2]2.报价结算清单'!$P$2:$P$578)</f>
        <v>#VALUE!</v>
      </c>
    </row>
    <row r="360" ht="28" hidden="1" spans="1:9">
      <c r="A360" s="7" t="s">
        <v>2929</v>
      </c>
      <c r="B360" s="8" t="s">
        <v>1181</v>
      </c>
      <c r="C360" s="8" t="s">
        <v>2289</v>
      </c>
      <c r="D360" s="9" t="s">
        <v>1182</v>
      </c>
      <c r="E360" s="8" t="s">
        <v>30</v>
      </c>
      <c r="F360" s="12">
        <v>1060</v>
      </c>
      <c r="G360" s="13" t="e">
        <f>SUMIF('[2]2.报价结算清单'!$F$2:$F$578,$A360,'[2]2.报价结算清单'!$L$2:$L$578)</f>
        <v>#VALUE!</v>
      </c>
      <c r="H360" s="13" t="e">
        <f>SUMIF('[2]2.报价结算清单'!$F$2:$F$578,$A360,'[2]2.报价结算清单'!$N$2:$N$578)</f>
        <v>#VALUE!</v>
      </c>
      <c r="I360" s="15" t="e">
        <f>SUMIF('[2]2.报价结算清单'!$F$2:$F$578,A360,'[2]2.报价结算清单'!$P$2:$P$578)</f>
        <v>#VALUE!</v>
      </c>
    </row>
    <row r="361" ht="28" hidden="1" spans="1:9">
      <c r="A361" s="7" t="s">
        <v>2930</v>
      </c>
      <c r="B361" s="8" t="s">
        <v>1117</v>
      </c>
      <c r="C361" s="8" t="s">
        <v>2289</v>
      </c>
      <c r="D361" s="9" t="s">
        <v>1118</v>
      </c>
      <c r="E361" s="8" t="s">
        <v>30</v>
      </c>
      <c r="F361" s="12">
        <v>583.33</v>
      </c>
      <c r="G361" s="13" t="e">
        <f>SUMIF('[2]2.报价结算清单'!$F$2:$F$578,$A361,'[2]2.报价结算清单'!$L$2:$L$578)</f>
        <v>#VALUE!</v>
      </c>
      <c r="H361" s="13" t="e">
        <f>SUMIF('[2]2.报价结算清单'!$F$2:$F$578,$A361,'[2]2.报价结算清单'!$N$2:$N$578)</f>
        <v>#VALUE!</v>
      </c>
      <c r="I361" s="15" t="e">
        <f>SUMIF('[2]2.报价结算清单'!$F$2:$F$578,A361,'[2]2.报价结算清单'!$P$2:$P$578)</f>
        <v>#VALUE!</v>
      </c>
    </row>
    <row r="362" ht="28" hidden="1" spans="1:9">
      <c r="A362" s="7" t="s">
        <v>2931</v>
      </c>
      <c r="B362" s="8" t="s">
        <v>293</v>
      </c>
      <c r="C362" s="8" t="s">
        <v>2289</v>
      </c>
      <c r="D362" s="9" t="s">
        <v>294</v>
      </c>
      <c r="E362" s="8" t="s">
        <v>30</v>
      </c>
      <c r="F362" s="12">
        <v>689</v>
      </c>
      <c r="G362" s="13" t="e">
        <f>SUMIF('[2]2.报价结算清单'!$F$2:$F$578,$A362,'[2]2.报价结算清单'!$L$2:$L$578)</f>
        <v>#VALUE!</v>
      </c>
      <c r="H362" s="13" t="e">
        <f>SUMIF('[2]2.报价结算清单'!$F$2:$F$578,$A362,'[2]2.报价结算清单'!$N$2:$N$578)</f>
        <v>#VALUE!</v>
      </c>
      <c r="I362" s="15" t="e">
        <f>SUMIF('[2]2.报价结算清单'!$F$2:$F$578,A362,'[2]2.报价结算清单'!$P$2:$P$578)</f>
        <v>#VALUE!</v>
      </c>
    </row>
    <row r="363" ht="28" hidden="1" spans="1:9">
      <c r="A363" s="7" t="s">
        <v>2932</v>
      </c>
      <c r="B363" s="8" t="s">
        <v>135</v>
      </c>
      <c r="C363" s="8" t="s">
        <v>2289</v>
      </c>
      <c r="D363" s="9" t="s">
        <v>136</v>
      </c>
      <c r="E363" s="8" t="s">
        <v>30</v>
      </c>
      <c r="F363" s="12">
        <v>763.2</v>
      </c>
      <c r="G363" s="13" t="e">
        <f>SUMIF('[2]2.报价结算清单'!$F$2:$F$578,$A363,'[2]2.报价结算清单'!$L$2:$L$578)</f>
        <v>#VALUE!</v>
      </c>
      <c r="H363" s="13" t="e">
        <f>SUMIF('[2]2.报价结算清单'!$F$2:$F$578,$A363,'[2]2.报价结算清单'!$N$2:$N$578)</f>
        <v>#VALUE!</v>
      </c>
      <c r="I363" s="15" t="e">
        <f>SUMIF('[2]2.报价结算清单'!$F$2:$F$578,A363,'[2]2.报价结算清单'!$P$2:$P$578)</f>
        <v>#VALUE!</v>
      </c>
    </row>
    <row r="364" ht="28" hidden="1" spans="1:9">
      <c r="A364" s="7" t="s">
        <v>2933</v>
      </c>
      <c r="B364" s="8" t="s">
        <v>435</v>
      </c>
      <c r="C364" s="8" t="s">
        <v>2289</v>
      </c>
      <c r="D364" s="9" t="s">
        <v>436</v>
      </c>
      <c r="E364" s="8" t="s">
        <v>30</v>
      </c>
      <c r="F364" s="12">
        <v>763.2</v>
      </c>
      <c r="G364" s="13" t="e">
        <f>SUMIF('[2]2.报价结算清单'!$F$2:$F$578,$A364,'[2]2.报价结算清单'!$L$2:$L$578)</f>
        <v>#VALUE!</v>
      </c>
      <c r="H364" s="13" t="e">
        <f>SUMIF('[2]2.报价结算清单'!$F$2:$F$578,$A364,'[2]2.报价结算清单'!$N$2:$N$578)</f>
        <v>#VALUE!</v>
      </c>
      <c r="I364" s="15" t="e">
        <f>SUMIF('[2]2.报价结算清单'!$F$2:$F$578,A364,'[2]2.报价结算清单'!$P$2:$P$578)</f>
        <v>#VALUE!</v>
      </c>
    </row>
    <row r="365" ht="28" hidden="1" spans="1:9">
      <c r="A365" s="7" t="s">
        <v>2934</v>
      </c>
      <c r="B365" s="8" t="s">
        <v>772</v>
      </c>
      <c r="C365" s="8" t="s">
        <v>2289</v>
      </c>
      <c r="D365" s="9" t="s">
        <v>773</v>
      </c>
      <c r="E365" s="8" t="s">
        <v>30</v>
      </c>
      <c r="F365" s="12">
        <v>614.8</v>
      </c>
      <c r="G365" s="13" t="e">
        <f>SUMIF('[2]2.报价结算清单'!$F$2:$F$578,$A365,'[2]2.报价结算清单'!$L$2:$L$578)</f>
        <v>#VALUE!</v>
      </c>
      <c r="H365" s="13" t="e">
        <f>SUMIF('[2]2.报价结算清单'!$F$2:$F$578,$A365,'[2]2.报价结算清单'!$N$2:$N$578)</f>
        <v>#VALUE!</v>
      </c>
      <c r="I365" s="15" t="e">
        <f>SUMIF('[2]2.报价结算清单'!$F$2:$F$578,A365,'[2]2.报价结算清单'!$P$2:$P$578)</f>
        <v>#VALUE!</v>
      </c>
    </row>
    <row r="366" ht="28" hidden="1" spans="1:9">
      <c r="A366" s="7" t="s">
        <v>2935</v>
      </c>
      <c r="B366" s="8" t="s">
        <v>451</v>
      </c>
      <c r="C366" s="8" t="s">
        <v>2289</v>
      </c>
      <c r="D366" s="9" t="s">
        <v>452</v>
      </c>
      <c r="E366" s="8" t="s">
        <v>30</v>
      </c>
      <c r="F366" s="12">
        <v>636</v>
      </c>
      <c r="G366" s="13" t="e">
        <f>SUMIF('[2]2.报价结算清单'!$F$2:$F$578,$A366,'[2]2.报价结算清单'!$L$2:$L$578)</f>
        <v>#VALUE!</v>
      </c>
      <c r="H366" s="13" t="e">
        <f>SUMIF('[2]2.报价结算清单'!$F$2:$F$578,$A366,'[2]2.报价结算清单'!$N$2:$N$578)</f>
        <v>#VALUE!</v>
      </c>
      <c r="I366" s="15" t="e">
        <f>SUMIF('[2]2.报价结算清单'!$F$2:$F$578,A366,'[2]2.报价结算清单'!$P$2:$P$578)</f>
        <v>#VALUE!</v>
      </c>
    </row>
    <row r="367" ht="28" hidden="1" spans="1:9">
      <c r="A367" s="7" t="s">
        <v>2936</v>
      </c>
      <c r="B367" s="8" t="s">
        <v>1065</v>
      </c>
      <c r="C367" s="8" t="s">
        <v>2289</v>
      </c>
      <c r="D367" s="9" t="s">
        <v>1066</v>
      </c>
      <c r="E367" s="8" t="s">
        <v>30</v>
      </c>
      <c r="F367" s="12">
        <v>636</v>
      </c>
      <c r="G367" s="13" t="e">
        <f>SUMIF('[2]2.报价结算清单'!$F$2:$F$578,$A367,'[2]2.报价结算清单'!$L$2:$L$578)</f>
        <v>#VALUE!</v>
      </c>
      <c r="H367" s="13" t="e">
        <f>SUMIF('[2]2.报价结算清单'!$F$2:$F$578,$A367,'[2]2.报价结算清单'!$N$2:$N$578)</f>
        <v>#VALUE!</v>
      </c>
      <c r="I367" s="15" t="e">
        <f>SUMIF('[2]2.报价结算清单'!$F$2:$F$578,A367,'[2]2.报价结算清单'!$P$2:$P$578)</f>
        <v>#VALUE!</v>
      </c>
    </row>
    <row r="368" ht="28" hidden="1" spans="1:9">
      <c r="A368" s="7" t="s">
        <v>2937</v>
      </c>
      <c r="B368" s="8" t="s">
        <v>1317</v>
      </c>
      <c r="C368" s="8" t="s">
        <v>2289</v>
      </c>
      <c r="D368" s="9" t="s">
        <v>1318</v>
      </c>
      <c r="E368" s="8" t="s">
        <v>30</v>
      </c>
      <c r="F368" s="12">
        <v>636</v>
      </c>
      <c r="G368" s="13" t="e">
        <f>SUMIF('[2]2.报价结算清单'!$F$2:$F$578,$A368,'[2]2.报价结算清单'!$L$2:$L$578)</f>
        <v>#VALUE!</v>
      </c>
      <c r="H368" s="13" t="e">
        <f>SUMIF('[2]2.报价结算清单'!$F$2:$F$578,$A368,'[2]2.报价结算清单'!$N$2:$N$578)</f>
        <v>#VALUE!</v>
      </c>
      <c r="I368" s="15" t="e">
        <f>SUMIF('[2]2.报价结算清单'!$F$2:$F$578,A368,'[2]2.报价结算清单'!$P$2:$P$578)</f>
        <v>#VALUE!</v>
      </c>
    </row>
    <row r="369" ht="28" hidden="1" spans="1:9">
      <c r="A369" s="7" t="s">
        <v>2938</v>
      </c>
      <c r="B369" s="8" t="s">
        <v>349</v>
      </c>
      <c r="C369" s="8" t="s">
        <v>2289</v>
      </c>
      <c r="D369" s="9" t="s">
        <v>350</v>
      </c>
      <c r="E369" s="8" t="s">
        <v>30</v>
      </c>
      <c r="F369" s="12">
        <v>636</v>
      </c>
      <c r="G369" s="13" t="e">
        <f>SUMIF('[2]2.报价结算清单'!$F$2:$F$578,$A369,'[2]2.报价结算清单'!$L$2:$L$578)</f>
        <v>#VALUE!</v>
      </c>
      <c r="H369" s="13" t="e">
        <f>SUMIF('[2]2.报价结算清单'!$F$2:$F$578,$A369,'[2]2.报价结算清单'!$N$2:$N$578)</f>
        <v>#VALUE!</v>
      </c>
      <c r="I369" s="15" t="e">
        <f>SUMIF('[2]2.报价结算清单'!$F$2:$F$578,A369,'[2]2.报价结算清单'!$P$2:$P$578)</f>
        <v>#VALUE!</v>
      </c>
    </row>
    <row r="370" ht="28" hidden="1" spans="1:9">
      <c r="A370" s="7" t="s">
        <v>2939</v>
      </c>
      <c r="B370" s="8" t="s">
        <v>1013</v>
      </c>
      <c r="C370" s="8" t="s">
        <v>2289</v>
      </c>
      <c r="D370" s="9" t="s">
        <v>1014</v>
      </c>
      <c r="E370" s="8" t="s">
        <v>30</v>
      </c>
      <c r="F370" s="12">
        <v>560</v>
      </c>
      <c r="G370" s="13" t="e">
        <f>SUMIF('[2]2.报价结算清单'!$F$2:$F$578,$A370,'[2]2.报价结算清单'!$L$2:$L$578)</f>
        <v>#VALUE!</v>
      </c>
      <c r="H370" s="13" t="e">
        <f>SUMIF('[2]2.报价结算清单'!$F$2:$F$578,$A370,'[2]2.报价结算清单'!$N$2:$N$578)</f>
        <v>#VALUE!</v>
      </c>
      <c r="I370" s="15" t="e">
        <f>SUMIF('[2]2.报价结算清单'!$F$2:$F$578,A370,'[2]2.报价结算清单'!$P$2:$P$578)</f>
        <v>#VALUE!</v>
      </c>
    </row>
    <row r="371" ht="28" hidden="1" spans="1:9">
      <c r="A371" s="7" t="s">
        <v>2940</v>
      </c>
      <c r="B371" s="8" t="s">
        <v>776</v>
      </c>
      <c r="C371" s="8" t="s">
        <v>2289</v>
      </c>
      <c r="D371" s="9" t="s">
        <v>777</v>
      </c>
      <c r="E371" s="8" t="s">
        <v>30</v>
      </c>
      <c r="F371" s="12">
        <v>583</v>
      </c>
      <c r="G371" s="13" t="e">
        <f>SUMIF('[2]2.报价结算清单'!$F$2:$F$578,$A371,'[2]2.报价结算清单'!$L$2:$L$578)</f>
        <v>#VALUE!</v>
      </c>
      <c r="H371" s="13" t="e">
        <f>SUMIF('[2]2.报价结算清单'!$F$2:$F$578,$A371,'[2]2.报价结算清单'!$N$2:$N$578)</f>
        <v>#VALUE!</v>
      </c>
      <c r="I371" s="15" t="e">
        <f>SUMIF('[2]2.报价结算清单'!$F$2:$F$578,A371,'[2]2.报价结算清单'!$P$2:$P$578)</f>
        <v>#VALUE!</v>
      </c>
    </row>
    <row r="372" ht="28" hidden="1" spans="1:9">
      <c r="A372" s="7" t="s">
        <v>2941</v>
      </c>
      <c r="B372" s="8" t="s">
        <v>297</v>
      </c>
      <c r="C372" s="8" t="s">
        <v>2289</v>
      </c>
      <c r="D372" s="9" t="s">
        <v>298</v>
      </c>
      <c r="E372" s="8" t="s">
        <v>30</v>
      </c>
      <c r="F372" s="12">
        <v>499</v>
      </c>
      <c r="G372" s="13" t="e">
        <f>SUMIF('[2]2.报价结算清单'!$F$2:$F$578,$A372,'[2]2.报价结算清单'!$L$2:$L$578)</f>
        <v>#VALUE!</v>
      </c>
      <c r="H372" s="13" t="e">
        <f>SUMIF('[2]2.报价结算清单'!$F$2:$F$578,$A372,'[2]2.报价结算清单'!$N$2:$N$578)</f>
        <v>#VALUE!</v>
      </c>
      <c r="I372" s="15" t="e">
        <f>SUMIF('[2]2.报价结算清单'!$F$2:$F$578,A372,'[2]2.报价结算清单'!$P$2:$P$578)</f>
        <v>#VALUE!</v>
      </c>
    </row>
    <row r="373" ht="14" hidden="1" spans="1:9">
      <c r="A373" s="7" t="s">
        <v>2942</v>
      </c>
      <c r="B373" s="8" t="s">
        <v>252</v>
      </c>
      <c r="C373" s="8" t="s">
        <v>2289</v>
      </c>
      <c r="D373" s="9" t="s">
        <v>253</v>
      </c>
      <c r="E373" s="8" t="s">
        <v>254</v>
      </c>
      <c r="F373" s="12">
        <v>318</v>
      </c>
      <c r="G373" s="13" t="e">
        <f>SUMIF('[2]2.报价结算清单'!$F$2:$F$578,$A373,'[2]2.报价结算清单'!$L$2:$L$578)</f>
        <v>#VALUE!</v>
      </c>
      <c r="H373" s="13" t="e">
        <f>SUMIF('[2]2.报价结算清单'!$F$2:$F$578,$A373,'[2]2.报价结算清单'!$N$2:$N$578)</f>
        <v>#VALUE!</v>
      </c>
      <c r="I373" s="15" t="e">
        <f>SUMIF('[2]2.报价结算清单'!$F$2:$F$578,A373,'[2]2.报价结算清单'!$P$2:$P$578)</f>
        <v>#VALUE!</v>
      </c>
    </row>
    <row r="374" ht="28" hidden="1" spans="1:9">
      <c r="A374" s="7" t="s">
        <v>2943</v>
      </c>
      <c r="B374" s="8" t="s">
        <v>463</v>
      </c>
      <c r="C374" s="8" t="s">
        <v>2289</v>
      </c>
      <c r="D374" s="9" t="s">
        <v>464</v>
      </c>
      <c r="E374" s="8" t="s">
        <v>30</v>
      </c>
      <c r="F374" s="12">
        <v>416.67</v>
      </c>
      <c r="G374" s="13" t="e">
        <f>SUMIF('[2]2.报价结算清单'!$F$2:$F$578,$A374,'[2]2.报价结算清单'!$L$2:$L$578)</f>
        <v>#VALUE!</v>
      </c>
      <c r="H374" s="13" t="e">
        <f>SUMIF('[2]2.报价结算清单'!$F$2:$F$578,$A374,'[2]2.报价结算清单'!$N$2:$N$578)</f>
        <v>#VALUE!</v>
      </c>
      <c r="I374" s="15" t="e">
        <f>SUMIF('[2]2.报价结算清单'!$F$2:$F$578,A374,'[2]2.报价结算清单'!$P$2:$P$578)</f>
        <v>#VALUE!</v>
      </c>
    </row>
    <row r="375" ht="41" hidden="1" spans="1:9">
      <c r="A375" s="7" t="s">
        <v>2944</v>
      </c>
      <c r="B375" s="8" t="s">
        <v>119</v>
      </c>
      <c r="C375" s="8" t="s">
        <v>2289</v>
      </c>
      <c r="D375" s="9" t="s">
        <v>120</v>
      </c>
      <c r="E375" s="8" t="s">
        <v>30</v>
      </c>
      <c r="F375" s="12">
        <v>2650</v>
      </c>
      <c r="G375" s="13" t="e">
        <f>SUMIF('[2]2.报价结算清单'!$F$2:$F$578,$A375,'[2]2.报价结算清单'!$L$2:$L$578)</f>
        <v>#VALUE!</v>
      </c>
      <c r="H375" s="13" t="e">
        <f>SUMIF('[2]2.报价结算清单'!$F$2:$F$578,$A375,'[2]2.报价结算清单'!$N$2:$N$578)</f>
        <v>#VALUE!</v>
      </c>
      <c r="I375" s="15" t="e">
        <f>SUMIF('[2]2.报价结算清单'!$F$2:$F$578,A375,'[2]2.报价结算清单'!$P$2:$P$578)</f>
        <v>#VALUE!</v>
      </c>
    </row>
    <row r="376" ht="41" hidden="1" spans="1:9">
      <c r="A376" s="7" t="s">
        <v>2945</v>
      </c>
      <c r="B376" s="8" t="s">
        <v>79</v>
      </c>
      <c r="C376" s="8" t="s">
        <v>2289</v>
      </c>
      <c r="D376" s="9" t="s">
        <v>80</v>
      </c>
      <c r="E376" s="8" t="s">
        <v>30</v>
      </c>
      <c r="F376" s="12">
        <v>1266.67</v>
      </c>
      <c r="G376" s="13" t="e">
        <f>SUMIF('[2]2.报价结算清单'!$F$2:$F$578,$A376,'[2]2.报价结算清单'!$L$2:$L$578)</f>
        <v>#VALUE!</v>
      </c>
      <c r="H376" s="13" t="e">
        <f>SUMIF('[2]2.报价结算清单'!$F$2:$F$578,$A376,'[2]2.报价结算清单'!$N$2:$N$578)</f>
        <v>#VALUE!</v>
      </c>
      <c r="I376" s="15" t="e">
        <f>SUMIF('[2]2.报价结算清单'!$F$2:$F$578,A376,'[2]2.报价结算清单'!$P$2:$P$578)</f>
        <v>#VALUE!</v>
      </c>
    </row>
    <row r="377" ht="41" hidden="1" spans="1:9">
      <c r="A377" s="7" t="s">
        <v>2946</v>
      </c>
      <c r="B377" s="8" t="s">
        <v>768</v>
      </c>
      <c r="C377" s="8" t="s">
        <v>2289</v>
      </c>
      <c r="D377" s="9" t="s">
        <v>769</v>
      </c>
      <c r="E377" s="8" t="s">
        <v>30</v>
      </c>
      <c r="F377" s="12">
        <v>2200</v>
      </c>
      <c r="G377" s="13" t="e">
        <f>SUMIF('[2]2.报价结算清单'!$F$2:$F$578,$A377,'[2]2.报价结算清单'!$L$2:$L$578)</f>
        <v>#VALUE!</v>
      </c>
      <c r="H377" s="13" t="e">
        <f>SUMIF('[2]2.报价结算清单'!$F$2:$F$578,$A377,'[2]2.报价结算清单'!$N$2:$N$578)</f>
        <v>#VALUE!</v>
      </c>
      <c r="I377" s="15" t="e">
        <f>SUMIF('[2]2.报价结算清单'!$F$2:$F$578,A377,'[2]2.报价结算清单'!$P$2:$P$578)</f>
        <v>#VALUE!</v>
      </c>
    </row>
    <row r="378" ht="41" hidden="1" spans="1:9">
      <c r="A378" s="7" t="s">
        <v>2947</v>
      </c>
      <c r="B378" s="8" t="s">
        <v>1077</v>
      </c>
      <c r="C378" s="8" t="s">
        <v>2289</v>
      </c>
      <c r="D378" s="9" t="s">
        <v>1078</v>
      </c>
      <c r="E378" s="8" t="s">
        <v>30</v>
      </c>
      <c r="F378" s="12">
        <v>1200</v>
      </c>
      <c r="G378" s="13" t="e">
        <f>SUMIF('[2]2.报价结算清单'!$F$2:$F$578,$A378,'[2]2.报价结算清单'!$L$2:$L$578)</f>
        <v>#VALUE!</v>
      </c>
      <c r="H378" s="13" t="e">
        <f>SUMIF('[2]2.报价结算清单'!$F$2:$F$578,$A378,'[2]2.报价结算清单'!$N$2:$N$578)</f>
        <v>#VALUE!</v>
      </c>
      <c r="I378" s="15" t="e">
        <f>SUMIF('[2]2.报价结算清单'!$F$2:$F$578,A378,'[2]2.报价结算清单'!$P$2:$P$578)</f>
        <v>#VALUE!</v>
      </c>
    </row>
    <row r="379" ht="28" hidden="1" spans="1:9">
      <c r="A379" s="7" t="s">
        <v>2948</v>
      </c>
      <c r="B379" s="8" t="s">
        <v>1305</v>
      </c>
      <c r="C379" s="8" t="s">
        <v>2289</v>
      </c>
      <c r="D379" s="9" t="s">
        <v>1306</v>
      </c>
      <c r="E379" s="8" t="s">
        <v>30</v>
      </c>
      <c r="F379" s="12">
        <v>2374.4</v>
      </c>
      <c r="G379" s="13" t="e">
        <f>SUMIF('[2]2.报价结算清单'!$F$2:$F$578,$A379,'[2]2.报价结算清单'!$L$2:$L$578)</f>
        <v>#VALUE!</v>
      </c>
      <c r="H379" s="13" t="e">
        <f>SUMIF('[2]2.报价结算清单'!$F$2:$F$578,$A379,'[2]2.报价结算清单'!$N$2:$N$578)</f>
        <v>#VALUE!</v>
      </c>
      <c r="I379" s="15" t="e">
        <f>SUMIF('[2]2.报价结算清单'!$F$2:$F$578,A379,'[2]2.报价结算清单'!$P$2:$P$578)</f>
        <v>#VALUE!</v>
      </c>
    </row>
    <row r="380" ht="28" hidden="1" spans="1:9">
      <c r="A380" s="7" t="s">
        <v>2949</v>
      </c>
      <c r="B380" s="8" t="s">
        <v>382</v>
      </c>
      <c r="C380" s="8" t="s">
        <v>2289</v>
      </c>
      <c r="D380" s="9" t="s">
        <v>383</v>
      </c>
      <c r="E380" s="8" t="s">
        <v>30</v>
      </c>
      <c r="F380" s="12">
        <v>2968</v>
      </c>
      <c r="G380" s="13" t="e">
        <f>SUMIF('[2]2.报价结算清单'!$F$2:$F$578,$A380,'[2]2.报价结算清单'!$L$2:$L$578)</f>
        <v>#VALUE!</v>
      </c>
      <c r="H380" s="13" t="e">
        <f>SUMIF('[2]2.报价结算清单'!$F$2:$F$578,$A380,'[2]2.报价结算清单'!$N$2:$N$578)</f>
        <v>#VALUE!</v>
      </c>
      <c r="I380" s="15" t="e">
        <f>SUMIF('[2]2.报价结算清单'!$F$2:$F$578,A380,'[2]2.报价结算清单'!$P$2:$P$578)</f>
        <v>#VALUE!</v>
      </c>
    </row>
    <row r="381" ht="28" hidden="1" spans="1:9">
      <c r="A381" s="7" t="s">
        <v>2950</v>
      </c>
      <c r="B381" s="8" t="s">
        <v>345</v>
      </c>
      <c r="C381" s="8" t="s">
        <v>2289</v>
      </c>
      <c r="D381" s="9" t="s">
        <v>346</v>
      </c>
      <c r="E381" s="8" t="s">
        <v>30</v>
      </c>
      <c r="F381" s="12">
        <v>2968</v>
      </c>
      <c r="G381" s="13" t="e">
        <f>SUMIF('[2]2.报价结算清单'!$F$2:$F$578,$A381,'[2]2.报价结算清单'!$L$2:$L$578)</f>
        <v>#VALUE!</v>
      </c>
      <c r="H381" s="13" t="e">
        <f>SUMIF('[2]2.报价结算清单'!$F$2:$F$578,$A381,'[2]2.报价结算清单'!$N$2:$N$578)</f>
        <v>#VALUE!</v>
      </c>
      <c r="I381" s="15" t="e">
        <f>SUMIF('[2]2.报价结算清单'!$F$2:$F$578,A381,'[2]2.报价结算清单'!$P$2:$P$578)</f>
        <v>#VALUE!</v>
      </c>
    </row>
    <row r="382" ht="28" hidden="1" spans="1:9">
      <c r="A382" s="7" t="s">
        <v>2951</v>
      </c>
      <c r="B382" s="8" t="s">
        <v>1604</v>
      </c>
      <c r="C382" s="8" t="s">
        <v>2289</v>
      </c>
      <c r="D382" s="9" t="s">
        <v>1605</v>
      </c>
      <c r="E382" s="8" t="s">
        <v>30</v>
      </c>
      <c r="F382" s="12">
        <v>3180</v>
      </c>
      <c r="G382" s="13" t="e">
        <f>SUMIF('[2]2.报价结算清单'!$F$2:$F$578,$A382,'[2]2.报价结算清单'!$L$2:$L$578)</f>
        <v>#VALUE!</v>
      </c>
      <c r="H382" s="13" t="e">
        <f>SUMIF('[2]2.报价结算清单'!$F$2:$F$578,$A382,'[2]2.报价结算清单'!$N$2:$N$578)</f>
        <v>#VALUE!</v>
      </c>
      <c r="I382" s="15" t="e">
        <f>SUMIF('[2]2.报价结算清单'!$F$2:$F$578,A382,'[2]2.报价结算清单'!$P$2:$P$578)</f>
        <v>#VALUE!</v>
      </c>
    </row>
    <row r="383" ht="41" hidden="1" spans="1:9">
      <c r="A383" s="7" t="s">
        <v>2952</v>
      </c>
      <c r="B383" s="8" t="s">
        <v>1749</v>
      </c>
      <c r="C383" s="8" t="s">
        <v>2289</v>
      </c>
      <c r="D383" s="9" t="s">
        <v>1750</v>
      </c>
      <c r="E383" s="8" t="s">
        <v>44</v>
      </c>
      <c r="F383" s="12">
        <v>159</v>
      </c>
      <c r="G383" s="13" t="e">
        <f>SUMIF('[2]2.报价结算清单'!$F$2:$F$578,$A383,'[2]2.报价结算清单'!$L$2:$L$578)</f>
        <v>#VALUE!</v>
      </c>
      <c r="H383" s="13" t="e">
        <f>SUMIF('[2]2.报价结算清单'!$F$2:$F$578,$A383,'[2]2.报价结算清单'!$N$2:$N$578)</f>
        <v>#VALUE!</v>
      </c>
      <c r="I383" s="15" t="e">
        <f>SUMIF('[2]2.报价结算清单'!$F$2:$F$578,A383,'[2]2.报价结算清单'!$P$2:$P$578)</f>
        <v>#VALUE!</v>
      </c>
    </row>
    <row r="384" ht="41" hidden="1" spans="1:9">
      <c r="A384" s="7" t="s">
        <v>2953</v>
      </c>
      <c r="B384" s="8" t="s">
        <v>740</v>
      </c>
      <c r="C384" s="8" t="s">
        <v>2289</v>
      </c>
      <c r="D384" s="9" t="s">
        <v>741</v>
      </c>
      <c r="E384" s="8" t="s">
        <v>44</v>
      </c>
      <c r="F384" s="12">
        <v>159</v>
      </c>
      <c r="G384" s="13" t="e">
        <f>SUMIF('[2]2.报价结算清单'!$F$2:$F$578,$A384,'[2]2.报价结算清单'!$L$2:$L$578)</f>
        <v>#VALUE!</v>
      </c>
      <c r="H384" s="13" t="e">
        <f>SUMIF('[2]2.报价结算清单'!$F$2:$F$578,$A384,'[2]2.报价结算清单'!$N$2:$N$578)</f>
        <v>#VALUE!</v>
      </c>
      <c r="I384" s="15" t="e">
        <f>SUMIF('[2]2.报价结算清单'!$F$2:$F$578,A384,'[2]2.报价结算清单'!$P$2:$P$578)</f>
        <v>#VALUE!</v>
      </c>
    </row>
    <row r="385" ht="41" hidden="1" spans="1:9">
      <c r="A385" s="7" t="s">
        <v>2954</v>
      </c>
      <c r="B385" s="8" t="s">
        <v>2078</v>
      </c>
      <c r="C385" s="8" t="s">
        <v>2289</v>
      </c>
      <c r="D385" s="9" t="s">
        <v>2079</v>
      </c>
      <c r="E385" s="8" t="s">
        <v>44</v>
      </c>
      <c r="F385" s="12">
        <v>169.6</v>
      </c>
      <c r="G385" s="13" t="e">
        <f>SUMIF('[2]2.报价结算清单'!$F$2:$F$578,$A385,'[2]2.报价结算清单'!$L$2:$L$578)</f>
        <v>#VALUE!</v>
      </c>
      <c r="H385" s="13" t="e">
        <f>SUMIF('[2]2.报价结算清单'!$F$2:$F$578,$A385,'[2]2.报价结算清单'!$N$2:$N$578)</f>
        <v>#VALUE!</v>
      </c>
      <c r="I385" s="15" t="e">
        <f>SUMIF('[2]2.报价结算清单'!$F$2:$F$578,A385,'[2]2.报价结算清单'!$P$2:$P$578)</f>
        <v>#VALUE!</v>
      </c>
    </row>
    <row r="386" ht="41" hidden="1" spans="1:9">
      <c r="A386" s="7" t="s">
        <v>2955</v>
      </c>
      <c r="B386" s="8" t="s">
        <v>1873</v>
      </c>
      <c r="C386" s="8" t="s">
        <v>2289</v>
      </c>
      <c r="D386" s="9" t="s">
        <v>1874</v>
      </c>
      <c r="E386" s="8" t="s">
        <v>44</v>
      </c>
      <c r="F386" s="12">
        <v>185.5</v>
      </c>
      <c r="G386" s="13" t="e">
        <f>SUMIF('[2]2.报价结算清单'!$F$2:$F$578,$A386,'[2]2.报价结算清单'!$L$2:$L$578)</f>
        <v>#VALUE!</v>
      </c>
      <c r="H386" s="13" t="e">
        <f>SUMIF('[2]2.报价结算清单'!$F$2:$F$578,$A386,'[2]2.报价结算清单'!$N$2:$N$578)</f>
        <v>#VALUE!</v>
      </c>
      <c r="I386" s="15" t="e">
        <f>SUMIF('[2]2.报价结算清单'!$F$2:$F$578,A386,'[2]2.报价结算清单'!$P$2:$P$578)</f>
        <v>#VALUE!</v>
      </c>
    </row>
    <row r="387" ht="41" hidden="1" spans="1:9">
      <c r="A387" s="7" t="s">
        <v>2956</v>
      </c>
      <c r="B387" s="8" t="s">
        <v>2038</v>
      </c>
      <c r="C387" s="8" t="s">
        <v>2289</v>
      </c>
      <c r="D387" s="9" t="s">
        <v>2039</v>
      </c>
      <c r="E387" s="8" t="s">
        <v>44</v>
      </c>
      <c r="F387" s="12">
        <v>183.33</v>
      </c>
      <c r="G387" s="13" t="e">
        <f>SUMIF('[2]2.报价结算清单'!$F$2:$F$578,$A387,'[2]2.报价结算清单'!$L$2:$L$578)</f>
        <v>#VALUE!</v>
      </c>
      <c r="H387" s="13" t="e">
        <f>SUMIF('[2]2.报价结算清单'!$F$2:$F$578,$A387,'[2]2.报价结算清单'!$N$2:$N$578)</f>
        <v>#VALUE!</v>
      </c>
      <c r="I387" s="15" t="e">
        <f>SUMIF('[2]2.报价结算清单'!$F$2:$F$578,A387,'[2]2.报价结算清单'!$P$2:$P$578)</f>
        <v>#VALUE!</v>
      </c>
    </row>
    <row r="388" ht="41" hidden="1" spans="1:9">
      <c r="A388" s="7" t="s">
        <v>2957</v>
      </c>
      <c r="B388" s="8" t="s">
        <v>788</v>
      </c>
      <c r="C388" s="8" t="s">
        <v>2289</v>
      </c>
      <c r="D388" s="9" t="s">
        <v>789</v>
      </c>
      <c r="E388" s="8" t="s">
        <v>30</v>
      </c>
      <c r="F388" s="12">
        <v>424</v>
      </c>
      <c r="G388" s="13" t="e">
        <f>SUMIF('[2]2.报价结算清单'!$F$2:$F$578,$A388,'[2]2.报价结算清单'!$L$2:$L$578)</f>
        <v>#VALUE!</v>
      </c>
      <c r="H388" s="13" t="e">
        <f>SUMIF('[2]2.报价结算清单'!$F$2:$F$578,$A388,'[2]2.报价结算清单'!$N$2:$N$578)</f>
        <v>#VALUE!</v>
      </c>
      <c r="I388" s="15" t="e">
        <f>SUMIF('[2]2.报价结算清单'!$F$2:$F$578,A388,'[2]2.报价结算清单'!$P$2:$P$578)</f>
        <v>#VALUE!</v>
      </c>
    </row>
    <row r="389" ht="28" hidden="1" spans="1:9">
      <c r="A389" s="7" t="s">
        <v>2958</v>
      </c>
      <c r="B389" s="8" t="s">
        <v>2126</v>
      </c>
      <c r="C389" s="8" t="s">
        <v>2289</v>
      </c>
      <c r="D389" s="9" t="s">
        <v>2127</v>
      </c>
      <c r="E389" s="8" t="s">
        <v>30</v>
      </c>
      <c r="F389" s="12">
        <v>159</v>
      </c>
      <c r="G389" s="13" t="e">
        <f>SUMIF('[2]2.报价结算清单'!$F$2:$F$578,$A389,'[2]2.报价结算清单'!$L$2:$L$578)</f>
        <v>#VALUE!</v>
      </c>
      <c r="H389" s="13" t="e">
        <f>SUMIF('[2]2.报价结算清单'!$F$2:$F$578,$A389,'[2]2.报价结算清单'!$N$2:$N$578)</f>
        <v>#VALUE!</v>
      </c>
      <c r="I389" s="15" t="e">
        <f>SUMIF('[2]2.报价结算清单'!$F$2:$F$578,A389,'[2]2.报价结算清单'!$P$2:$P$578)</f>
        <v>#VALUE!</v>
      </c>
    </row>
    <row r="390" ht="41" hidden="1" spans="1:9">
      <c r="A390" s="7" t="s">
        <v>2959</v>
      </c>
      <c r="B390" s="8" t="s">
        <v>1383</v>
      </c>
      <c r="C390" s="8" t="s">
        <v>2289</v>
      </c>
      <c r="D390" s="9" t="s">
        <v>1384</v>
      </c>
      <c r="E390" s="8" t="s">
        <v>30</v>
      </c>
      <c r="F390" s="12">
        <v>1060</v>
      </c>
      <c r="G390" s="13" t="e">
        <f>SUMIF('[2]2.报价结算清单'!$F$2:$F$578,$A390,'[2]2.报价结算清单'!$L$2:$L$578)</f>
        <v>#VALUE!</v>
      </c>
      <c r="H390" s="13" t="e">
        <f>SUMIF('[2]2.报价结算清单'!$F$2:$F$578,$A390,'[2]2.报价结算清单'!$N$2:$N$578)</f>
        <v>#VALUE!</v>
      </c>
      <c r="I390" s="15" t="e">
        <f>SUMIF('[2]2.报价结算清单'!$F$2:$F$578,A390,'[2]2.报价结算清单'!$P$2:$P$578)</f>
        <v>#VALUE!</v>
      </c>
    </row>
    <row r="391" ht="41" hidden="1" spans="1:9">
      <c r="A391" s="7" t="s">
        <v>2960</v>
      </c>
      <c r="B391" s="8" t="s">
        <v>1957</v>
      </c>
      <c r="C391" s="8" t="s">
        <v>2289</v>
      </c>
      <c r="D391" s="9" t="s">
        <v>1958</v>
      </c>
      <c r="E391" s="8" t="s">
        <v>44</v>
      </c>
      <c r="F391" s="12">
        <v>318</v>
      </c>
      <c r="G391" s="13" t="e">
        <f>SUMIF('[2]2.报价结算清单'!$F$2:$F$578,$A391,'[2]2.报价结算清单'!$L$2:$L$578)</f>
        <v>#VALUE!</v>
      </c>
      <c r="H391" s="13" t="e">
        <f>SUMIF('[2]2.报价结算清单'!$F$2:$F$578,$A391,'[2]2.报价结算清单'!$N$2:$N$578)</f>
        <v>#VALUE!</v>
      </c>
      <c r="I391" s="15" t="e">
        <f>SUMIF('[2]2.报价结算清单'!$F$2:$F$578,A391,'[2]2.报价结算清单'!$P$2:$P$578)</f>
        <v>#VALUE!</v>
      </c>
    </row>
    <row r="392" ht="28" hidden="1" spans="1:9">
      <c r="A392" s="7" t="s">
        <v>2961</v>
      </c>
      <c r="B392" s="8" t="s">
        <v>313</v>
      </c>
      <c r="C392" s="8" t="s">
        <v>2289</v>
      </c>
      <c r="D392" s="9" t="s">
        <v>314</v>
      </c>
      <c r="E392" s="8" t="s">
        <v>30</v>
      </c>
      <c r="F392" s="12">
        <v>1219</v>
      </c>
      <c r="G392" s="13" t="e">
        <f>SUMIF('[2]2.报价结算清单'!$F$2:$F$578,$A392,'[2]2.报价结算清单'!$L$2:$L$578)</f>
        <v>#VALUE!</v>
      </c>
      <c r="H392" s="13" t="e">
        <f>SUMIF('[2]2.报价结算清单'!$F$2:$F$578,$A392,'[2]2.报价结算清单'!$N$2:$N$578)</f>
        <v>#VALUE!</v>
      </c>
      <c r="I392" s="15" t="e">
        <f>SUMIF('[2]2.报价结算清单'!$F$2:$F$578,A392,'[2]2.报价结算清单'!$P$2:$P$578)</f>
        <v>#VALUE!</v>
      </c>
    </row>
    <row r="393" ht="28" hidden="1" spans="1:9">
      <c r="A393" s="7" t="s">
        <v>2962</v>
      </c>
      <c r="B393" s="8" t="s">
        <v>471</v>
      </c>
      <c r="C393" s="8" t="s">
        <v>2289</v>
      </c>
      <c r="D393" s="9" t="s">
        <v>472</v>
      </c>
      <c r="E393" s="8" t="s">
        <v>30</v>
      </c>
      <c r="F393" s="12">
        <v>212</v>
      </c>
      <c r="G393" s="13" t="e">
        <f>SUMIF('[2]2.报价结算清单'!$F$2:$F$578,$A393,'[2]2.报价结算清单'!$L$2:$L$578)</f>
        <v>#VALUE!</v>
      </c>
      <c r="H393" s="13" t="e">
        <f>SUMIF('[2]2.报价结算清单'!$F$2:$F$578,$A393,'[2]2.报价结算清单'!$N$2:$N$578)</f>
        <v>#VALUE!</v>
      </c>
      <c r="I393" s="15" t="e">
        <f>SUMIF('[2]2.报价结算清单'!$F$2:$F$578,A393,'[2]2.报价结算清单'!$P$2:$P$578)</f>
        <v>#VALUE!</v>
      </c>
    </row>
    <row r="394" ht="28" hidden="1" spans="1:9">
      <c r="A394" s="7" t="s">
        <v>2963</v>
      </c>
      <c r="B394" s="8" t="s">
        <v>2138</v>
      </c>
      <c r="C394" s="8" t="s">
        <v>2289</v>
      </c>
      <c r="D394" s="9" t="s">
        <v>2139</v>
      </c>
      <c r="E394" s="8" t="s">
        <v>30</v>
      </c>
      <c r="F394" s="12">
        <v>318</v>
      </c>
      <c r="G394" s="13" t="e">
        <f>SUMIF('[2]2.报价结算清单'!$F$2:$F$578,$A394,'[2]2.报价结算清单'!$L$2:$L$578)</f>
        <v>#VALUE!</v>
      </c>
      <c r="H394" s="13" t="e">
        <f>SUMIF('[2]2.报价结算清单'!$F$2:$F$578,$A394,'[2]2.报价结算清单'!$N$2:$N$578)</f>
        <v>#VALUE!</v>
      </c>
      <c r="I394" s="15" t="e">
        <f>SUMIF('[2]2.报价结算清单'!$F$2:$F$578,A394,'[2]2.报价结算清单'!$P$2:$P$578)</f>
        <v>#VALUE!</v>
      </c>
    </row>
    <row r="395" ht="28" hidden="1" spans="1:9">
      <c r="A395" s="7" t="s">
        <v>2964</v>
      </c>
      <c r="B395" s="8" t="s">
        <v>1921</v>
      </c>
      <c r="C395" s="8" t="s">
        <v>2289</v>
      </c>
      <c r="D395" s="9" t="s">
        <v>1922</v>
      </c>
      <c r="E395" s="8" t="s">
        <v>30</v>
      </c>
      <c r="F395" s="12">
        <v>212</v>
      </c>
      <c r="G395" s="13" t="e">
        <f>SUMIF('[2]2.报价结算清单'!$F$2:$F$578,$A395,'[2]2.报价结算清单'!$L$2:$L$578)</f>
        <v>#VALUE!</v>
      </c>
      <c r="H395" s="13" t="e">
        <f>SUMIF('[2]2.报价结算清单'!$F$2:$F$578,$A395,'[2]2.报价结算清单'!$N$2:$N$578)</f>
        <v>#VALUE!</v>
      </c>
      <c r="I395" s="15" t="e">
        <f>SUMIF('[2]2.报价结算清单'!$F$2:$F$578,A395,'[2]2.报价结算清单'!$P$2:$P$578)</f>
        <v>#VALUE!</v>
      </c>
    </row>
    <row r="396" ht="28" hidden="1" spans="1:9">
      <c r="A396" s="7" t="s">
        <v>2965</v>
      </c>
      <c r="B396" s="8" t="s">
        <v>896</v>
      </c>
      <c r="C396" s="8" t="s">
        <v>2289</v>
      </c>
      <c r="D396" s="9" t="s">
        <v>897</v>
      </c>
      <c r="E396" s="8" t="s">
        <v>30</v>
      </c>
      <c r="F396" s="12">
        <v>318</v>
      </c>
      <c r="G396" s="13" t="e">
        <f>SUMIF('[2]2.报价结算清单'!$F$2:$F$578,$A396,'[2]2.报价结算清单'!$L$2:$L$578)</f>
        <v>#VALUE!</v>
      </c>
      <c r="H396" s="13" t="e">
        <f>SUMIF('[2]2.报价结算清单'!$F$2:$F$578,$A396,'[2]2.报价结算清单'!$N$2:$N$578)</f>
        <v>#VALUE!</v>
      </c>
      <c r="I396" s="15" t="e">
        <f>SUMIF('[2]2.报价结算清单'!$F$2:$F$578,A396,'[2]2.报价结算清单'!$P$2:$P$578)</f>
        <v>#VALUE!</v>
      </c>
    </row>
    <row r="397" ht="41" hidden="1" spans="1:9">
      <c r="A397" s="7" t="s">
        <v>2966</v>
      </c>
      <c r="B397" s="8" t="s">
        <v>800</v>
      </c>
      <c r="C397" s="8" t="s">
        <v>2289</v>
      </c>
      <c r="D397" s="9" t="s">
        <v>801</v>
      </c>
      <c r="E397" s="8" t="s">
        <v>30</v>
      </c>
      <c r="F397" s="12">
        <v>42.4</v>
      </c>
      <c r="G397" s="13" t="e">
        <f>SUMIF('[2]2.报价结算清单'!$F$2:$F$578,$A397,'[2]2.报价结算清单'!$L$2:$L$578)</f>
        <v>#VALUE!</v>
      </c>
      <c r="H397" s="13" t="e">
        <f>SUMIF('[2]2.报价结算清单'!$F$2:$F$578,$A397,'[2]2.报价结算清单'!$N$2:$N$578)</f>
        <v>#VALUE!</v>
      </c>
      <c r="I397" s="15" t="e">
        <f>SUMIF('[2]2.报价结算清单'!$F$2:$F$578,A397,'[2]2.报价结算清单'!$P$2:$P$578)</f>
        <v>#VALUE!</v>
      </c>
    </row>
    <row r="398" ht="28" hidden="1" spans="1:9">
      <c r="A398" s="7" t="s">
        <v>2967</v>
      </c>
      <c r="B398" s="8" t="s">
        <v>872</v>
      </c>
      <c r="C398" s="8" t="s">
        <v>2289</v>
      </c>
      <c r="D398" s="9" t="s">
        <v>873</v>
      </c>
      <c r="E398" s="8" t="s">
        <v>30</v>
      </c>
      <c r="F398" s="12">
        <v>212</v>
      </c>
      <c r="G398" s="13" t="e">
        <f>SUMIF('[2]2.报价结算清单'!$F$2:$F$578,$A398,'[2]2.报价结算清单'!$L$2:$L$578)</f>
        <v>#VALUE!</v>
      </c>
      <c r="H398" s="13" t="e">
        <f>SUMIF('[2]2.报价结算清单'!$F$2:$F$578,$A398,'[2]2.报价结算清单'!$N$2:$N$578)</f>
        <v>#VALUE!</v>
      </c>
      <c r="I398" s="15" t="e">
        <f>SUMIF('[2]2.报价结算清单'!$F$2:$F$578,A398,'[2]2.报价结算清单'!$P$2:$P$578)</f>
        <v>#VALUE!</v>
      </c>
    </row>
    <row r="399" ht="14" hidden="1" spans="1:9">
      <c r="A399" s="7" t="s">
        <v>2968</v>
      </c>
      <c r="B399" s="8" t="s">
        <v>956</v>
      </c>
      <c r="C399" s="8" t="s">
        <v>2289</v>
      </c>
      <c r="D399" s="9" t="s">
        <v>957</v>
      </c>
      <c r="E399" s="8" t="s">
        <v>958</v>
      </c>
      <c r="F399" s="12">
        <v>180.2</v>
      </c>
      <c r="G399" s="13" t="e">
        <f>SUMIF('[2]2.报价结算清单'!$F$2:$F$578,$A399,'[2]2.报价结算清单'!$L$2:$L$578)</f>
        <v>#VALUE!</v>
      </c>
      <c r="H399" s="13" t="e">
        <f>SUMIF('[2]2.报价结算清单'!$F$2:$F$578,$A399,'[2]2.报价结算清单'!$N$2:$N$578)</f>
        <v>#VALUE!</v>
      </c>
      <c r="I399" s="15" t="e">
        <f>SUMIF('[2]2.报价结算清单'!$F$2:$F$578,A399,'[2]2.报价结算清单'!$P$2:$P$578)</f>
        <v>#VALUE!</v>
      </c>
    </row>
    <row r="400" ht="14" hidden="1" spans="1:9">
      <c r="A400" s="7" t="s">
        <v>2969</v>
      </c>
      <c r="B400" s="8" t="s">
        <v>1817</v>
      </c>
      <c r="C400" s="8" t="s">
        <v>2289</v>
      </c>
      <c r="D400" s="9" t="s">
        <v>1818</v>
      </c>
      <c r="E400" s="8" t="s">
        <v>958</v>
      </c>
      <c r="F400" s="12">
        <v>95.4</v>
      </c>
      <c r="G400" s="13" t="e">
        <f>SUMIF('[2]2.报价结算清单'!$F$2:$F$578,$A400,'[2]2.报价结算清单'!$L$2:$L$578)</f>
        <v>#VALUE!</v>
      </c>
      <c r="H400" s="13" t="e">
        <f>SUMIF('[2]2.报价结算清单'!$F$2:$F$578,$A400,'[2]2.报价结算清单'!$N$2:$N$578)</f>
        <v>#VALUE!</v>
      </c>
      <c r="I400" s="15" t="e">
        <f>SUMIF('[2]2.报价结算清单'!$F$2:$F$578,A400,'[2]2.报价结算清单'!$P$2:$P$578)</f>
        <v>#VALUE!</v>
      </c>
    </row>
    <row r="401" ht="14" hidden="1" spans="1:9">
      <c r="A401" s="7" t="s">
        <v>2970</v>
      </c>
      <c r="B401" s="8" t="s">
        <v>1933</v>
      </c>
      <c r="C401" s="8" t="s">
        <v>2289</v>
      </c>
      <c r="D401" s="9" t="s">
        <v>1934</v>
      </c>
      <c r="E401" s="8" t="s">
        <v>30</v>
      </c>
      <c r="F401" s="12">
        <v>530</v>
      </c>
      <c r="G401" s="13" t="e">
        <f>SUMIF('[2]2.报价结算清单'!$F$2:$F$578,$A401,'[2]2.报价结算清单'!$L$2:$L$578)</f>
        <v>#VALUE!</v>
      </c>
      <c r="H401" s="13" t="e">
        <f>SUMIF('[2]2.报价结算清单'!$F$2:$F$578,$A401,'[2]2.报价结算清单'!$N$2:$N$578)</f>
        <v>#VALUE!</v>
      </c>
      <c r="I401" s="15" t="e">
        <f>SUMIF('[2]2.报价结算清单'!$F$2:$F$578,A401,'[2]2.报价结算清单'!$P$2:$P$578)</f>
        <v>#VALUE!</v>
      </c>
    </row>
    <row r="402" ht="14" hidden="1" spans="1:9">
      <c r="A402" s="7" t="s">
        <v>2971</v>
      </c>
      <c r="B402" s="8" t="s">
        <v>1853</v>
      </c>
      <c r="C402" s="8" t="s">
        <v>2289</v>
      </c>
      <c r="D402" s="9" t="s">
        <v>1854</v>
      </c>
      <c r="E402" s="8" t="s">
        <v>30</v>
      </c>
      <c r="F402" s="12">
        <v>689</v>
      </c>
      <c r="G402" s="13" t="e">
        <f>SUMIF('[2]2.报价结算清单'!$F$2:$F$578,$A402,'[2]2.报价结算清单'!$L$2:$L$578)</f>
        <v>#VALUE!</v>
      </c>
      <c r="H402" s="13" t="e">
        <f>SUMIF('[2]2.报价结算清单'!$F$2:$F$578,$A402,'[2]2.报价结算清单'!$N$2:$N$578)</f>
        <v>#VALUE!</v>
      </c>
      <c r="I402" s="15" t="e">
        <f>SUMIF('[2]2.报价结算清单'!$F$2:$F$578,A402,'[2]2.报价结算清单'!$P$2:$P$578)</f>
        <v>#VALUE!</v>
      </c>
    </row>
    <row r="403" ht="14" hidden="1" spans="1:9">
      <c r="A403" s="7" t="s">
        <v>2972</v>
      </c>
      <c r="B403" s="8" t="s">
        <v>1548</v>
      </c>
      <c r="C403" s="8" t="s">
        <v>2289</v>
      </c>
      <c r="D403" s="9" t="s">
        <v>1549</v>
      </c>
      <c r="E403" s="8" t="s">
        <v>30</v>
      </c>
      <c r="F403" s="12">
        <v>424</v>
      </c>
      <c r="G403" s="13" t="e">
        <f>SUMIF('[2]2.报价结算清单'!$F$2:$F$578,$A403,'[2]2.报价结算清单'!$L$2:$L$578)</f>
        <v>#VALUE!</v>
      </c>
      <c r="H403" s="13" t="e">
        <f>SUMIF('[2]2.报价结算清单'!$F$2:$F$578,$A403,'[2]2.报价结算清单'!$N$2:$N$578)</f>
        <v>#VALUE!</v>
      </c>
      <c r="I403" s="15" t="e">
        <f>SUMIF('[2]2.报价结算清单'!$F$2:$F$578,A403,'[2]2.报价结算清单'!$P$2:$P$578)</f>
        <v>#VALUE!</v>
      </c>
    </row>
    <row r="404" ht="14" hidden="1" spans="1:9">
      <c r="A404" s="7" t="s">
        <v>2973</v>
      </c>
      <c r="B404" s="8" t="s">
        <v>2178</v>
      </c>
      <c r="C404" s="8" t="s">
        <v>2289</v>
      </c>
      <c r="D404" s="9" t="s">
        <v>2179</v>
      </c>
      <c r="E404" s="8" t="s">
        <v>30</v>
      </c>
      <c r="F404" s="12">
        <v>530</v>
      </c>
      <c r="G404" s="13" t="e">
        <f>SUMIF('[2]2.报价结算清单'!$F$2:$F$578,$A404,'[2]2.报价结算清单'!$L$2:$L$578)</f>
        <v>#VALUE!</v>
      </c>
      <c r="H404" s="13" t="e">
        <f>SUMIF('[2]2.报价结算清单'!$F$2:$F$578,$A404,'[2]2.报价结算清单'!$N$2:$N$578)</f>
        <v>#VALUE!</v>
      </c>
      <c r="I404" s="15" t="e">
        <f>SUMIF('[2]2.报价结算清单'!$F$2:$F$578,A404,'[2]2.报价结算清单'!$P$2:$P$578)</f>
        <v>#VALUE!</v>
      </c>
    </row>
    <row r="405" ht="14" hidden="1" spans="1:9">
      <c r="A405" s="7" t="s">
        <v>2974</v>
      </c>
      <c r="B405" s="8" t="s">
        <v>370</v>
      </c>
      <c r="C405" s="8" t="s">
        <v>2289</v>
      </c>
      <c r="D405" s="9" t="s">
        <v>371</v>
      </c>
      <c r="E405" s="8" t="s">
        <v>30</v>
      </c>
      <c r="F405" s="12">
        <v>742</v>
      </c>
      <c r="G405" s="13" t="e">
        <f>SUMIF('[2]2.报价结算清单'!$F$2:$F$578,$A405,'[2]2.报价结算清单'!$L$2:$L$578)</f>
        <v>#VALUE!</v>
      </c>
      <c r="H405" s="13" t="e">
        <f>SUMIF('[2]2.报价结算清单'!$F$2:$F$578,$A405,'[2]2.报价结算清单'!$N$2:$N$578)</f>
        <v>#VALUE!</v>
      </c>
      <c r="I405" s="15" t="e">
        <f>SUMIF('[2]2.报价结算清单'!$F$2:$F$578,A405,'[2]2.报价结算清单'!$P$2:$P$578)</f>
        <v>#VALUE!</v>
      </c>
    </row>
    <row r="406" ht="14" hidden="1" spans="1:9">
      <c r="A406" s="7" t="s">
        <v>2975</v>
      </c>
      <c r="B406" s="8" t="s">
        <v>1632</v>
      </c>
      <c r="C406" s="8" t="s">
        <v>2289</v>
      </c>
      <c r="D406" s="9" t="s">
        <v>1633</v>
      </c>
      <c r="E406" s="8" t="s">
        <v>30</v>
      </c>
      <c r="F406" s="12">
        <v>296</v>
      </c>
      <c r="G406" s="13" t="e">
        <f>SUMIF('[2]2.报价结算清单'!$F$2:$F$578,$A406,'[2]2.报价结算清单'!$L$2:$L$578)</f>
        <v>#VALUE!</v>
      </c>
      <c r="H406" s="13" t="e">
        <f>SUMIF('[2]2.报价结算清单'!$F$2:$F$578,$A406,'[2]2.报价结算清单'!$N$2:$N$578)</f>
        <v>#VALUE!</v>
      </c>
      <c r="I406" s="15" t="e">
        <f>SUMIF('[2]2.报价结算清单'!$F$2:$F$578,A406,'[2]2.报价结算清单'!$P$2:$P$578)</f>
        <v>#VALUE!</v>
      </c>
    </row>
    <row r="407" ht="14" hidden="1" spans="1:9">
      <c r="A407" s="7" t="s">
        <v>2976</v>
      </c>
      <c r="B407" s="8" t="s">
        <v>582</v>
      </c>
      <c r="C407" s="8" t="s">
        <v>2289</v>
      </c>
      <c r="D407" s="9" t="s">
        <v>583</v>
      </c>
      <c r="E407" s="8" t="s">
        <v>30</v>
      </c>
      <c r="F407" s="12">
        <v>371</v>
      </c>
      <c r="G407" s="13" t="e">
        <f>SUMIF('[2]2.报价结算清单'!$F$2:$F$578,$A407,'[2]2.报价结算清单'!$L$2:$L$578)</f>
        <v>#VALUE!</v>
      </c>
      <c r="H407" s="13" t="e">
        <f>SUMIF('[2]2.报价结算清单'!$F$2:$F$578,$A407,'[2]2.报价结算清单'!$N$2:$N$578)</f>
        <v>#VALUE!</v>
      </c>
      <c r="I407" s="15" t="e">
        <f>SUMIF('[2]2.报价结算清单'!$F$2:$F$578,A407,'[2]2.报价结算清单'!$P$2:$P$578)</f>
        <v>#VALUE!</v>
      </c>
    </row>
    <row r="408" ht="14" hidden="1" spans="1:9">
      <c r="A408" s="7" t="s">
        <v>2977</v>
      </c>
      <c r="B408" s="8" t="s">
        <v>1797</v>
      </c>
      <c r="C408" s="8" t="s">
        <v>2289</v>
      </c>
      <c r="D408" s="9" t="s">
        <v>1798</v>
      </c>
      <c r="E408" s="8" t="s">
        <v>30</v>
      </c>
      <c r="F408" s="12">
        <v>498.2</v>
      </c>
      <c r="G408" s="13" t="e">
        <f>SUMIF('[2]2.报价结算清单'!$F$2:$F$578,$A408,'[2]2.报价结算清单'!$L$2:$L$578)</f>
        <v>#VALUE!</v>
      </c>
      <c r="H408" s="13" t="e">
        <f>SUMIF('[2]2.报价结算清单'!$F$2:$F$578,$A408,'[2]2.报价结算清单'!$N$2:$N$578)</f>
        <v>#VALUE!</v>
      </c>
      <c r="I408" s="15" t="e">
        <f>SUMIF('[2]2.报价结算清单'!$F$2:$F$578,A408,'[2]2.报价结算清单'!$P$2:$P$578)</f>
        <v>#VALUE!</v>
      </c>
    </row>
    <row r="409" ht="14" hidden="1" spans="1:9">
      <c r="A409" s="7" t="s">
        <v>2449</v>
      </c>
      <c r="B409" s="8" t="s">
        <v>952</v>
      </c>
      <c r="C409" s="8" t="s">
        <v>2289</v>
      </c>
      <c r="D409" s="9" t="s">
        <v>953</v>
      </c>
      <c r="E409" s="8" t="s">
        <v>30</v>
      </c>
      <c r="F409" s="12">
        <v>689</v>
      </c>
      <c r="G409" s="13" t="e">
        <f>SUMIF('[2]2.报价结算清单'!$F$2:$F$578,$A409,'[2]2.报价结算清单'!$L$2:$L$578)</f>
        <v>#VALUE!</v>
      </c>
      <c r="H409" s="13" t="e">
        <f>SUMIF('[2]2.报价结算清单'!$F$2:$F$578,$A409,'[2]2.报价结算清单'!$N$2:$N$578)</f>
        <v>#VALUE!</v>
      </c>
      <c r="I409" s="15" t="e">
        <f>SUMIF('[2]2.报价结算清单'!$F$2:$F$578,A409,'[2]2.报价结算清单'!$P$2:$P$578)</f>
        <v>#VALUE!</v>
      </c>
    </row>
    <row r="410" ht="14" hidden="1" spans="1:9">
      <c r="A410" s="7" t="s">
        <v>2978</v>
      </c>
      <c r="B410" s="8" t="s">
        <v>808</v>
      </c>
      <c r="C410" s="8" t="s">
        <v>2289</v>
      </c>
      <c r="D410" s="9" t="s">
        <v>809</v>
      </c>
      <c r="E410" s="8" t="s">
        <v>30</v>
      </c>
      <c r="F410" s="12">
        <v>366.67</v>
      </c>
      <c r="G410" s="13" t="e">
        <f>SUMIF('[2]2.报价结算清单'!$F$2:$F$578,$A410,'[2]2.报价结算清单'!$L$2:$L$578)</f>
        <v>#VALUE!</v>
      </c>
      <c r="H410" s="13" t="e">
        <f>SUMIF('[2]2.报价结算清单'!$F$2:$F$578,$A410,'[2]2.报价结算清单'!$N$2:$N$578)</f>
        <v>#VALUE!</v>
      </c>
      <c r="I410" s="15" t="e">
        <f>SUMIF('[2]2.报价结算清单'!$F$2:$F$578,A410,'[2]2.报价结算清单'!$P$2:$P$578)</f>
        <v>#VALUE!</v>
      </c>
    </row>
    <row r="411" ht="14" hidden="1" spans="1:9">
      <c r="A411" s="7" t="s">
        <v>2979</v>
      </c>
      <c r="B411" s="8" t="s">
        <v>1333</v>
      </c>
      <c r="C411" s="8" t="s">
        <v>2289</v>
      </c>
      <c r="D411" s="9" t="s">
        <v>1334</v>
      </c>
      <c r="E411" s="8" t="s">
        <v>30</v>
      </c>
      <c r="F411" s="12">
        <v>302.1</v>
      </c>
      <c r="G411" s="13" t="e">
        <f>SUMIF('[2]2.报价结算清单'!$F$2:$F$578,$A411,'[2]2.报价结算清单'!$L$2:$L$578)</f>
        <v>#VALUE!</v>
      </c>
      <c r="H411" s="13" t="e">
        <f>SUMIF('[2]2.报价结算清单'!$F$2:$F$578,$A411,'[2]2.报价结算清单'!$N$2:$N$578)</f>
        <v>#VALUE!</v>
      </c>
      <c r="I411" s="15" t="e">
        <f>SUMIF('[2]2.报价结算清单'!$F$2:$F$578,A411,'[2]2.报价结算清单'!$P$2:$P$578)</f>
        <v>#VALUE!</v>
      </c>
    </row>
    <row r="412" ht="14" hidden="1" spans="1:9">
      <c r="A412" s="7" t="s">
        <v>2980</v>
      </c>
      <c r="B412" s="8" t="s">
        <v>1552</v>
      </c>
      <c r="C412" s="8" t="s">
        <v>2289</v>
      </c>
      <c r="D412" s="9" t="s">
        <v>1553</v>
      </c>
      <c r="E412" s="8" t="s">
        <v>30</v>
      </c>
      <c r="F412" s="12">
        <v>302.1</v>
      </c>
      <c r="G412" s="13" t="e">
        <f>SUMIF('[2]2.报价结算清单'!$F$2:$F$578,$A412,'[2]2.报价结算清单'!$L$2:$L$578)</f>
        <v>#VALUE!</v>
      </c>
      <c r="H412" s="13" t="e">
        <f>SUMIF('[2]2.报价结算清单'!$F$2:$F$578,$A412,'[2]2.报价结算清单'!$N$2:$N$578)</f>
        <v>#VALUE!</v>
      </c>
      <c r="I412" s="15" t="e">
        <f>SUMIF('[2]2.报价结算清单'!$F$2:$F$578,A412,'[2]2.报价结算清单'!$P$2:$P$578)</f>
        <v>#VALUE!</v>
      </c>
    </row>
    <row r="413" ht="41" hidden="1" spans="1:9">
      <c r="A413" s="7" t="s">
        <v>2981</v>
      </c>
      <c r="B413" s="8" t="s">
        <v>544</v>
      </c>
      <c r="C413" s="8" t="s">
        <v>2289</v>
      </c>
      <c r="D413" s="9" t="s">
        <v>545</v>
      </c>
      <c r="E413" s="8" t="s">
        <v>30</v>
      </c>
      <c r="F413" s="12">
        <v>253.33</v>
      </c>
      <c r="G413" s="13" t="e">
        <f>SUMIF('[2]2.报价结算清单'!$F$2:$F$578,$A413,'[2]2.报价结算清单'!$L$2:$L$578)</f>
        <v>#VALUE!</v>
      </c>
      <c r="H413" s="13" t="e">
        <f>SUMIF('[2]2.报价结算清单'!$F$2:$F$578,$A413,'[2]2.报价结算清单'!$N$2:$N$578)</f>
        <v>#VALUE!</v>
      </c>
      <c r="I413" s="15" t="e">
        <f>SUMIF('[2]2.报价结算清单'!$F$2:$F$578,A413,'[2]2.报价结算清单'!$P$2:$P$578)</f>
        <v>#VALUE!</v>
      </c>
    </row>
    <row r="414" ht="41" hidden="1" spans="1:9">
      <c r="A414" s="7" t="s">
        <v>2982</v>
      </c>
      <c r="B414" s="8" t="s">
        <v>1237</v>
      </c>
      <c r="C414" s="8" t="s">
        <v>2289</v>
      </c>
      <c r="D414" s="9" t="s">
        <v>1238</v>
      </c>
      <c r="E414" s="8" t="s">
        <v>30</v>
      </c>
      <c r="F414" s="12">
        <v>183.33</v>
      </c>
      <c r="G414" s="13" t="e">
        <f>SUMIF('[2]2.报价结算清单'!$F$2:$F$578,$A414,'[2]2.报价结算清单'!$L$2:$L$578)</f>
        <v>#VALUE!</v>
      </c>
      <c r="H414" s="13" t="e">
        <f>SUMIF('[2]2.报价结算清单'!$F$2:$F$578,$A414,'[2]2.报价结算清单'!$N$2:$N$578)</f>
        <v>#VALUE!</v>
      </c>
      <c r="I414" s="15" t="e">
        <f>SUMIF('[2]2.报价结算清单'!$F$2:$F$578,A414,'[2]2.报价结算清单'!$P$2:$P$578)</f>
        <v>#VALUE!</v>
      </c>
    </row>
    <row r="415" ht="41" hidden="1" spans="1:9">
      <c r="A415" s="7" t="s">
        <v>2983</v>
      </c>
      <c r="B415" s="8" t="s">
        <v>42</v>
      </c>
      <c r="C415" s="8" t="s">
        <v>2289</v>
      </c>
      <c r="D415" s="9" t="s">
        <v>43</v>
      </c>
      <c r="E415" s="8" t="s">
        <v>44</v>
      </c>
      <c r="F415" s="12">
        <v>176.67</v>
      </c>
      <c r="G415" s="13" t="e">
        <f>SUMIF('[2]2.报价结算清单'!$F$2:$F$578,$A415,'[2]2.报价结算清单'!$L$2:$L$578)</f>
        <v>#VALUE!</v>
      </c>
      <c r="H415" s="13" t="e">
        <f>SUMIF('[2]2.报价结算清单'!$F$2:$F$578,$A415,'[2]2.报价结算清单'!$N$2:$N$578)</f>
        <v>#VALUE!</v>
      </c>
      <c r="I415" s="15" t="e">
        <f>SUMIF('[2]2.报价结算清单'!$F$2:$F$578,A415,'[2]2.报价结算清单'!$P$2:$P$578)</f>
        <v>#VALUE!</v>
      </c>
    </row>
    <row r="416" ht="41" hidden="1" spans="1:9">
      <c r="A416" s="7" t="s">
        <v>2984</v>
      </c>
      <c r="B416" s="8" t="s">
        <v>692</v>
      </c>
      <c r="C416" s="8" t="s">
        <v>2289</v>
      </c>
      <c r="D416" s="9" t="s">
        <v>693</v>
      </c>
      <c r="E416" s="8" t="s">
        <v>44</v>
      </c>
      <c r="F416" s="12">
        <v>190.8</v>
      </c>
      <c r="G416" s="13" t="e">
        <f>SUMIF('[2]2.报价结算清单'!$F$2:$F$578,$A416,'[2]2.报价结算清单'!$L$2:$L$578)</f>
        <v>#VALUE!</v>
      </c>
      <c r="H416" s="13" t="e">
        <f>SUMIF('[2]2.报价结算清单'!$F$2:$F$578,$A416,'[2]2.报价结算清单'!$N$2:$N$578)</f>
        <v>#VALUE!</v>
      </c>
      <c r="I416" s="15" t="e">
        <f>SUMIF('[2]2.报价结算清单'!$F$2:$F$578,A416,'[2]2.报价结算清单'!$P$2:$P$578)</f>
        <v>#VALUE!</v>
      </c>
    </row>
    <row r="417" ht="41" hidden="1" spans="1:9">
      <c r="A417" s="7" t="s">
        <v>2985</v>
      </c>
      <c r="B417" s="8" t="s">
        <v>1684</v>
      </c>
      <c r="C417" s="8" t="s">
        <v>2289</v>
      </c>
      <c r="D417" s="9" t="s">
        <v>1685</v>
      </c>
      <c r="E417" s="8" t="s">
        <v>44</v>
      </c>
      <c r="F417" s="12">
        <v>402.8</v>
      </c>
      <c r="G417" s="13" t="e">
        <f>SUMIF('[2]2.报价结算清单'!$F$2:$F$578,$A417,'[2]2.报价结算清单'!$L$2:$L$578)</f>
        <v>#VALUE!</v>
      </c>
      <c r="H417" s="13" t="e">
        <f>SUMIF('[2]2.报价结算清单'!$F$2:$F$578,$A417,'[2]2.报价结算清单'!$N$2:$N$578)</f>
        <v>#VALUE!</v>
      </c>
      <c r="I417" s="15" t="e">
        <f>SUMIF('[2]2.报价结算清单'!$F$2:$F$578,A417,'[2]2.报价结算清单'!$P$2:$P$578)</f>
        <v>#VALUE!</v>
      </c>
    </row>
    <row r="418" ht="41" hidden="1" spans="1:9">
      <c r="A418" s="7" t="s">
        <v>2986</v>
      </c>
      <c r="B418" s="8" t="s">
        <v>170</v>
      </c>
      <c r="C418" s="8" t="s">
        <v>2289</v>
      </c>
      <c r="D418" s="9" t="s">
        <v>171</v>
      </c>
      <c r="E418" s="8" t="s">
        <v>30</v>
      </c>
      <c r="F418" s="12">
        <v>381.6</v>
      </c>
      <c r="G418" s="13" t="e">
        <f>SUMIF('[2]2.报价结算清单'!$F$2:$F$578,$A418,'[2]2.报价结算清单'!$L$2:$L$578)</f>
        <v>#VALUE!</v>
      </c>
      <c r="H418" s="13" t="e">
        <f>SUMIF('[2]2.报价结算清单'!$F$2:$F$578,$A418,'[2]2.报价结算清单'!$N$2:$N$578)</f>
        <v>#VALUE!</v>
      </c>
      <c r="I418" s="15" t="e">
        <f>SUMIF('[2]2.报价结算清单'!$F$2:$F$578,A418,'[2]2.报价结算清单'!$P$2:$P$578)</f>
        <v>#VALUE!</v>
      </c>
    </row>
    <row r="419" ht="41" hidden="1" spans="1:9">
      <c r="A419" s="7" t="s">
        <v>2987</v>
      </c>
      <c r="B419" s="8" t="s">
        <v>1877</v>
      </c>
      <c r="C419" s="8" t="s">
        <v>2289</v>
      </c>
      <c r="D419" s="9" t="s">
        <v>1878</v>
      </c>
      <c r="E419" s="8" t="s">
        <v>30</v>
      </c>
      <c r="F419" s="12">
        <v>699.6</v>
      </c>
      <c r="G419" s="13" t="e">
        <f>SUMIF('[2]2.报价结算清单'!$F$2:$F$578,$A419,'[2]2.报价结算清单'!$L$2:$L$578)</f>
        <v>#VALUE!</v>
      </c>
      <c r="H419" s="13" t="e">
        <f>SUMIF('[2]2.报价结算清单'!$F$2:$F$578,$A419,'[2]2.报价结算清单'!$N$2:$N$578)</f>
        <v>#VALUE!</v>
      </c>
      <c r="I419" s="15" t="e">
        <f>SUMIF('[2]2.报价结算清单'!$F$2:$F$578,A419,'[2]2.报价结算清单'!$P$2:$P$578)</f>
        <v>#VALUE!</v>
      </c>
    </row>
    <row r="420" ht="41" hidden="1" spans="1:9">
      <c r="A420" s="7" t="s">
        <v>2988</v>
      </c>
      <c r="B420" s="8" t="s">
        <v>1777</v>
      </c>
      <c r="C420" s="8" t="s">
        <v>2289</v>
      </c>
      <c r="D420" s="9" t="s">
        <v>1778</v>
      </c>
      <c r="E420" s="8" t="s">
        <v>30</v>
      </c>
      <c r="F420" s="12">
        <v>636</v>
      </c>
      <c r="G420" s="13" t="e">
        <f>SUMIF('[2]2.报价结算清单'!$F$2:$F$578,$A420,'[2]2.报价结算清单'!$L$2:$L$578)</f>
        <v>#VALUE!</v>
      </c>
      <c r="H420" s="13" t="e">
        <f>SUMIF('[2]2.报价结算清单'!$F$2:$F$578,$A420,'[2]2.报价结算清单'!$N$2:$N$578)</f>
        <v>#VALUE!</v>
      </c>
      <c r="I420" s="15" t="e">
        <f>SUMIF('[2]2.报价结算清单'!$F$2:$F$578,A420,'[2]2.报价结算清单'!$P$2:$P$578)</f>
        <v>#VALUE!</v>
      </c>
    </row>
    <row r="421" ht="28" hidden="1" spans="1:9">
      <c r="A421" s="7" t="s">
        <v>2989</v>
      </c>
      <c r="B421" s="8" t="s">
        <v>1652</v>
      </c>
      <c r="C421" s="8" t="s">
        <v>2289</v>
      </c>
      <c r="D421" s="9" t="s">
        <v>1653</v>
      </c>
      <c r="E421" s="8" t="s">
        <v>30</v>
      </c>
      <c r="F421" s="12">
        <v>127.2</v>
      </c>
      <c r="G421" s="13" t="e">
        <f>SUMIF('[2]2.报价结算清单'!$F$2:$F$578,$A421,'[2]2.报价结算清单'!$L$2:$L$578)</f>
        <v>#VALUE!</v>
      </c>
      <c r="H421" s="13" t="e">
        <f>SUMIF('[2]2.报价结算清单'!$F$2:$F$578,$A421,'[2]2.报价结算清单'!$N$2:$N$578)</f>
        <v>#VALUE!</v>
      </c>
      <c r="I421" s="15" t="e">
        <f>SUMIF('[2]2.报价结算清单'!$F$2:$F$578,A421,'[2]2.报价结算清单'!$P$2:$P$578)</f>
        <v>#VALUE!</v>
      </c>
    </row>
    <row r="422" ht="28" hidden="1" spans="1:9">
      <c r="A422" s="7" t="s">
        <v>2990</v>
      </c>
      <c r="B422" s="8" t="s">
        <v>1512</v>
      </c>
      <c r="C422" s="8" t="s">
        <v>2289</v>
      </c>
      <c r="D422" s="9" t="s">
        <v>1513</v>
      </c>
      <c r="E422" s="8" t="s">
        <v>30</v>
      </c>
      <c r="F422" s="12">
        <v>127.2</v>
      </c>
      <c r="G422" s="13" t="e">
        <f>SUMIF('[2]2.报价结算清单'!$F$2:$F$578,$A422,'[2]2.报价结算清单'!$L$2:$L$578)</f>
        <v>#VALUE!</v>
      </c>
      <c r="H422" s="13" t="e">
        <f>SUMIF('[2]2.报价结算清单'!$F$2:$F$578,$A422,'[2]2.报价结算清单'!$N$2:$N$578)</f>
        <v>#VALUE!</v>
      </c>
      <c r="I422" s="15" t="e">
        <f>SUMIF('[2]2.报价结算清单'!$F$2:$F$578,A422,'[2]2.报价结算清单'!$P$2:$P$578)</f>
        <v>#VALUE!</v>
      </c>
    </row>
    <row r="423" ht="28" hidden="1" spans="1:9">
      <c r="A423" s="7" t="s">
        <v>2991</v>
      </c>
      <c r="B423" s="8" t="s">
        <v>1781</v>
      </c>
      <c r="C423" s="8" t="s">
        <v>2289</v>
      </c>
      <c r="D423" s="9" t="s">
        <v>1782</v>
      </c>
      <c r="E423" s="8" t="s">
        <v>30</v>
      </c>
      <c r="F423" s="12">
        <v>212</v>
      </c>
      <c r="G423" s="13" t="e">
        <f>SUMIF('[2]2.报价结算清单'!$F$2:$F$578,$A423,'[2]2.报价结算清单'!$L$2:$L$578)</f>
        <v>#VALUE!</v>
      </c>
      <c r="H423" s="13" t="e">
        <f>SUMIF('[2]2.报价结算清单'!$F$2:$F$578,$A423,'[2]2.报价结算清单'!$N$2:$N$578)</f>
        <v>#VALUE!</v>
      </c>
      <c r="I423" s="15" t="e">
        <f>SUMIF('[2]2.报价结算清单'!$F$2:$F$578,A423,'[2]2.报价结算清单'!$P$2:$P$578)</f>
        <v>#VALUE!</v>
      </c>
    </row>
    <row r="424" ht="28" hidden="1" spans="1:9">
      <c r="A424" s="7" t="s">
        <v>2992</v>
      </c>
      <c r="B424" s="8" t="s">
        <v>1889</v>
      </c>
      <c r="C424" s="8" t="s">
        <v>2289</v>
      </c>
      <c r="D424" s="9" t="s">
        <v>1890</v>
      </c>
      <c r="E424" s="8" t="s">
        <v>30</v>
      </c>
      <c r="F424" s="12">
        <v>508.8</v>
      </c>
      <c r="G424" s="13" t="e">
        <f>SUMIF('[2]2.报价结算清单'!$F$2:$F$578,$A424,'[2]2.报价结算清单'!$L$2:$L$578)</f>
        <v>#VALUE!</v>
      </c>
      <c r="H424" s="13" t="e">
        <f>SUMIF('[2]2.报价结算清单'!$F$2:$F$578,$A424,'[2]2.报价结算清单'!$N$2:$N$578)</f>
        <v>#VALUE!</v>
      </c>
      <c r="I424" s="15" t="e">
        <f>SUMIF('[2]2.报价结算清单'!$F$2:$F$578,A424,'[2]2.报价结算清单'!$P$2:$P$578)</f>
        <v>#VALUE!</v>
      </c>
    </row>
    <row r="425" ht="28" hidden="1" spans="1:9">
      <c r="A425" s="7" t="s">
        <v>2993</v>
      </c>
      <c r="B425" s="8" t="s">
        <v>1668</v>
      </c>
      <c r="C425" s="8" t="s">
        <v>2289</v>
      </c>
      <c r="D425" s="9" t="s">
        <v>1669</v>
      </c>
      <c r="E425" s="8" t="s">
        <v>30</v>
      </c>
      <c r="F425" s="12">
        <v>212</v>
      </c>
      <c r="G425" s="13" t="e">
        <f>SUMIF('[2]2.报价结算清单'!$F$2:$F$578,$A425,'[2]2.报价结算清单'!$L$2:$L$578)</f>
        <v>#VALUE!</v>
      </c>
      <c r="H425" s="13" t="e">
        <f>SUMIF('[2]2.报价结算清单'!$F$2:$F$578,$A425,'[2]2.报价结算清单'!$N$2:$N$578)</f>
        <v>#VALUE!</v>
      </c>
      <c r="I425" s="15" t="e">
        <f>SUMIF('[2]2.报价结算清单'!$F$2:$F$578,A425,'[2]2.报价结算清单'!$P$2:$P$578)</f>
        <v>#VALUE!</v>
      </c>
    </row>
    <row r="426" ht="28" hidden="1" spans="1:9">
      <c r="A426" s="7" t="s">
        <v>2994</v>
      </c>
      <c r="B426" s="8" t="s">
        <v>166</v>
      </c>
      <c r="C426" s="8" t="s">
        <v>2289</v>
      </c>
      <c r="D426" s="9" t="s">
        <v>167</v>
      </c>
      <c r="E426" s="8" t="s">
        <v>30</v>
      </c>
      <c r="F426" s="12">
        <v>318</v>
      </c>
      <c r="G426" s="13" t="e">
        <f>SUMIF('[2]2.报价结算清单'!$F$2:$F$578,$A426,'[2]2.报价结算清单'!$L$2:$L$578)</f>
        <v>#VALUE!</v>
      </c>
      <c r="H426" s="13" t="e">
        <f>SUMIF('[2]2.报价结算清单'!$F$2:$F$578,$A426,'[2]2.报价结算清单'!$N$2:$N$578)</f>
        <v>#VALUE!</v>
      </c>
      <c r="I426" s="15" t="e">
        <f>SUMIF('[2]2.报价结算清单'!$F$2:$F$578,A426,'[2]2.报价结算清单'!$P$2:$P$578)</f>
        <v>#VALUE!</v>
      </c>
    </row>
    <row r="427" ht="28" hidden="1" spans="1:9">
      <c r="A427" s="7" t="s">
        <v>2995</v>
      </c>
      <c r="B427" s="8" t="s">
        <v>1508</v>
      </c>
      <c r="C427" s="8" t="s">
        <v>2289</v>
      </c>
      <c r="D427" s="9" t="s">
        <v>1509</v>
      </c>
      <c r="E427" s="8" t="s">
        <v>30</v>
      </c>
      <c r="F427" s="12">
        <v>424</v>
      </c>
      <c r="G427" s="13" t="e">
        <f>SUMIF('[2]2.报价结算清单'!$F$2:$F$578,$A427,'[2]2.报价结算清单'!$L$2:$L$578)</f>
        <v>#VALUE!</v>
      </c>
      <c r="H427" s="13" t="e">
        <f>SUMIF('[2]2.报价结算清单'!$F$2:$F$578,$A427,'[2]2.报价结算清单'!$N$2:$N$578)</f>
        <v>#VALUE!</v>
      </c>
      <c r="I427" s="15" t="e">
        <f>SUMIF('[2]2.报价结算清单'!$F$2:$F$578,A427,'[2]2.报价结算清单'!$P$2:$P$578)</f>
        <v>#VALUE!</v>
      </c>
    </row>
    <row r="428" ht="28" hidden="1" spans="1:9">
      <c r="A428" s="7" t="s">
        <v>2996</v>
      </c>
      <c r="B428" s="8" t="s">
        <v>500</v>
      </c>
      <c r="C428" s="8" t="s">
        <v>2289</v>
      </c>
      <c r="D428" s="9" t="s">
        <v>501</v>
      </c>
      <c r="E428" s="8" t="s">
        <v>30</v>
      </c>
      <c r="F428" s="12">
        <v>424</v>
      </c>
      <c r="G428" s="13" t="e">
        <f>SUMIF('[2]2.报价结算清单'!$F$2:$F$578,$A428,'[2]2.报价结算清单'!$L$2:$L$578)</f>
        <v>#VALUE!</v>
      </c>
      <c r="H428" s="13" t="e">
        <f>SUMIF('[2]2.报价结算清单'!$F$2:$F$578,$A428,'[2]2.报价结算清单'!$N$2:$N$578)</f>
        <v>#VALUE!</v>
      </c>
      <c r="I428" s="15" t="e">
        <f>SUMIF('[2]2.报价结算清单'!$F$2:$F$578,A428,'[2]2.报价结算清单'!$P$2:$P$578)</f>
        <v>#VALUE!</v>
      </c>
    </row>
    <row r="429" ht="28" hidden="1" spans="1:9">
      <c r="A429" s="7" t="s">
        <v>2997</v>
      </c>
      <c r="B429" s="8" t="s">
        <v>2118</v>
      </c>
      <c r="C429" s="8" t="s">
        <v>2289</v>
      </c>
      <c r="D429" s="9" t="s">
        <v>2119</v>
      </c>
      <c r="E429" s="8" t="s">
        <v>30</v>
      </c>
      <c r="F429" s="12">
        <v>416.67</v>
      </c>
      <c r="G429" s="13" t="e">
        <f>SUMIF('[2]2.报价结算清单'!$F$2:$F$578,$A429,'[2]2.报价结算清单'!$L$2:$L$578)</f>
        <v>#VALUE!</v>
      </c>
      <c r="H429" s="13" t="e">
        <f>SUMIF('[2]2.报价结算清单'!$F$2:$F$578,$A429,'[2]2.报价结算清单'!$N$2:$N$578)</f>
        <v>#VALUE!</v>
      </c>
      <c r="I429" s="15" t="e">
        <f>SUMIF('[2]2.报价结算清单'!$F$2:$F$578,A429,'[2]2.报价结算清单'!$P$2:$P$578)</f>
        <v>#VALUE!</v>
      </c>
    </row>
    <row r="430" ht="28" hidden="1" spans="1:9">
      <c r="A430" s="7" t="s">
        <v>2998</v>
      </c>
      <c r="B430" s="8" t="s">
        <v>1345</v>
      </c>
      <c r="C430" s="8" t="s">
        <v>2289</v>
      </c>
      <c r="D430" s="9" t="s">
        <v>1346</v>
      </c>
      <c r="E430" s="8" t="s">
        <v>30</v>
      </c>
      <c r="F430" s="12">
        <v>466.67</v>
      </c>
      <c r="G430" s="13" t="e">
        <f>SUMIF('[2]2.报价结算清单'!$F$2:$F$578,$A430,'[2]2.报价结算清单'!$L$2:$L$578)</f>
        <v>#VALUE!</v>
      </c>
      <c r="H430" s="13" t="e">
        <f>SUMIF('[2]2.报价结算清单'!$F$2:$F$578,$A430,'[2]2.报价结算清单'!$N$2:$N$578)</f>
        <v>#VALUE!</v>
      </c>
      <c r="I430" s="15" t="e">
        <f>SUMIF('[2]2.报价结算清单'!$F$2:$F$578,A430,'[2]2.报价结算清单'!$P$2:$P$578)</f>
        <v>#VALUE!</v>
      </c>
    </row>
    <row r="431" ht="28" hidden="1" spans="1:9">
      <c r="A431" s="7" t="s">
        <v>2999</v>
      </c>
      <c r="B431" s="8" t="s">
        <v>1688</v>
      </c>
      <c r="C431" s="8" t="s">
        <v>2289</v>
      </c>
      <c r="D431" s="9" t="s">
        <v>1689</v>
      </c>
      <c r="E431" s="8" t="s">
        <v>30</v>
      </c>
      <c r="F431" s="12">
        <v>466.67</v>
      </c>
      <c r="G431" s="13" t="e">
        <f>SUMIF('[2]2.报价结算清单'!$F$2:$F$578,$A431,'[2]2.报价结算清单'!$L$2:$L$578)</f>
        <v>#VALUE!</v>
      </c>
      <c r="H431" s="13" t="e">
        <f>SUMIF('[2]2.报价结算清单'!$F$2:$F$578,$A431,'[2]2.报价结算清单'!$N$2:$N$578)</f>
        <v>#VALUE!</v>
      </c>
      <c r="I431" s="15" t="e">
        <f>SUMIF('[2]2.报价结算清单'!$F$2:$F$578,A431,'[2]2.报价结算清单'!$P$2:$P$578)</f>
        <v>#VALUE!</v>
      </c>
    </row>
    <row r="432" ht="28" hidden="1" spans="1:9">
      <c r="A432" s="7" t="s">
        <v>3000</v>
      </c>
      <c r="B432" s="8" t="s">
        <v>736</v>
      </c>
      <c r="C432" s="8" t="s">
        <v>2289</v>
      </c>
      <c r="D432" s="9" t="s">
        <v>737</v>
      </c>
      <c r="E432" s="8" t="s">
        <v>30</v>
      </c>
      <c r="F432" s="12">
        <v>233</v>
      </c>
      <c r="G432" s="13" t="e">
        <f>SUMIF('[2]2.报价结算清单'!$F$2:$F$578,$A432,'[2]2.报价结算清单'!$L$2:$L$578)</f>
        <v>#VALUE!</v>
      </c>
      <c r="H432" s="13" t="e">
        <f>SUMIF('[2]2.报价结算清单'!$F$2:$F$578,$A432,'[2]2.报价结算清单'!$N$2:$N$578)</f>
        <v>#VALUE!</v>
      </c>
      <c r="I432" s="15" t="e">
        <f>SUMIF('[2]2.报价结算清单'!$F$2:$F$578,A432,'[2]2.报价结算清单'!$P$2:$P$578)</f>
        <v>#VALUE!</v>
      </c>
    </row>
    <row r="433" ht="41" hidden="1" spans="1:9">
      <c r="A433" s="7" t="s">
        <v>3001</v>
      </c>
      <c r="B433" s="8" t="s">
        <v>1153</v>
      </c>
      <c r="C433" s="8" t="s">
        <v>2289</v>
      </c>
      <c r="D433" s="9" t="s">
        <v>1154</v>
      </c>
      <c r="E433" s="8" t="s">
        <v>30</v>
      </c>
      <c r="F433" s="12">
        <v>1700</v>
      </c>
      <c r="G433" s="13" t="e">
        <f>SUMIF('[2]2.报价结算清单'!$F$2:$F$578,$A433,'[2]2.报价结算清单'!$L$2:$L$578)</f>
        <v>#VALUE!</v>
      </c>
      <c r="H433" s="13" t="e">
        <f>SUMIF('[2]2.报价结算清单'!$F$2:$F$578,$A433,'[2]2.报价结算清单'!$N$2:$N$578)</f>
        <v>#VALUE!</v>
      </c>
      <c r="I433" s="15" t="e">
        <f>SUMIF('[2]2.报价结算清单'!$F$2:$F$578,A433,'[2]2.报价结算清单'!$P$2:$P$578)</f>
        <v>#VALUE!</v>
      </c>
    </row>
    <row r="434" ht="41" hidden="1" spans="1:9">
      <c r="A434" s="7" t="s">
        <v>3002</v>
      </c>
      <c r="B434" s="8" t="s">
        <v>1329</v>
      </c>
      <c r="C434" s="8" t="s">
        <v>2289</v>
      </c>
      <c r="D434" s="9" t="s">
        <v>1330</v>
      </c>
      <c r="E434" s="8" t="s">
        <v>30</v>
      </c>
      <c r="F434" s="12">
        <v>1833.33</v>
      </c>
      <c r="G434" s="13" t="e">
        <f>SUMIF('[2]2.报价结算清单'!$F$2:$F$578,$A434,'[2]2.报价结算清单'!$L$2:$L$578)</f>
        <v>#VALUE!</v>
      </c>
      <c r="H434" s="13" t="e">
        <f>SUMIF('[2]2.报价结算清单'!$F$2:$F$578,$A434,'[2]2.报价结算清单'!$N$2:$N$578)</f>
        <v>#VALUE!</v>
      </c>
      <c r="I434" s="15" t="e">
        <f>SUMIF('[2]2.报价结算清单'!$F$2:$F$578,A434,'[2]2.报价结算清单'!$P$2:$P$578)</f>
        <v>#VALUE!</v>
      </c>
    </row>
    <row r="435" ht="41" hidden="1" spans="1:9">
      <c r="A435" s="7" t="s">
        <v>3003</v>
      </c>
      <c r="B435" s="8" t="s">
        <v>1504</v>
      </c>
      <c r="C435" s="8" t="s">
        <v>2289</v>
      </c>
      <c r="D435" s="9" t="s">
        <v>1505</v>
      </c>
      <c r="E435" s="8" t="s">
        <v>30</v>
      </c>
      <c r="F435" s="12">
        <v>106</v>
      </c>
      <c r="G435" s="13" t="e">
        <f>SUMIF('[2]2.报价结算清单'!$F$2:$F$578,$A435,'[2]2.报价结算清单'!$L$2:$L$578)</f>
        <v>#VALUE!</v>
      </c>
      <c r="H435" s="13" t="e">
        <f>SUMIF('[2]2.报价结算清单'!$F$2:$F$578,$A435,'[2]2.报价结算清单'!$N$2:$N$578)</f>
        <v>#VALUE!</v>
      </c>
      <c r="I435" s="15" t="e">
        <f>SUMIF('[2]2.报价结算清单'!$F$2:$F$578,A435,'[2]2.报价结算清单'!$P$2:$P$578)</f>
        <v>#VALUE!</v>
      </c>
    </row>
    <row r="436" ht="28" hidden="1" spans="1:9">
      <c r="A436" s="7" t="s">
        <v>3004</v>
      </c>
      <c r="B436" s="8" t="s">
        <v>2066</v>
      </c>
      <c r="C436" s="8" t="s">
        <v>2289</v>
      </c>
      <c r="D436" s="9" t="s">
        <v>2067</v>
      </c>
      <c r="E436" s="8" t="s">
        <v>30</v>
      </c>
      <c r="F436" s="12">
        <v>212</v>
      </c>
      <c r="G436" s="13" t="e">
        <f>SUMIF('[2]2.报价结算清单'!$F$2:$F$578,$A436,'[2]2.报价结算清单'!$L$2:$L$578)</f>
        <v>#VALUE!</v>
      </c>
      <c r="H436" s="13" t="e">
        <f>SUMIF('[2]2.报价结算清单'!$F$2:$F$578,$A436,'[2]2.报价结算清单'!$N$2:$N$578)</f>
        <v>#VALUE!</v>
      </c>
      <c r="I436" s="15" t="e">
        <f>SUMIF('[2]2.报价结算清单'!$F$2:$F$578,A436,'[2]2.报价结算清单'!$P$2:$P$578)</f>
        <v>#VALUE!</v>
      </c>
    </row>
    <row r="437" ht="28" hidden="1" spans="1:9">
      <c r="A437" s="7" t="s">
        <v>3005</v>
      </c>
      <c r="B437" s="8" t="s">
        <v>305</v>
      </c>
      <c r="C437" s="8" t="s">
        <v>2289</v>
      </c>
      <c r="D437" s="9" t="s">
        <v>306</v>
      </c>
      <c r="E437" s="8" t="s">
        <v>30</v>
      </c>
      <c r="F437" s="12">
        <v>148.4</v>
      </c>
      <c r="G437" s="13" t="e">
        <f>SUMIF('[2]2.报价结算清单'!$F$2:$F$578,$A437,'[2]2.报价结算清单'!$L$2:$L$578)</f>
        <v>#VALUE!</v>
      </c>
      <c r="H437" s="13" t="e">
        <f>SUMIF('[2]2.报价结算清单'!$F$2:$F$578,$A437,'[2]2.报价结算清单'!$N$2:$N$578)</f>
        <v>#VALUE!</v>
      </c>
      <c r="I437" s="15" t="e">
        <f>SUMIF('[2]2.报价结算清单'!$F$2:$F$578,A437,'[2]2.报价结算清单'!$P$2:$P$578)</f>
        <v>#VALUE!</v>
      </c>
    </row>
    <row r="438" ht="41" hidden="1" spans="1:9">
      <c r="A438" s="7" t="s">
        <v>3006</v>
      </c>
      <c r="B438" s="8" t="s">
        <v>1399</v>
      </c>
      <c r="C438" s="8" t="s">
        <v>2289</v>
      </c>
      <c r="D438" s="9" t="s">
        <v>1400</v>
      </c>
      <c r="E438" s="8" t="s">
        <v>1401</v>
      </c>
      <c r="F438" s="12">
        <v>12.72</v>
      </c>
      <c r="G438" s="13" t="e">
        <f>SUMIF('[2]2.报价结算清单'!$F$2:$F$578,$A438,'[2]2.报价结算清单'!$L$2:$L$578)</f>
        <v>#VALUE!</v>
      </c>
      <c r="H438" s="13" t="e">
        <f>SUMIF('[2]2.报价结算清单'!$F$2:$F$578,$A438,'[2]2.报价结算清单'!$N$2:$N$578)</f>
        <v>#VALUE!</v>
      </c>
      <c r="I438" s="15" t="e">
        <f>SUMIF('[2]2.报价结算清单'!$F$2:$F$578,A438,'[2]2.报价结算清单'!$P$2:$P$578)</f>
        <v>#VALUE!</v>
      </c>
    </row>
    <row r="439" ht="41" hidden="1" spans="1:9">
      <c r="A439" s="7" t="s">
        <v>3007</v>
      </c>
      <c r="B439" s="8" t="s">
        <v>174</v>
      </c>
      <c r="C439" s="8" t="s">
        <v>2289</v>
      </c>
      <c r="D439" s="9" t="s">
        <v>175</v>
      </c>
      <c r="E439" s="8" t="s">
        <v>54</v>
      </c>
      <c r="F439" s="12">
        <v>128.26</v>
      </c>
      <c r="G439" s="13" t="e">
        <f>SUMIF('[2]2.报价结算清单'!$F$2:$F$578,$A439,'[2]2.报价结算清单'!$L$2:$L$578)</f>
        <v>#VALUE!</v>
      </c>
      <c r="H439" s="13" t="e">
        <f>SUMIF('[2]2.报价结算清单'!$F$2:$F$578,$A439,'[2]2.报价结算清单'!$N$2:$N$578)</f>
        <v>#VALUE!</v>
      </c>
      <c r="I439" s="15" t="e">
        <f>SUMIF('[2]2.报价结算清单'!$F$2:$F$578,A439,'[2]2.报价结算清单'!$P$2:$P$578)</f>
        <v>#VALUE!</v>
      </c>
    </row>
    <row r="440" ht="41" hidden="1" spans="1:9">
      <c r="A440" s="7" t="s">
        <v>3008</v>
      </c>
      <c r="B440" s="8" t="s">
        <v>1616</v>
      </c>
      <c r="C440" s="8" t="s">
        <v>2289</v>
      </c>
      <c r="D440" s="9" t="s">
        <v>1617</v>
      </c>
      <c r="E440" s="8" t="s">
        <v>54</v>
      </c>
      <c r="F440" s="12">
        <v>97.33</v>
      </c>
      <c r="G440" s="13" t="e">
        <f>SUMIF('[2]2.报价结算清单'!$F$2:$F$578,$A440,'[2]2.报价结算清单'!$L$2:$L$578)</f>
        <v>#VALUE!</v>
      </c>
      <c r="H440" s="13" t="e">
        <f>SUMIF('[2]2.报价结算清单'!$F$2:$F$578,$A440,'[2]2.报价结算清单'!$N$2:$N$578)</f>
        <v>#VALUE!</v>
      </c>
      <c r="I440" s="15" t="e">
        <f>SUMIF('[2]2.报价结算清单'!$F$2:$F$578,A440,'[2]2.报价结算清单'!$P$2:$P$578)</f>
        <v>#VALUE!</v>
      </c>
    </row>
    <row r="441" ht="41" hidden="1" spans="1:9">
      <c r="A441" s="7" t="s">
        <v>3009</v>
      </c>
      <c r="B441" s="8" t="s">
        <v>2162</v>
      </c>
      <c r="C441" s="8" t="s">
        <v>2289</v>
      </c>
      <c r="D441" s="9" t="s">
        <v>2163</v>
      </c>
      <c r="E441" s="8" t="s">
        <v>54</v>
      </c>
      <c r="F441" s="12">
        <v>74.2</v>
      </c>
      <c r="G441" s="13" t="e">
        <f>SUMIF('[2]2.报价结算清单'!$F$2:$F$578,$A441,'[2]2.报价结算清单'!$L$2:$L$578)</f>
        <v>#VALUE!</v>
      </c>
      <c r="H441" s="13" t="e">
        <f>SUMIF('[2]2.报价结算清单'!$F$2:$F$578,$A441,'[2]2.报价结算清单'!$N$2:$N$578)</f>
        <v>#VALUE!</v>
      </c>
      <c r="I441" s="15" t="e">
        <f>SUMIF('[2]2.报价结算清单'!$F$2:$F$578,A441,'[2]2.报价结算清单'!$P$2:$P$578)</f>
        <v>#VALUE!</v>
      </c>
    </row>
    <row r="442" ht="41" hidden="1" spans="1:9">
      <c r="A442" s="7" t="s">
        <v>3010</v>
      </c>
      <c r="B442" s="8" t="s">
        <v>52</v>
      </c>
      <c r="C442" s="8" t="s">
        <v>2289</v>
      </c>
      <c r="D442" s="9" t="s">
        <v>53</v>
      </c>
      <c r="E442" s="8" t="s">
        <v>54</v>
      </c>
      <c r="F442" s="12">
        <v>183.33</v>
      </c>
      <c r="G442" s="13" t="e">
        <f>SUMIF('[2]2.报价结算清单'!$F$2:$F$578,$A442,'[2]2.报价结算清单'!$L$2:$L$578)</f>
        <v>#VALUE!</v>
      </c>
      <c r="H442" s="13" t="e">
        <f>SUMIF('[2]2.报价结算清单'!$F$2:$F$578,$A442,'[2]2.报价结算清单'!$N$2:$N$578)</f>
        <v>#VALUE!</v>
      </c>
      <c r="I442" s="15" t="e">
        <f>SUMIF('[2]2.报价结算清单'!$F$2:$F$578,A442,'[2]2.报价结算清单'!$P$2:$P$578)</f>
        <v>#VALUE!</v>
      </c>
    </row>
    <row r="443" ht="41" hidden="1" spans="1:9">
      <c r="A443" s="7" t="s">
        <v>3011</v>
      </c>
      <c r="B443" s="8" t="s">
        <v>337</v>
      </c>
      <c r="C443" s="8" t="s">
        <v>2289</v>
      </c>
      <c r="D443" s="9" t="s">
        <v>338</v>
      </c>
      <c r="E443" s="8" t="s">
        <v>54</v>
      </c>
      <c r="F443" s="12">
        <v>216.67</v>
      </c>
      <c r="G443" s="13" t="e">
        <f>SUMIF('[2]2.报价结算清单'!$F$2:$F$578,$A443,'[2]2.报价结算清单'!$L$2:$L$578)</f>
        <v>#VALUE!</v>
      </c>
      <c r="H443" s="13" t="e">
        <f>SUMIF('[2]2.报价结算清单'!$F$2:$F$578,$A443,'[2]2.报价结算清单'!$N$2:$N$578)</f>
        <v>#VALUE!</v>
      </c>
      <c r="I443" s="15" t="e">
        <f>SUMIF('[2]2.报价结算清单'!$F$2:$F$578,A443,'[2]2.报价结算清单'!$P$2:$P$578)</f>
        <v>#VALUE!</v>
      </c>
    </row>
    <row r="444" ht="41" hidden="1" spans="1:9">
      <c r="A444" s="7" t="s">
        <v>3012</v>
      </c>
      <c r="B444" s="8" t="s">
        <v>607</v>
      </c>
      <c r="C444" s="8" t="s">
        <v>2289</v>
      </c>
      <c r="D444" s="9" t="s">
        <v>608</v>
      </c>
      <c r="E444" s="8" t="s">
        <v>54</v>
      </c>
      <c r="F444" s="12">
        <v>293.33</v>
      </c>
      <c r="G444" s="13" t="e">
        <f>SUMIF('[2]2.报价结算清单'!$F$2:$F$578,$A444,'[2]2.报价结算清单'!$L$2:$L$578)</f>
        <v>#VALUE!</v>
      </c>
      <c r="H444" s="13" t="e">
        <f>SUMIF('[2]2.报价结算清单'!$F$2:$F$578,$A444,'[2]2.报价结算清单'!$N$2:$N$578)</f>
        <v>#VALUE!</v>
      </c>
      <c r="I444" s="15" t="e">
        <f>SUMIF('[2]2.报价结算清单'!$F$2:$F$578,A444,'[2]2.报价结算清单'!$P$2:$P$578)</f>
        <v>#VALUE!</v>
      </c>
    </row>
    <row r="445" ht="28" hidden="1" spans="1:9">
      <c r="A445" s="7" t="s">
        <v>3013</v>
      </c>
      <c r="B445" s="8" t="s">
        <v>1097</v>
      </c>
      <c r="C445" s="8" t="s">
        <v>2289</v>
      </c>
      <c r="D445" s="9" t="s">
        <v>1098</v>
      </c>
      <c r="E445" s="8" t="s">
        <v>90</v>
      </c>
      <c r="F445" s="12">
        <v>159</v>
      </c>
      <c r="G445" s="13" t="e">
        <f>SUMIF('[2]2.报价结算清单'!$F$2:$F$578,$A445,'[2]2.报价结算清单'!$L$2:$L$578)</f>
        <v>#VALUE!</v>
      </c>
      <c r="H445" s="13" t="e">
        <f>SUMIF('[2]2.报价结算清单'!$F$2:$F$578,$A445,'[2]2.报价结算清单'!$N$2:$N$578)</f>
        <v>#VALUE!</v>
      </c>
      <c r="I445" s="15" t="e">
        <f>SUMIF('[2]2.报价结算清单'!$F$2:$F$578,A445,'[2]2.报价结算清单'!$P$2:$P$578)</f>
        <v>#VALUE!</v>
      </c>
    </row>
    <row r="446" ht="28" hidden="1" spans="1:9">
      <c r="A446" s="7" t="s">
        <v>3014</v>
      </c>
      <c r="B446" s="8" t="s">
        <v>1173</v>
      </c>
      <c r="C446" s="8" t="s">
        <v>2289</v>
      </c>
      <c r="D446" s="9" t="s">
        <v>1174</v>
      </c>
      <c r="E446" s="8" t="s">
        <v>90</v>
      </c>
      <c r="F446" s="12">
        <v>159</v>
      </c>
      <c r="G446" s="13" t="e">
        <f>SUMIF('[2]2.报价结算清单'!$F$2:$F$578,$A446,'[2]2.报价结算清单'!$L$2:$L$578)</f>
        <v>#VALUE!</v>
      </c>
      <c r="H446" s="13" t="e">
        <f>SUMIF('[2]2.报价结算清单'!$F$2:$F$578,$A446,'[2]2.报价结算清单'!$N$2:$N$578)</f>
        <v>#VALUE!</v>
      </c>
      <c r="I446" s="15" t="e">
        <f>SUMIF('[2]2.报价结算清单'!$F$2:$F$578,A446,'[2]2.报价结算清单'!$P$2:$P$578)</f>
        <v>#VALUE!</v>
      </c>
    </row>
    <row r="447" ht="28" hidden="1" spans="1:9">
      <c r="A447" s="7" t="s">
        <v>3015</v>
      </c>
      <c r="B447" s="8" t="s">
        <v>1556</v>
      </c>
      <c r="C447" s="8" t="s">
        <v>2289</v>
      </c>
      <c r="D447" s="9" t="s">
        <v>1557</v>
      </c>
      <c r="E447" s="8" t="s">
        <v>90</v>
      </c>
      <c r="F447" s="12">
        <v>159</v>
      </c>
      <c r="G447" s="13" t="e">
        <f>SUMIF('[2]2.报价结算清单'!$F$2:$F$578,$A447,'[2]2.报价结算清单'!$L$2:$L$578)</f>
        <v>#VALUE!</v>
      </c>
      <c r="H447" s="13" t="e">
        <f>SUMIF('[2]2.报价结算清单'!$F$2:$F$578,$A447,'[2]2.报价结算清单'!$N$2:$N$578)</f>
        <v>#VALUE!</v>
      </c>
      <c r="I447" s="15" t="e">
        <f>SUMIF('[2]2.报价结算清单'!$F$2:$F$578,A447,'[2]2.报价结算清单'!$P$2:$P$578)</f>
        <v>#VALUE!</v>
      </c>
    </row>
    <row r="448" ht="28" hidden="1" spans="1:9">
      <c r="A448" s="7" t="s">
        <v>3016</v>
      </c>
      <c r="B448" s="8" t="s">
        <v>1560</v>
      </c>
      <c r="C448" s="8" t="s">
        <v>2289</v>
      </c>
      <c r="D448" s="9" t="s">
        <v>1561</v>
      </c>
      <c r="E448" s="8" t="s">
        <v>90</v>
      </c>
      <c r="F448" s="12">
        <v>159</v>
      </c>
      <c r="G448" s="13" t="e">
        <f>SUMIF('[2]2.报价结算清单'!$F$2:$F$578,$A448,'[2]2.报价结算清单'!$L$2:$L$578)</f>
        <v>#VALUE!</v>
      </c>
      <c r="H448" s="13" t="e">
        <f>SUMIF('[2]2.报价结算清单'!$F$2:$F$578,$A448,'[2]2.报价结算清单'!$N$2:$N$578)</f>
        <v>#VALUE!</v>
      </c>
      <c r="I448" s="15" t="e">
        <f>SUMIF('[2]2.报价结算清单'!$F$2:$F$578,A448,'[2]2.报价结算清单'!$P$2:$P$578)</f>
        <v>#VALUE!</v>
      </c>
    </row>
    <row r="449" ht="28" hidden="1" spans="1:9">
      <c r="A449" s="7" t="s">
        <v>3017</v>
      </c>
      <c r="B449" s="8" t="s">
        <v>1978</v>
      </c>
      <c r="C449" s="8" t="s">
        <v>2289</v>
      </c>
      <c r="D449" s="9" t="s">
        <v>1979</v>
      </c>
      <c r="E449" s="8" t="s">
        <v>90</v>
      </c>
      <c r="F449" s="12">
        <v>159</v>
      </c>
      <c r="G449" s="13" t="e">
        <f>SUMIF('[2]2.报价结算清单'!$F$2:$F$578,$A449,'[2]2.报价结算清单'!$L$2:$L$578)</f>
        <v>#VALUE!</v>
      </c>
      <c r="H449" s="13" t="e">
        <f>SUMIF('[2]2.报价结算清单'!$F$2:$F$578,$A449,'[2]2.报价结算清单'!$N$2:$N$578)</f>
        <v>#VALUE!</v>
      </c>
      <c r="I449" s="15" t="e">
        <f>SUMIF('[2]2.报价结算清单'!$F$2:$F$578,A449,'[2]2.报价结算清单'!$P$2:$P$578)</f>
        <v>#VALUE!</v>
      </c>
    </row>
    <row r="450" ht="41" hidden="1" spans="1:9">
      <c r="A450" s="7" t="s">
        <v>3018</v>
      </c>
      <c r="B450" s="8" t="s">
        <v>780</v>
      </c>
      <c r="C450" s="8" t="s">
        <v>2289</v>
      </c>
      <c r="D450" s="9" t="s">
        <v>781</v>
      </c>
      <c r="E450" s="8" t="s">
        <v>30</v>
      </c>
      <c r="F450" s="12">
        <v>434.6</v>
      </c>
      <c r="G450" s="13" t="e">
        <f>SUMIF('[2]2.报价结算清单'!$F$2:$F$578,$A450,'[2]2.报价结算清单'!$L$2:$L$578)</f>
        <v>#VALUE!</v>
      </c>
      <c r="H450" s="13" t="e">
        <f>SUMIF('[2]2.报价结算清单'!$F$2:$F$578,$A450,'[2]2.报价结算清单'!$N$2:$N$578)</f>
        <v>#VALUE!</v>
      </c>
      <c r="I450" s="15" t="e">
        <f>SUMIF('[2]2.报价结算清单'!$F$2:$F$578,A450,'[2]2.报价结算清单'!$P$2:$P$578)</f>
        <v>#VALUE!</v>
      </c>
    </row>
    <row r="451" ht="41" hidden="1" spans="1:9">
      <c r="A451" s="7" t="s">
        <v>3019</v>
      </c>
      <c r="B451" s="8" t="s">
        <v>615</v>
      </c>
      <c r="C451" s="8" t="s">
        <v>2289</v>
      </c>
      <c r="D451" s="9" t="s">
        <v>616</v>
      </c>
      <c r="E451" s="8" t="s">
        <v>30</v>
      </c>
      <c r="F451" s="12">
        <v>316.67</v>
      </c>
      <c r="G451" s="13" t="e">
        <f>SUMIF('[2]2.报价结算清单'!$F$2:$F$578,$A451,'[2]2.报价结算清单'!$L$2:$L$578)</f>
        <v>#VALUE!</v>
      </c>
      <c r="H451" s="13" t="e">
        <f>SUMIF('[2]2.报价结算清单'!$F$2:$F$578,$A451,'[2]2.报价结算清单'!$N$2:$N$578)</f>
        <v>#VALUE!</v>
      </c>
      <c r="I451" s="15" t="e">
        <f>SUMIF('[2]2.报价结算清单'!$F$2:$F$578,A451,'[2]2.报价结算清单'!$P$2:$P$578)</f>
        <v>#VALUE!</v>
      </c>
    </row>
    <row r="452" ht="41" hidden="1" spans="1:9">
      <c r="A452" s="7" t="s">
        <v>3020</v>
      </c>
      <c r="B452" s="8" t="s">
        <v>28</v>
      </c>
      <c r="C452" s="8" t="s">
        <v>2289</v>
      </c>
      <c r="D452" s="9" t="s">
        <v>29</v>
      </c>
      <c r="E452" s="8" t="s">
        <v>30</v>
      </c>
      <c r="F452" s="12">
        <v>212</v>
      </c>
      <c r="G452" s="13" t="e">
        <f>SUMIF('[2]2.报价结算清单'!$F$2:$F$578,$A452,'[2]2.报价结算清单'!$L$2:$L$578)</f>
        <v>#VALUE!</v>
      </c>
      <c r="H452" s="13" t="e">
        <f>SUMIF('[2]2.报价结算清单'!$F$2:$F$578,$A452,'[2]2.报价结算清单'!$N$2:$N$578)</f>
        <v>#VALUE!</v>
      </c>
      <c r="I452" s="15" t="e">
        <f>SUMIF('[2]2.报价结算清单'!$F$2:$F$578,A452,'[2]2.报价结算清单'!$P$2:$P$578)</f>
        <v>#VALUE!</v>
      </c>
    </row>
    <row r="453" ht="41" hidden="1" spans="1:9">
      <c r="A453" s="7" t="s">
        <v>3021</v>
      </c>
      <c r="B453" s="8" t="s">
        <v>61</v>
      </c>
      <c r="C453" s="8" t="s">
        <v>2289</v>
      </c>
      <c r="D453" s="9" t="s">
        <v>62</v>
      </c>
      <c r="E453" s="8" t="s">
        <v>30</v>
      </c>
      <c r="F453" s="12">
        <v>180.2</v>
      </c>
      <c r="G453" s="13" t="e">
        <f>SUMIF('[2]2.报价结算清单'!$F$2:$F$578,$A453,'[2]2.报价结算清单'!$L$2:$L$578)</f>
        <v>#VALUE!</v>
      </c>
      <c r="H453" s="13" t="e">
        <f>SUMIF('[2]2.报价结算清单'!$F$2:$F$578,$A453,'[2]2.报价结算清单'!$N$2:$N$578)</f>
        <v>#VALUE!</v>
      </c>
      <c r="I453" s="15" t="e">
        <f>SUMIF('[2]2.报价结算清单'!$F$2:$F$578,A453,'[2]2.报价结算清单'!$P$2:$P$578)</f>
        <v>#VALUE!</v>
      </c>
    </row>
    <row r="454" ht="41" hidden="1" spans="1:9">
      <c r="A454" s="7" t="s">
        <v>3022</v>
      </c>
      <c r="B454" s="8" t="s">
        <v>1125</v>
      </c>
      <c r="C454" s="8" t="s">
        <v>2289</v>
      </c>
      <c r="D454" s="9" t="s">
        <v>1126</v>
      </c>
      <c r="E454" s="8" t="s">
        <v>30</v>
      </c>
      <c r="F454" s="12">
        <v>328.6</v>
      </c>
      <c r="G454" s="13" t="e">
        <f>SUMIF('[2]2.报价结算清单'!$F$2:$F$578,$A454,'[2]2.报价结算清单'!$L$2:$L$578)</f>
        <v>#VALUE!</v>
      </c>
      <c r="H454" s="13" t="e">
        <f>SUMIF('[2]2.报价结算清单'!$F$2:$F$578,$A454,'[2]2.报价结算清单'!$N$2:$N$578)</f>
        <v>#VALUE!</v>
      </c>
      <c r="I454" s="15" t="e">
        <f>SUMIF('[2]2.报价结算清单'!$F$2:$F$578,A454,'[2]2.报价结算清单'!$P$2:$P$578)</f>
        <v>#VALUE!</v>
      </c>
    </row>
    <row r="455" ht="41" hidden="1" spans="1:9">
      <c r="A455" s="7" t="s">
        <v>3023</v>
      </c>
      <c r="B455" s="8" t="s">
        <v>1813</v>
      </c>
      <c r="C455" s="8" t="s">
        <v>2289</v>
      </c>
      <c r="D455" s="9" t="s">
        <v>1814</v>
      </c>
      <c r="E455" s="8" t="s">
        <v>44</v>
      </c>
      <c r="F455" s="12">
        <v>103.88</v>
      </c>
      <c r="G455" s="13" t="e">
        <f>SUMIF('[2]2.报价结算清单'!$F$2:$F$578,$A455,'[2]2.报价结算清单'!$L$2:$L$578)</f>
        <v>#VALUE!</v>
      </c>
      <c r="H455" s="13" t="e">
        <f>SUMIF('[2]2.报价结算清单'!$F$2:$F$578,$A455,'[2]2.报价结算清单'!$N$2:$N$578)</f>
        <v>#VALUE!</v>
      </c>
      <c r="I455" s="15" t="e">
        <f>SUMIF('[2]2.报价结算清单'!$F$2:$F$578,A455,'[2]2.报价结算清单'!$P$2:$P$578)</f>
        <v>#VALUE!</v>
      </c>
    </row>
    <row r="456" ht="28" hidden="1" spans="1:9">
      <c r="A456" s="7" t="s">
        <v>3024</v>
      </c>
      <c r="B456" s="8" t="s">
        <v>1532</v>
      </c>
      <c r="C456" s="8" t="s">
        <v>2289</v>
      </c>
      <c r="D456" s="9" t="s">
        <v>1533</v>
      </c>
      <c r="E456" s="8" t="s">
        <v>30</v>
      </c>
      <c r="F456" s="12">
        <v>265</v>
      </c>
      <c r="G456" s="13" t="e">
        <f>SUMIF('[2]2.报价结算清单'!$F$2:$F$578,$A456,'[2]2.报价结算清单'!$L$2:$L$578)</f>
        <v>#VALUE!</v>
      </c>
      <c r="H456" s="13" t="e">
        <f>SUMIF('[2]2.报价结算清单'!$F$2:$F$578,$A456,'[2]2.报价结算清单'!$N$2:$N$578)</f>
        <v>#VALUE!</v>
      </c>
      <c r="I456" s="15" t="e">
        <f>SUMIF('[2]2.报价结算清单'!$F$2:$F$578,A456,'[2]2.报价结算清单'!$P$2:$P$578)</f>
        <v>#VALUE!</v>
      </c>
    </row>
    <row r="457" ht="14" hidden="1" spans="1:9">
      <c r="A457" s="7" t="s">
        <v>3025</v>
      </c>
      <c r="B457" s="8" t="s">
        <v>1628</v>
      </c>
      <c r="C457" s="8" t="s">
        <v>2289</v>
      </c>
      <c r="D457" s="9" t="s">
        <v>1629</v>
      </c>
      <c r="E457" s="8" t="s">
        <v>30</v>
      </c>
      <c r="F457" s="12">
        <v>477</v>
      </c>
      <c r="G457" s="13" t="e">
        <f>SUMIF('[2]2.报价结算清单'!$F$2:$F$578,$A457,'[2]2.报价结算清单'!$L$2:$L$578)</f>
        <v>#VALUE!</v>
      </c>
      <c r="H457" s="13" t="e">
        <f>SUMIF('[2]2.报价结算清单'!$F$2:$F$578,$A457,'[2]2.报价结算清单'!$N$2:$N$578)</f>
        <v>#VALUE!</v>
      </c>
      <c r="I457" s="15" t="e">
        <f>SUMIF('[2]2.报价结算清单'!$F$2:$F$578,A457,'[2]2.报价结算清单'!$P$2:$P$578)</f>
        <v>#VALUE!</v>
      </c>
    </row>
    <row r="458" ht="14" hidden="1" spans="1:9">
      <c r="A458" s="7" t="s">
        <v>3026</v>
      </c>
      <c r="B458" s="8" t="s">
        <v>924</v>
      </c>
      <c r="C458" s="8" t="s">
        <v>2289</v>
      </c>
      <c r="D458" s="9" t="s">
        <v>925</v>
      </c>
      <c r="E458" s="8" t="s">
        <v>30</v>
      </c>
      <c r="F458" s="12">
        <v>1166</v>
      </c>
      <c r="G458" s="13" t="e">
        <f>SUMIF('[2]2.报价结算清单'!$F$2:$F$578,$A458,'[2]2.报价结算清单'!$L$2:$L$578)</f>
        <v>#VALUE!</v>
      </c>
      <c r="H458" s="13" t="e">
        <f>SUMIF('[2]2.报价结算清单'!$F$2:$F$578,$A458,'[2]2.报价结算清单'!$N$2:$N$578)</f>
        <v>#VALUE!</v>
      </c>
      <c r="I458" s="15" t="e">
        <f>SUMIF('[2]2.报价结算清单'!$F$2:$F$578,A458,'[2]2.报价结算清单'!$P$2:$P$578)</f>
        <v>#VALUE!</v>
      </c>
    </row>
    <row r="459" ht="14" hidden="1" spans="1:9">
      <c r="A459" s="7" t="s">
        <v>3027</v>
      </c>
      <c r="B459" s="8" t="s">
        <v>1185</v>
      </c>
      <c r="C459" s="8" t="s">
        <v>2289</v>
      </c>
      <c r="D459" s="9" t="s">
        <v>1186</v>
      </c>
      <c r="E459" s="8" t="s">
        <v>30</v>
      </c>
      <c r="F459" s="12">
        <v>233.2</v>
      </c>
      <c r="G459" s="13" t="e">
        <f>SUMIF('[2]2.报价结算清单'!$F$2:$F$578,$A459,'[2]2.报价结算清单'!$L$2:$L$578)</f>
        <v>#VALUE!</v>
      </c>
      <c r="H459" s="13" t="e">
        <f>SUMIF('[2]2.报价结算清单'!$F$2:$F$578,$A459,'[2]2.报价结算清单'!$N$2:$N$578)</f>
        <v>#VALUE!</v>
      </c>
      <c r="I459" s="15" t="e">
        <f>SUMIF('[2]2.报价结算清单'!$F$2:$F$578,A459,'[2]2.报价结算清单'!$P$2:$P$578)</f>
        <v>#VALUE!</v>
      </c>
    </row>
    <row r="460" ht="14" hidden="1" spans="1:9">
      <c r="A460" s="7" t="s">
        <v>3028</v>
      </c>
      <c r="B460" s="8" t="s">
        <v>1805</v>
      </c>
      <c r="C460" s="8" t="s">
        <v>2289</v>
      </c>
      <c r="D460" s="9" t="s">
        <v>1806</v>
      </c>
      <c r="E460" s="8" t="s">
        <v>30</v>
      </c>
      <c r="F460" s="12">
        <v>530</v>
      </c>
      <c r="G460" s="13" t="e">
        <f>SUMIF('[2]2.报价结算清单'!$F$2:$F$578,$A460,'[2]2.报价结算清单'!$L$2:$L$578)</f>
        <v>#VALUE!</v>
      </c>
      <c r="H460" s="13" t="e">
        <f>SUMIF('[2]2.报价结算清单'!$F$2:$F$578,$A460,'[2]2.报价结算清单'!$N$2:$N$578)</f>
        <v>#VALUE!</v>
      </c>
      <c r="I460" s="15" t="e">
        <f>SUMIF('[2]2.报价结算清单'!$F$2:$F$578,A460,'[2]2.报价结算清单'!$P$2:$P$578)</f>
        <v>#VALUE!</v>
      </c>
    </row>
    <row r="461" ht="14" hidden="1" spans="1:9">
      <c r="A461" s="7" t="s">
        <v>3029</v>
      </c>
      <c r="B461" s="8" t="s">
        <v>219</v>
      </c>
      <c r="C461" s="8" t="s">
        <v>2289</v>
      </c>
      <c r="D461" s="9" t="s">
        <v>220</v>
      </c>
      <c r="E461" s="8" t="s">
        <v>95</v>
      </c>
      <c r="F461" s="12">
        <v>530</v>
      </c>
      <c r="G461" s="13" t="e">
        <f>SUMIF('[2]2.报价结算清单'!$F$2:$F$578,$A461,'[2]2.报价结算清单'!$L$2:$L$578)</f>
        <v>#VALUE!</v>
      </c>
      <c r="H461" s="13" t="e">
        <f>SUMIF('[2]2.报价结算清单'!$F$2:$F$578,$A461,'[2]2.报价结算清单'!$N$2:$N$578)</f>
        <v>#VALUE!</v>
      </c>
      <c r="I461" s="15" t="e">
        <f>SUMIF('[2]2.报价结算清单'!$F$2:$F$578,A461,'[2]2.报价结算清单'!$P$2:$P$578)</f>
        <v>#VALUE!</v>
      </c>
    </row>
    <row r="462" ht="14" hidden="1" spans="1:9">
      <c r="A462" s="7" t="s">
        <v>3030</v>
      </c>
      <c r="B462" s="8" t="s">
        <v>329</v>
      </c>
      <c r="C462" s="8" t="s">
        <v>2289</v>
      </c>
      <c r="D462" s="9" t="s">
        <v>330</v>
      </c>
      <c r="E462" s="8" t="s">
        <v>95</v>
      </c>
      <c r="F462" s="12">
        <v>1908</v>
      </c>
      <c r="G462" s="13" t="e">
        <f>SUMIF('[2]2.报价结算清单'!$F$2:$F$578,$A462,'[2]2.报价结算清单'!$L$2:$L$578)</f>
        <v>#VALUE!</v>
      </c>
      <c r="H462" s="13" t="e">
        <f>SUMIF('[2]2.报价结算清单'!$F$2:$F$578,$A462,'[2]2.报价结算清单'!$N$2:$N$578)</f>
        <v>#VALUE!</v>
      </c>
      <c r="I462" s="15" t="e">
        <f>SUMIF('[2]2.报价结算清单'!$F$2:$F$578,A462,'[2]2.报价结算清单'!$P$2:$P$578)</f>
        <v>#VALUE!</v>
      </c>
    </row>
    <row r="463" ht="14" hidden="1" spans="1:9">
      <c r="A463" s="7" t="s">
        <v>3031</v>
      </c>
      <c r="B463" s="8" t="s">
        <v>2130</v>
      </c>
      <c r="C463" s="8" t="s">
        <v>2289</v>
      </c>
      <c r="D463" s="9" t="s">
        <v>2131</v>
      </c>
      <c r="E463" s="8" t="s">
        <v>95</v>
      </c>
      <c r="F463" s="12">
        <v>530</v>
      </c>
      <c r="G463" s="13" t="e">
        <f>SUMIF('[2]2.报价结算清单'!$F$2:$F$578,$A463,'[2]2.报价结算清单'!$L$2:$L$578)</f>
        <v>#VALUE!</v>
      </c>
      <c r="H463" s="13" t="e">
        <f>SUMIF('[2]2.报价结算清单'!$F$2:$F$578,$A463,'[2]2.报价结算清单'!$N$2:$N$578)</f>
        <v>#VALUE!</v>
      </c>
      <c r="I463" s="15" t="e">
        <f>SUMIF('[2]2.报价结算清单'!$F$2:$F$578,A463,'[2]2.报价结算清单'!$P$2:$P$578)</f>
        <v>#VALUE!</v>
      </c>
    </row>
    <row r="464" ht="14" hidden="1" spans="1:9">
      <c r="A464" s="7" t="s">
        <v>3032</v>
      </c>
      <c r="B464" s="8" t="s">
        <v>1941</v>
      </c>
      <c r="C464" s="8" t="s">
        <v>2289</v>
      </c>
      <c r="D464" s="9" t="s">
        <v>1942</v>
      </c>
      <c r="E464" s="8" t="s">
        <v>95</v>
      </c>
      <c r="F464" s="12">
        <v>174.9</v>
      </c>
      <c r="G464" s="13" t="e">
        <f>SUMIF('[2]2.报价结算清单'!$F$2:$F$578,$A464,'[2]2.报价结算清单'!$L$2:$L$578)</f>
        <v>#VALUE!</v>
      </c>
      <c r="H464" s="13" t="e">
        <f>SUMIF('[2]2.报价结算清单'!$F$2:$F$578,$A464,'[2]2.报价结算清单'!$N$2:$N$578)</f>
        <v>#VALUE!</v>
      </c>
      <c r="I464" s="15" t="e">
        <f>SUMIF('[2]2.报价结算清单'!$F$2:$F$578,A464,'[2]2.报价结算清单'!$P$2:$P$578)</f>
        <v>#VALUE!</v>
      </c>
    </row>
    <row r="465" ht="14" hidden="1" spans="1:9">
      <c r="A465" s="7" t="s">
        <v>3033</v>
      </c>
      <c r="B465" s="8" t="s">
        <v>1696</v>
      </c>
      <c r="C465" s="8" t="s">
        <v>2289</v>
      </c>
      <c r="D465" s="9" t="s">
        <v>1697</v>
      </c>
      <c r="E465" s="8" t="s">
        <v>95</v>
      </c>
      <c r="F465" s="12">
        <v>174.9</v>
      </c>
      <c r="G465" s="13" t="e">
        <f>SUMIF('[2]2.报价结算清单'!$F$2:$F$578,$A465,'[2]2.报价结算清单'!$L$2:$L$578)</f>
        <v>#VALUE!</v>
      </c>
      <c r="H465" s="13" t="e">
        <f>SUMIF('[2]2.报价结算清单'!$F$2:$F$578,$A465,'[2]2.报价结算清单'!$N$2:$N$578)</f>
        <v>#VALUE!</v>
      </c>
      <c r="I465" s="15" t="e">
        <f>SUMIF('[2]2.报价结算清单'!$F$2:$F$578,A465,'[2]2.报价结算清单'!$P$2:$P$578)</f>
        <v>#VALUE!</v>
      </c>
    </row>
    <row r="466" ht="14" hidden="1" spans="1:9">
      <c r="A466" s="7" t="s">
        <v>3034</v>
      </c>
      <c r="B466" s="8" t="s">
        <v>1161</v>
      </c>
      <c r="C466" s="8" t="s">
        <v>2289</v>
      </c>
      <c r="D466" s="9" t="s">
        <v>1162</v>
      </c>
      <c r="E466" s="8" t="s">
        <v>95</v>
      </c>
      <c r="F466" s="12">
        <v>424</v>
      </c>
      <c r="G466" s="13" t="e">
        <f>SUMIF('[2]2.报价结算清单'!$F$2:$F$578,$A466,'[2]2.报价结算清单'!$L$2:$L$578)</f>
        <v>#VALUE!</v>
      </c>
      <c r="H466" s="13" t="e">
        <f>SUMIF('[2]2.报价结算清单'!$F$2:$F$578,$A466,'[2]2.报价结算清单'!$N$2:$N$578)</f>
        <v>#VALUE!</v>
      </c>
      <c r="I466" s="15" t="e">
        <f>SUMIF('[2]2.报价结算清单'!$F$2:$F$578,A466,'[2]2.报价结算清单'!$P$2:$P$578)</f>
        <v>#VALUE!</v>
      </c>
    </row>
    <row r="467" ht="14" hidden="1" spans="1:9">
      <c r="A467" s="7" t="s">
        <v>3035</v>
      </c>
      <c r="B467" s="8" t="s">
        <v>1358</v>
      </c>
      <c r="C467" s="8" t="s">
        <v>2289</v>
      </c>
      <c r="D467" s="9" t="s">
        <v>1359</v>
      </c>
      <c r="E467" s="8" t="s">
        <v>95</v>
      </c>
      <c r="F467" s="12">
        <v>477</v>
      </c>
      <c r="G467" s="13" t="e">
        <f>SUMIF('[2]2.报价结算清单'!$F$2:$F$578,$A467,'[2]2.报价结算清单'!$L$2:$L$578)</f>
        <v>#VALUE!</v>
      </c>
      <c r="H467" s="13" t="e">
        <f>SUMIF('[2]2.报价结算清单'!$F$2:$F$578,$A467,'[2]2.报价结算清单'!$N$2:$N$578)</f>
        <v>#VALUE!</v>
      </c>
      <c r="I467" s="15" t="e">
        <f>SUMIF('[2]2.报价结算清单'!$F$2:$F$578,A467,'[2]2.报价结算清单'!$P$2:$P$578)</f>
        <v>#VALUE!</v>
      </c>
    </row>
    <row r="468" ht="14" hidden="1" spans="1:9">
      <c r="A468" s="7" t="s">
        <v>3036</v>
      </c>
      <c r="B468" s="8" t="s">
        <v>2190</v>
      </c>
      <c r="C468" s="8" t="s">
        <v>2289</v>
      </c>
      <c r="D468" s="9" t="s">
        <v>2191</v>
      </c>
      <c r="E468" s="8" t="s">
        <v>95</v>
      </c>
      <c r="F468" s="12">
        <v>4770</v>
      </c>
      <c r="G468" s="13" t="e">
        <f>SUMIF('[2]2.报价结算清单'!$F$2:$F$578,$A468,'[2]2.报价结算清单'!$L$2:$L$578)</f>
        <v>#VALUE!</v>
      </c>
      <c r="H468" s="13" t="e">
        <f>SUMIF('[2]2.报价结算清单'!$F$2:$F$578,$A468,'[2]2.报价结算清单'!$N$2:$N$578)</f>
        <v>#VALUE!</v>
      </c>
      <c r="I468" s="15" t="e">
        <f>SUMIF('[2]2.报价结算清单'!$F$2:$F$578,A468,'[2]2.报价结算清单'!$P$2:$P$578)</f>
        <v>#VALUE!</v>
      </c>
    </row>
    <row r="469" ht="14" hidden="1" spans="1:9">
      <c r="A469" s="7" t="s">
        <v>3037</v>
      </c>
      <c r="B469" s="8" t="s">
        <v>1994</v>
      </c>
      <c r="C469" s="8" t="s">
        <v>2289</v>
      </c>
      <c r="D469" s="9" t="s">
        <v>1995</v>
      </c>
      <c r="E469" s="8" t="s">
        <v>95</v>
      </c>
      <c r="F469" s="12">
        <v>1908</v>
      </c>
      <c r="G469" s="13" t="e">
        <f>SUMIF('[2]2.报价结算清单'!$F$2:$F$578,$A469,'[2]2.报价结算清单'!$L$2:$L$578)</f>
        <v>#VALUE!</v>
      </c>
      <c r="H469" s="13" t="e">
        <f>SUMIF('[2]2.报价结算清单'!$F$2:$F$578,$A469,'[2]2.报价结算清单'!$N$2:$N$578)</f>
        <v>#VALUE!</v>
      </c>
      <c r="I469" s="15" t="e">
        <f>SUMIF('[2]2.报价结算清单'!$F$2:$F$578,A469,'[2]2.报价结算清单'!$P$2:$P$578)</f>
        <v>#VALUE!</v>
      </c>
    </row>
    <row r="470" ht="14" hidden="1" spans="1:9">
      <c r="A470" s="7" t="s">
        <v>3038</v>
      </c>
      <c r="B470" s="8" t="s">
        <v>1793</v>
      </c>
      <c r="C470" s="8" t="s">
        <v>2289</v>
      </c>
      <c r="D470" s="9" t="s">
        <v>1794</v>
      </c>
      <c r="E470" s="8" t="s">
        <v>1355</v>
      </c>
      <c r="F470" s="12">
        <v>4028</v>
      </c>
      <c r="G470" s="13" t="e">
        <f>SUMIF('[2]2.报价结算清单'!$F$2:$F$578,$A470,'[2]2.报价结算清单'!$L$2:$L$578)</f>
        <v>#VALUE!</v>
      </c>
      <c r="H470" s="13" t="e">
        <f>SUMIF('[2]2.报价结算清单'!$F$2:$F$578,$A470,'[2]2.报价结算清单'!$N$2:$N$578)</f>
        <v>#VALUE!</v>
      </c>
      <c r="I470" s="15" t="e">
        <f>SUMIF('[2]2.报价结算清单'!$F$2:$F$578,A470,'[2]2.报价结算清单'!$P$2:$P$578)</f>
        <v>#VALUE!</v>
      </c>
    </row>
    <row r="471" ht="14" hidden="1" spans="1:9">
      <c r="A471" s="7" t="s">
        <v>3039</v>
      </c>
      <c r="B471" s="8" t="s">
        <v>1353</v>
      </c>
      <c r="C471" s="8" t="s">
        <v>2289</v>
      </c>
      <c r="D471" s="9" t="s">
        <v>1354</v>
      </c>
      <c r="E471" s="8" t="s">
        <v>1355</v>
      </c>
      <c r="F471" s="12">
        <v>4500</v>
      </c>
      <c r="G471" s="13" t="e">
        <f>SUMIF('[2]2.报价结算清单'!$F$2:$F$578,$A471,'[2]2.报价结算清单'!$L$2:$L$578)</f>
        <v>#VALUE!</v>
      </c>
      <c r="H471" s="13" t="e">
        <f>SUMIF('[2]2.报价结算清单'!$F$2:$F$578,$A471,'[2]2.报价结算清单'!$N$2:$N$578)</f>
        <v>#VALUE!</v>
      </c>
      <c r="I471" s="15" t="e">
        <f>SUMIF('[2]2.报价结算清单'!$F$2:$F$578,A471,'[2]2.报价结算清单'!$P$2:$P$578)</f>
        <v>#VALUE!</v>
      </c>
    </row>
    <row r="472" ht="14" hidden="1" spans="1:9">
      <c r="A472" s="7" t="s">
        <v>3040</v>
      </c>
      <c r="B472" s="8" t="s">
        <v>2074</v>
      </c>
      <c r="C472" s="8" t="s">
        <v>2289</v>
      </c>
      <c r="D472" s="9" t="s">
        <v>2075</v>
      </c>
      <c r="E472" s="8" t="s">
        <v>1355</v>
      </c>
      <c r="F472" s="12">
        <v>6000</v>
      </c>
      <c r="G472" s="13" t="e">
        <f>SUMIF('[2]2.报价结算清单'!$F$2:$F$578,$A472,'[2]2.报价结算清单'!$L$2:$L$578)</f>
        <v>#VALUE!</v>
      </c>
      <c r="H472" s="13" t="e">
        <f>SUMIF('[2]2.报价结算清单'!$F$2:$F$578,$A472,'[2]2.报价结算清单'!$N$2:$N$578)</f>
        <v>#VALUE!</v>
      </c>
      <c r="I472" s="15" t="e">
        <f>SUMIF('[2]2.报价结算清单'!$F$2:$F$578,A472,'[2]2.报价结算清单'!$P$2:$P$578)</f>
        <v>#VALUE!</v>
      </c>
    </row>
    <row r="473" ht="14" hidden="1" spans="1:9">
      <c r="A473" s="7" t="s">
        <v>3041</v>
      </c>
      <c r="B473" s="8" t="s">
        <v>93</v>
      </c>
      <c r="C473" s="8" t="s">
        <v>2289</v>
      </c>
      <c r="D473" s="9" t="s">
        <v>94</v>
      </c>
      <c r="E473" s="8" t="s">
        <v>95</v>
      </c>
      <c r="F473" s="12">
        <v>3180</v>
      </c>
      <c r="G473" s="13" t="e">
        <f>SUMIF('[2]2.报价结算清单'!$F$2:$F$578,$A473,'[2]2.报价结算清单'!$L$2:$L$578)</f>
        <v>#VALUE!</v>
      </c>
      <c r="H473" s="13" t="e">
        <f>SUMIF('[2]2.报价结算清单'!$F$2:$F$578,$A473,'[2]2.报价结算清单'!$N$2:$N$578)</f>
        <v>#VALUE!</v>
      </c>
      <c r="I473" s="15" t="e">
        <f>SUMIF('[2]2.报价结算清单'!$F$2:$F$578,A473,'[2]2.报价结算清单'!$P$2:$P$578)</f>
        <v>#VALUE!</v>
      </c>
    </row>
    <row r="474" ht="14" hidden="1" spans="1:9">
      <c r="A474" s="7" t="s">
        <v>3042</v>
      </c>
      <c r="B474" s="8" t="s">
        <v>1395</v>
      </c>
      <c r="C474" s="8" t="s">
        <v>2289</v>
      </c>
      <c r="D474" s="9" t="s">
        <v>1396</v>
      </c>
      <c r="E474" s="8" t="s">
        <v>95</v>
      </c>
      <c r="F474" s="12">
        <v>4750</v>
      </c>
      <c r="G474" s="13" t="e">
        <f>SUMIF('[2]2.报价结算清单'!$F$2:$F$578,$A474,'[2]2.报价结算清单'!$L$2:$L$578)</f>
        <v>#VALUE!</v>
      </c>
      <c r="H474" s="13" t="e">
        <f>SUMIF('[2]2.报价结算清单'!$F$2:$F$578,$A474,'[2]2.报价结算清单'!$N$2:$N$578)</f>
        <v>#VALUE!</v>
      </c>
      <c r="I474" s="15" t="e">
        <f>SUMIF('[2]2.报价结算清单'!$F$2:$F$578,A474,'[2]2.报价结算清单'!$P$2:$P$578)</f>
        <v>#VALUE!</v>
      </c>
    </row>
    <row r="475" ht="14" hidden="1" spans="1:9">
      <c r="A475" s="7" t="s">
        <v>3043</v>
      </c>
      <c r="B475" s="8" t="s">
        <v>1029</v>
      </c>
      <c r="C475" s="8" t="s">
        <v>2289</v>
      </c>
      <c r="D475" s="9" t="s">
        <v>1030</v>
      </c>
      <c r="E475" s="8" t="s">
        <v>95</v>
      </c>
      <c r="F475" s="12">
        <v>153.7</v>
      </c>
      <c r="G475" s="13" t="e">
        <f>SUMIF('[2]2.报价结算清单'!$F$2:$F$578,$A475,'[2]2.报价结算清单'!$L$2:$L$578)</f>
        <v>#VALUE!</v>
      </c>
      <c r="H475" s="13" t="e">
        <f>SUMIF('[2]2.报价结算清单'!$F$2:$F$578,$A475,'[2]2.报价结算清单'!$N$2:$N$578)</f>
        <v>#VALUE!</v>
      </c>
      <c r="I475" s="15" t="e">
        <f>SUMIF('[2]2.报价结算清单'!$F$2:$F$578,A475,'[2]2.报价结算清单'!$P$2:$P$578)</f>
        <v>#VALUE!</v>
      </c>
    </row>
    <row r="476" ht="14" hidden="1" spans="1:9">
      <c r="A476" s="7" t="s">
        <v>3044</v>
      </c>
      <c r="B476" s="8" t="s">
        <v>611</v>
      </c>
      <c r="C476" s="8" t="s">
        <v>2289</v>
      </c>
      <c r="D476" s="9" t="s">
        <v>612</v>
      </c>
      <c r="E476" s="8" t="s">
        <v>95</v>
      </c>
      <c r="F476" s="12">
        <v>700</v>
      </c>
      <c r="G476" s="13" t="e">
        <f>SUMIF('[2]2.报价结算清单'!$F$2:$F$578,$A476,'[2]2.报价结算清单'!$L$2:$L$578)</f>
        <v>#VALUE!</v>
      </c>
      <c r="H476" s="13" t="e">
        <f>SUMIF('[2]2.报价结算清单'!$F$2:$F$578,$A476,'[2]2.报价结算清单'!$N$2:$N$578)</f>
        <v>#VALUE!</v>
      </c>
      <c r="I476" s="15" t="e">
        <f>SUMIF('[2]2.报价结算清单'!$F$2:$F$578,A476,'[2]2.报价结算清单'!$P$2:$P$578)</f>
        <v>#VALUE!</v>
      </c>
    </row>
    <row r="477" ht="14" hidden="1" spans="1:9">
      <c r="A477" s="7" t="s">
        <v>3045</v>
      </c>
      <c r="B477" s="8" t="s">
        <v>2199</v>
      </c>
      <c r="C477" s="8" t="s">
        <v>2289</v>
      </c>
      <c r="D477" s="9" t="s">
        <v>2200</v>
      </c>
      <c r="E477" s="8" t="s">
        <v>95</v>
      </c>
      <c r="F477" s="12">
        <v>318</v>
      </c>
      <c r="G477" s="13" t="e">
        <f>SUMIF('[2]2.报价结算清单'!$F$2:$F$578,$A477,'[2]2.报价结算清单'!$L$2:$L$578)</f>
        <v>#VALUE!</v>
      </c>
      <c r="H477" s="13" t="e">
        <f>SUMIF('[2]2.报价结算清单'!$F$2:$F$578,$A477,'[2]2.报价结算清单'!$N$2:$N$578)</f>
        <v>#VALUE!</v>
      </c>
      <c r="I477" s="15" t="e">
        <f>SUMIF('[2]2.报价结算清单'!$F$2:$F$578,A477,'[2]2.报价结算清单'!$P$2:$P$578)</f>
        <v>#VALUE!</v>
      </c>
    </row>
    <row r="478" ht="14" hidden="1" spans="1:9">
      <c r="A478" s="7" t="s">
        <v>3046</v>
      </c>
      <c r="B478" s="8" t="s">
        <v>2223</v>
      </c>
      <c r="C478" s="8" t="s">
        <v>2289</v>
      </c>
      <c r="D478" s="9" t="s">
        <v>2224</v>
      </c>
      <c r="E478" s="8" t="s">
        <v>95</v>
      </c>
      <c r="F478" s="12">
        <v>1590</v>
      </c>
      <c r="G478" s="13" t="e">
        <f>SUMIF('[2]2.报价结算清单'!$F$2:$F$578,$A478,'[2]2.报价结算清单'!$L$2:$L$578)</f>
        <v>#VALUE!</v>
      </c>
      <c r="H478" s="13" t="e">
        <f>SUMIF('[2]2.报价结算清单'!$F$2:$F$578,$A478,'[2]2.报价结算清单'!$N$2:$N$578)</f>
        <v>#VALUE!</v>
      </c>
      <c r="I478" s="15" t="e">
        <f>SUMIF('[2]2.报价结算清单'!$F$2:$F$578,A478,'[2]2.报价结算清单'!$P$2:$P$578)</f>
        <v>#VALUE!</v>
      </c>
    </row>
    <row r="479" ht="14" hidden="1" spans="1:9">
      <c r="A479" s="7" t="s">
        <v>3047</v>
      </c>
      <c r="B479" s="8" t="s">
        <v>65</v>
      </c>
      <c r="C479" s="8" t="s">
        <v>2289</v>
      </c>
      <c r="D479" s="9" t="s">
        <v>66</v>
      </c>
      <c r="E479" s="8" t="s">
        <v>67</v>
      </c>
      <c r="F479" s="12">
        <v>0.11</v>
      </c>
      <c r="G479" s="13" t="e">
        <f>SUMIF('[2]2.报价结算清单'!$F$2:$F$578,$A479,'[2]2.报价结算清单'!$L$2:$L$578)</f>
        <v>#VALUE!</v>
      </c>
      <c r="H479" s="13" t="e">
        <f>SUMIF('[2]2.报价结算清单'!$F$2:$F$578,$A479,'[2]2.报价结算清单'!$N$2:$N$578)</f>
        <v>#VALUE!</v>
      </c>
      <c r="I479" s="15" t="e">
        <f>SUMIF('[2]2.报价结算清单'!$F$2:$F$578,A479,'[2]2.报价结算清单'!$P$2:$P$578)</f>
        <v>#VALUE!</v>
      </c>
    </row>
    <row r="480" ht="14" hidden="1" spans="1:9">
      <c r="A480" s="7" t="s">
        <v>2481</v>
      </c>
      <c r="B480" s="8" t="s">
        <v>644</v>
      </c>
      <c r="C480" s="8" t="s">
        <v>2292</v>
      </c>
      <c r="D480" s="9" t="s">
        <v>645</v>
      </c>
      <c r="E480" s="8" t="s">
        <v>400</v>
      </c>
      <c r="F480" s="12">
        <v>416.67</v>
      </c>
      <c r="G480" s="13" t="e">
        <f>SUMIF('[2]2.报价结算清单'!$F$2:$F$578,$A480,'[2]2.报价结算清单'!$L$2:$L$578)</f>
        <v>#VALUE!</v>
      </c>
      <c r="H480" s="13" t="e">
        <f>SUMIF('[2]2.报价结算清单'!$F$2:$F$578,$A480,'[2]2.报价结算清单'!$N$2:$N$578)</f>
        <v>#VALUE!</v>
      </c>
      <c r="I480" s="15" t="e">
        <f>SUMIF('[2]2.报价结算清单'!$F$2:$F$578,A480,'[2]2.报价结算清单'!$P$2:$P$578)</f>
        <v>#VALUE!</v>
      </c>
    </row>
    <row r="481" ht="14" hidden="1" spans="1:9">
      <c r="A481" s="7" t="s">
        <v>3048</v>
      </c>
      <c r="B481" s="8" t="s">
        <v>1269</v>
      </c>
      <c r="C481" s="8" t="s">
        <v>2292</v>
      </c>
      <c r="D481" s="9" t="s">
        <v>1270</v>
      </c>
      <c r="E481" s="8" t="s">
        <v>400</v>
      </c>
      <c r="F481" s="12">
        <v>1060</v>
      </c>
      <c r="G481" s="13" t="e">
        <f>SUMIF('[2]2.报价结算清单'!$F$2:$F$578,$A481,'[2]2.报价结算清单'!$L$2:$L$578)</f>
        <v>#VALUE!</v>
      </c>
      <c r="H481" s="13" t="e">
        <f>SUMIF('[2]2.报价结算清单'!$F$2:$F$578,$A481,'[2]2.报价结算清单'!$N$2:$N$578)</f>
        <v>#VALUE!</v>
      </c>
      <c r="I481" s="15" t="e">
        <f>SUMIF('[2]2.报价结算清单'!$F$2:$F$578,A481,'[2]2.报价结算清单'!$P$2:$P$578)</f>
        <v>#VALUE!</v>
      </c>
    </row>
    <row r="482" ht="14" hidden="1" spans="1:9">
      <c r="A482" s="7" t="s">
        <v>3049</v>
      </c>
      <c r="B482" s="8" t="s">
        <v>1544</v>
      </c>
      <c r="C482" s="8" t="s">
        <v>2292</v>
      </c>
      <c r="D482" s="9" t="s">
        <v>1545</v>
      </c>
      <c r="E482" s="8" t="s">
        <v>400</v>
      </c>
      <c r="F482" s="12">
        <v>516.67</v>
      </c>
      <c r="G482" s="13" t="e">
        <f>SUMIF('[2]2.报价结算清单'!$F$2:$F$578,$A482,'[2]2.报价结算清单'!$L$2:$L$578)</f>
        <v>#VALUE!</v>
      </c>
      <c r="H482" s="13" t="e">
        <f>SUMIF('[2]2.报价结算清单'!$F$2:$F$578,$A482,'[2]2.报价结算清单'!$N$2:$N$578)</f>
        <v>#VALUE!</v>
      </c>
      <c r="I482" s="15" t="e">
        <f>SUMIF('[2]2.报价结算清单'!$F$2:$F$578,A482,'[2]2.报价结算清单'!$P$2:$P$578)</f>
        <v>#VALUE!</v>
      </c>
    </row>
    <row r="483" ht="14" hidden="1" spans="1:9">
      <c r="A483" s="7" t="s">
        <v>3050</v>
      </c>
      <c r="B483" s="8" t="s">
        <v>2042</v>
      </c>
      <c r="C483" s="8" t="s">
        <v>2292</v>
      </c>
      <c r="D483" s="9" t="s">
        <v>2043</v>
      </c>
      <c r="E483" s="8" t="s">
        <v>400</v>
      </c>
      <c r="F483" s="12">
        <v>1484</v>
      </c>
      <c r="G483" s="13" t="e">
        <f>SUMIF('[2]2.报价结算清单'!$F$2:$F$578,$A483,'[2]2.报价结算清单'!$L$2:$L$578)</f>
        <v>#VALUE!</v>
      </c>
      <c r="H483" s="13" t="e">
        <f>SUMIF('[2]2.报价结算清单'!$F$2:$F$578,$A483,'[2]2.报价结算清单'!$N$2:$N$578)</f>
        <v>#VALUE!</v>
      </c>
      <c r="I483" s="15" t="e">
        <f>SUMIF('[2]2.报价结算清单'!$F$2:$F$578,A483,'[2]2.报价结算清单'!$P$2:$P$578)</f>
        <v>#VALUE!</v>
      </c>
    </row>
    <row r="484" ht="28" hidden="1" spans="1:9">
      <c r="A484" s="7" t="s">
        <v>3051</v>
      </c>
      <c r="B484" s="8" t="s">
        <v>2194</v>
      </c>
      <c r="C484" s="8" t="s">
        <v>2292</v>
      </c>
      <c r="D484" s="9" t="s">
        <v>2195</v>
      </c>
      <c r="E484" s="8" t="s">
        <v>2196</v>
      </c>
      <c r="F484" s="12">
        <v>260</v>
      </c>
      <c r="G484" s="13" t="e">
        <f>SUMIF('[2]2.报价结算清单'!$F$2:$F$578,$A484,'[2]2.报价结算清单'!$L$2:$L$578)</f>
        <v>#VALUE!</v>
      </c>
      <c r="H484" s="13" t="e">
        <f>SUMIF('[2]2.报价结算清单'!$F$2:$F$578,$A484,'[2]2.报价结算清单'!$N$2:$N$578)</f>
        <v>#VALUE!</v>
      </c>
      <c r="I484" s="15" t="e">
        <f>SUMIF('[2]2.报价结算清单'!$F$2:$F$578,A484,'[2]2.报价结算清单'!$P$2:$P$578)</f>
        <v>#VALUE!</v>
      </c>
    </row>
    <row r="485" ht="28" hidden="1" spans="1:9">
      <c r="A485" s="7" t="s">
        <v>3052</v>
      </c>
      <c r="B485" s="8" t="s">
        <v>840</v>
      </c>
      <c r="C485" s="8" t="s">
        <v>2292</v>
      </c>
      <c r="D485" s="9" t="s">
        <v>841</v>
      </c>
      <c r="E485" s="8" t="s">
        <v>67</v>
      </c>
      <c r="F485" s="12">
        <v>2400</v>
      </c>
      <c r="G485" s="13" t="e">
        <f>SUMIF('[2]2.报价结算清单'!$F$2:$F$578,$A485,'[2]2.报价结算清单'!$L$2:$L$578)</f>
        <v>#VALUE!</v>
      </c>
      <c r="H485" s="13" t="e">
        <f>SUMIF('[2]2.报价结算清单'!$F$2:$F$578,$A485,'[2]2.报价结算清单'!$N$2:$N$578)</f>
        <v>#VALUE!</v>
      </c>
      <c r="I485" s="15" t="e">
        <f>SUMIF('[2]2.报价结算清单'!$F$2:$F$578,A485,'[2]2.报价结算清单'!$P$2:$P$578)</f>
        <v>#VALUE!</v>
      </c>
    </row>
    <row r="486" ht="14" hidden="1" spans="1:9">
      <c r="A486" s="7" t="s">
        <v>3053</v>
      </c>
      <c r="B486" s="8" t="s">
        <v>652</v>
      </c>
      <c r="C486" s="8" t="s">
        <v>2292</v>
      </c>
      <c r="D486" s="9" t="s">
        <v>653</v>
      </c>
      <c r="E486" s="8" t="s">
        <v>67</v>
      </c>
      <c r="F486" s="12">
        <v>3180</v>
      </c>
      <c r="G486" s="13" t="e">
        <f>SUMIF('[2]2.报价结算清单'!$F$2:$F$578,$A486,'[2]2.报价结算清单'!$L$2:$L$578)</f>
        <v>#VALUE!</v>
      </c>
      <c r="H486" s="13" t="e">
        <f>SUMIF('[2]2.报价结算清单'!$F$2:$F$578,$A486,'[2]2.报价结算清单'!$N$2:$N$578)</f>
        <v>#VALUE!</v>
      </c>
      <c r="I486" s="15" t="e">
        <f>SUMIF('[2]2.报价结算清单'!$F$2:$F$578,A486,'[2]2.报价结算清单'!$P$2:$P$578)</f>
        <v>#VALUE!</v>
      </c>
    </row>
    <row r="487" ht="14" hidden="1" spans="1:9">
      <c r="A487" s="7" t="s">
        <v>3054</v>
      </c>
      <c r="B487" s="8" t="s">
        <v>1753</v>
      </c>
      <c r="C487" s="8" t="s">
        <v>2292</v>
      </c>
      <c r="D487" s="9" t="s">
        <v>1754</v>
      </c>
      <c r="E487" s="8" t="s">
        <v>400</v>
      </c>
      <c r="F487" s="12">
        <v>750</v>
      </c>
      <c r="G487" s="13" t="e">
        <f>SUMIF('[2]2.报价结算清单'!$F$2:$F$578,$A487,'[2]2.报价结算清单'!$L$2:$L$578)</f>
        <v>#VALUE!</v>
      </c>
      <c r="H487" s="13" t="e">
        <f>SUMIF('[2]2.报价结算清单'!$F$2:$F$578,$A487,'[2]2.报价结算清单'!$N$2:$N$578)</f>
        <v>#VALUE!</v>
      </c>
      <c r="I487" s="15" t="e">
        <f>SUMIF('[2]2.报价结算清单'!$F$2:$F$578,A487,'[2]2.报价结算清单'!$P$2:$P$578)</f>
        <v>#VALUE!</v>
      </c>
    </row>
    <row r="488" ht="14" hidden="1" spans="1:9">
      <c r="A488" s="7" t="s">
        <v>3055</v>
      </c>
      <c r="B488" s="8" t="s">
        <v>398</v>
      </c>
      <c r="C488" s="8" t="s">
        <v>2292</v>
      </c>
      <c r="D488" s="9" t="s">
        <v>399</v>
      </c>
      <c r="E488" s="8" t="s">
        <v>400</v>
      </c>
      <c r="F488" s="12">
        <v>2968</v>
      </c>
      <c r="G488" s="13" t="e">
        <f>SUMIF('[2]2.报价结算清单'!$F$2:$F$578,$A488,'[2]2.报价结算清单'!$L$2:$L$578)</f>
        <v>#VALUE!</v>
      </c>
      <c r="H488" s="13" t="e">
        <f>SUMIF('[2]2.报价结算清单'!$F$2:$F$578,$A488,'[2]2.报价结算清单'!$N$2:$N$578)</f>
        <v>#VALUE!</v>
      </c>
      <c r="I488" s="15" t="e">
        <f>SUMIF('[2]2.报价结算清单'!$F$2:$F$578,A488,'[2]2.报价结算清单'!$P$2:$P$578)</f>
        <v>#VALUE!</v>
      </c>
    </row>
    <row r="489" ht="14" hidden="1" spans="1:9">
      <c r="A489" s="7" t="s">
        <v>3056</v>
      </c>
      <c r="B489" s="8" t="s">
        <v>1416</v>
      </c>
      <c r="C489" s="8" t="s">
        <v>2292</v>
      </c>
      <c r="D489" s="9" t="s">
        <v>1417</v>
      </c>
      <c r="E489" s="8" t="s">
        <v>400</v>
      </c>
      <c r="F489" s="12">
        <v>3561.6</v>
      </c>
      <c r="G489" s="13" t="e">
        <f>SUMIF('[2]2.报价结算清单'!$F$2:$F$578,$A489,'[2]2.报价结算清单'!$L$2:$L$578)</f>
        <v>#VALUE!</v>
      </c>
      <c r="H489" s="13" t="e">
        <f>SUMIF('[2]2.报价结算清单'!$F$2:$F$578,$A489,'[2]2.报价结算清单'!$N$2:$N$578)</f>
        <v>#VALUE!</v>
      </c>
      <c r="I489" s="15" t="e">
        <f>SUMIF('[2]2.报价结算清单'!$F$2:$F$578,A489,'[2]2.报价结算清单'!$P$2:$P$578)</f>
        <v>#VALUE!</v>
      </c>
    </row>
    <row r="490" ht="28" hidden="1" spans="1:9">
      <c r="A490" s="7" t="s">
        <v>3057</v>
      </c>
      <c r="B490" s="8" t="s">
        <v>1169</v>
      </c>
      <c r="C490" s="8" t="s">
        <v>2292</v>
      </c>
      <c r="D490" s="9" t="s">
        <v>1170</v>
      </c>
      <c r="E490" s="8" t="s">
        <v>85</v>
      </c>
      <c r="F490" s="12">
        <v>2200</v>
      </c>
      <c r="G490" s="13" t="e">
        <f>SUMIF('[2]2.报价结算清单'!$F$2:$F$578,$A490,'[2]2.报价结算清单'!$L$2:$L$578)</f>
        <v>#VALUE!</v>
      </c>
      <c r="H490" s="13" t="e">
        <f>SUMIF('[2]2.报价结算清单'!$F$2:$F$578,$A490,'[2]2.报价结算清单'!$N$2:$N$578)</f>
        <v>#VALUE!</v>
      </c>
      <c r="I490" s="15" t="e">
        <f>SUMIF('[2]2.报价结算清单'!$F$2:$F$578,A490,'[2]2.报价结算清单'!$P$2:$P$578)</f>
        <v>#VALUE!</v>
      </c>
    </row>
    <row r="491" ht="14" hidden="1" spans="1:9">
      <c r="A491" s="7" t="s">
        <v>3058</v>
      </c>
      <c r="B491" s="8" t="s">
        <v>1937</v>
      </c>
      <c r="C491" s="8" t="s">
        <v>2292</v>
      </c>
      <c r="D491" s="9" t="s">
        <v>1938</v>
      </c>
      <c r="E491" s="8" t="s">
        <v>85</v>
      </c>
      <c r="F491" s="12">
        <v>2066.67</v>
      </c>
      <c r="G491" s="13" t="e">
        <f>SUMIF('[2]2.报价结算清单'!$F$2:$F$578,$A491,'[2]2.报价结算清单'!$L$2:$L$578)</f>
        <v>#VALUE!</v>
      </c>
      <c r="H491" s="13" t="e">
        <f>SUMIF('[2]2.报价结算清单'!$F$2:$F$578,$A491,'[2]2.报价结算清单'!$N$2:$N$578)</f>
        <v>#VALUE!</v>
      </c>
      <c r="I491" s="15" t="e">
        <f>SUMIF('[2]2.报价结算清单'!$F$2:$F$578,A491,'[2]2.报价结算清单'!$P$2:$P$578)</f>
        <v>#VALUE!</v>
      </c>
    </row>
    <row r="492" ht="28" hidden="1" spans="1:9">
      <c r="A492" s="7" t="s">
        <v>3059</v>
      </c>
      <c r="B492" s="8" t="s">
        <v>524</v>
      </c>
      <c r="C492" s="8" t="s">
        <v>2292</v>
      </c>
      <c r="D492" s="9" t="s">
        <v>525</v>
      </c>
      <c r="E492" s="8" t="s">
        <v>85</v>
      </c>
      <c r="F492" s="12">
        <v>2438</v>
      </c>
      <c r="G492" s="13" t="e">
        <f>SUMIF('[2]2.报价结算清单'!$F$2:$F$578,$A492,'[2]2.报价结算清单'!$L$2:$L$578)</f>
        <v>#VALUE!</v>
      </c>
      <c r="H492" s="13" t="e">
        <f>SUMIF('[2]2.报价结算清单'!$F$2:$F$578,$A492,'[2]2.报价结算清单'!$N$2:$N$578)</f>
        <v>#VALUE!</v>
      </c>
      <c r="I492" s="15" t="e">
        <f>SUMIF('[2]2.报价结算清单'!$F$2:$F$578,A492,'[2]2.报价结算清单'!$P$2:$P$578)</f>
        <v>#VALUE!</v>
      </c>
    </row>
    <row r="493" ht="28" hidden="1" spans="1:9">
      <c r="A493" s="7" t="s">
        <v>3060</v>
      </c>
      <c r="B493" s="8" t="s">
        <v>1221</v>
      </c>
      <c r="C493" s="8" t="s">
        <v>2292</v>
      </c>
      <c r="D493" s="9" t="s">
        <v>1222</v>
      </c>
      <c r="E493" s="8" t="s">
        <v>85</v>
      </c>
      <c r="F493" s="12">
        <v>3498</v>
      </c>
      <c r="G493" s="13" t="e">
        <f>SUMIF('[2]2.报价结算清单'!$F$2:$F$578,$A493,'[2]2.报价结算清单'!$L$2:$L$578)</f>
        <v>#VALUE!</v>
      </c>
      <c r="H493" s="13" t="e">
        <f>SUMIF('[2]2.报价结算清单'!$F$2:$F$578,$A493,'[2]2.报价结算清单'!$N$2:$N$578)</f>
        <v>#VALUE!</v>
      </c>
      <c r="I493" s="15" t="e">
        <f>SUMIF('[2]2.报价结算清单'!$F$2:$F$578,A493,'[2]2.报价结算清单'!$P$2:$P$578)</f>
        <v>#VALUE!</v>
      </c>
    </row>
    <row r="494" ht="14" hidden="1" spans="1:9">
      <c r="A494" s="7" t="s">
        <v>3061</v>
      </c>
      <c r="B494" s="8" t="s">
        <v>1965</v>
      </c>
      <c r="C494" s="8" t="s">
        <v>2292</v>
      </c>
      <c r="D494" s="9" t="s">
        <v>1966</v>
      </c>
      <c r="E494" s="8" t="s">
        <v>85</v>
      </c>
      <c r="F494" s="12">
        <v>1500</v>
      </c>
      <c r="G494" s="13" t="e">
        <f>SUMIF('[2]2.报价结算清单'!$F$2:$F$578,$A494,'[2]2.报价结算清单'!$L$2:$L$578)</f>
        <v>#VALUE!</v>
      </c>
      <c r="H494" s="13" t="e">
        <f>SUMIF('[2]2.报价结算清单'!$F$2:$F$578,$A494,'[2]2.报价结算清单'!$N$2:$N$578)</f>
        <v>#VALUE!</v>
      </c>
      <c r="I494" s="15" t="e">
        <f>SUMIF('[2]2.报价结算清单'!$F$2:$F$578,A494,'[2]2.报价结算清单'!$P$2:$P$578)</f>
        <v>#VALUE!</v>
      </c>
    </row>
    <row r="495" ht="28" hidden="1" spans="1:9">
      <c r="A495" s="7" t="s">
        <v>2473</v>
      </c>
      <c r="B495" s="8" t="s">
        <v>997</v>
      </c>
      <c r="C495" s="8" t="s">
        <v>2292</v>
      </c>
      <c r="D495" s="9" t="s">
        <v>998</v>
      </c>
      <c r="E495" s="8" t="s">
        <v>85</v>
      </c>
      <c r="F495" s="12">
        <v>3498.33</v>
      </c>
      <c r="G495" s="13" t="e">
        <f>SUMIF('[2]2.报价结算清单'!$F$2:$F$578,$A495,'[2]2.报价结算清单'!$L$2:$L$578)</f>
        <v>#VALUE!</v>
      </c>
      <c r="H495" s="13" t="e">
        <f>SUMIF('[2]2.报价结算清单'!$F$2:$F$578,$A495,'[2]2.报价结算清单'!$N$2:$N$578)</f>
        <v>#VALUE!</v>
      </c>
      <c r="I495" s="15" t="e">
        <f>SUMIF('[2]2.报价结算清单'!$F$2:$F$578,A495,'[2]2.报价结算清单'!$P$2:$P$578)</f>
        <v>#VALUE!</v>
      </c>
    </row>
    <row r="496" ht="14" hidden="1" spans="1:9">
      <c r="A496" s="7" t="s">
        <v>3062</v>
      </c>
      <c r="B496" s="8" t="s">
        <v>594</v>
      </c>
      <c r="C496" s="8" t="s">
        <v>2292</v>
      </c>
      <c r="D496" s="9" t="s">
        <v>595</v>
      </c>
      <c r="E496" s="8" t="s">
        <v>596</v>
      </c>
      <c r="F496" s="12">
        <v>3500</v>
      </c>
      <c r="G496" s="13" t="e">
        <f>SUMIF('[2]2.报价结算清单'!$F$2:$F$578,$A496,'[2]2.报价结算清单'!$L$2:$L$578)</f>
        <v>#VALUE!</v>
      </c>
      <c r="H496" s="13" t="e">
        <f>SUMIF('[2]2.报价结算清单'!$F$2:$F$578,$A496,'[2]2.报价结算清单'!$N$2:$N$578)</f>
        <v>#VALUE!</v>
      </c>
      <c r="I496" s="15" t="e">
        <f>SUMIF('[2]2.报价结算清单'!$F$2:$F$578,A496,'[2]2.报价结算清单'!$P$2:$P$578)</f>
        <v>#VALUE!</v>
      </c>
    </row>
    <row r="497" ht="28" hidden="1" spans="1:9">
      <c r="A497" s="7" t="s">
        <v>3063</v>
      </c>
      <c r="B497" s="8" t="s">
        <v>1213</v>
      </c>
      <c r="C497" s="8" t="s">
        <v>2292</v>
      </c>
      <c r="D497" s="9" t="s">
        <v>1214</v>
      </c>
      <c r="E497" s="8" t="s">
        <v>85</v>
      </c>
      <c r="F497" s="12">
        <v>604.2</v>
      </c>
      <c r="G497" s="13" t="e">
        <f>SUMIF('[2]2.报价结算清单'!$F$2:$F$578,$A497,'[2]2.报价结算清单'!$L$2:$L$578)</f>
        <v>#VALUE!</v>
      </c>
      <c r="H497" s="13" t="e">
        <f>SUMIF('[2]2.报价结算清单'!$F$2:$F$578,$A497,'[2]2.报价结算清单'!$N$2:$N$578)</f>
        <v>#VALUE!</v>
      </c>
      <c r="I497" s="15" t="e">
        <f>SUMIF('[2]2.报价结算清单'!$F$2:$F$578,A497,'[2]2.报价结算清单'!$P$2:$P$578)</f>
        <v>#VALUE!</v>
      </c>
    </row>
    <row r="498" ht="14" hidden="1" spans="1:9">
      <c r="A498" s="7" t="s">
        <v>3064</v>
      </c>
      <c r="B498" s="8" t="s">
        <v>2219</v>
      </c>
      <c r="C498" s="8" t="s">
        <v>2292</v>
      </c>
      <c r="D498" s="9" t="s">
        <v>2220</v>
      </c>
      <c r="E498" s="8" t="s">
        <v>85</v>
      </c>
      <c r="F498" s="12">
        <v>614.8</v>
      </c>
      <c r="G498" s="13" t="e">
        <f>SUMIF('[2]2.报价结算清单'!$F$2:$F$578,$A498,'[2]2.报价结算清单'!$L$2:$L$578)</f>
        <v>#VALUE!</v>
      </c>
      <c r="H498" s="13" t="e">
        <f>SUMIF('[2]2.报价结算清单'!$F$2:$F$578,$A498,'[2]2.报价结算清单'!$N$2:$N$578)</f>
        <v>#VALUE!</v>
      </c>
      <c r="I498" s="15" t="e">
        <f>SUMIF('[2]2.报价结算清单'!$F$2:$F$578,A498,'[2]2.报价结算清单'!$P$2:$P$578)</f>
        <v>#VALUE!</v>
      </c>
    </row>
    <row r="499" ht="28" hidden="1" spans="1:9">
      <c r="A499" s="7" t="s">
        <v>3065</v>
      </c>
      <c r="B499" s="8" t="s">
        <v>1516</v>
      </c>
      <c r="C499" s="8" t="s">
        <v>2292</v>
      </c>
      <c r="D499" s="9" t="s">
        <v>1517</v>
      </c>
      <c r="E499" s="8" t="s">
        <v>85</v>
      </c>
      <c r="F499" s="12">
        <v>1484</v>
      </c>
      <c r="G499" s="13" t="e">
        <f>SUMIF('[2]2.报价结算清单'!$F$2:$F$578,$A499,'[2]2.报价结算清单'!$L$2:$L$578)</f>
        <v>#VALUE!</v>
      </c>
      <c r="H499" s="13" t="e">
        <f>SUMIF('[2]2.报价结算清单'!$F$2:$F$578,$A499,'[2]2.报价结算清单'!$N$2:$N$578)</f>
        <v>#VALUE!</v>
      </c>
      <c r="I499" s="15" t="e">
        <f>SUMIF('[2]2.报价结算清单'!$F$2:$F$578,A499,'[2]2.报价结算清单'!$P$2:$P$578)</f>
        <v>#VALUE!</v>
      </c>
    </row>
    <row r="500" ht="14" hidden="1" spans="1:9">
      <c r="A500" s="7" t="s">
        <v>2476</v>
      </c>
      <c r="B500" s="8" t="s">
        <v>190</v>
      </c>
      <c r="C500" s="8" t="s">
        <v>2292</v>
      </c>
      <c r="D500" s="9" t="s">
        <v>191</v>
      </c>
      <c r="E500" s="8" t="s">
        <v>163</v>
      </c>
      <c r="F500" s="12">
        <v>316.67</v>
      </c>
      <c r="G500" s="13" t="e">
        <f>SUMIF('[2]2.报价结算清单'!$F$2:$F$578,$A500,'[2]2.报价结算清单'!$L$2:$L$578)</f>
        <v>#VALUE!</v>
      </c>
      <c r="H500" s="13" t="e">
        <f>SUMIF('[2]2.报价结算清单'!$F$2:$F$578,$A500,'[2]2.报价结算清单'!$N$2:$N$578)</f>
        <v>#VALUE!</v>
      </c>
      <c r="I500" s="15" t="e">
        <f>SUMIF('[2]2.报价结算清单'!$F$2:$F$578,A500,'[2]2.报价结算清单'!$P$2:$P$578)</f>
        <v>#VALUE!</v>
      </c>
    </row>
    <row r="501" ht="14" hidden="1" spans="1:9">
      <c r="A501" s="7" t="s">
        <v>3066</v>
      </c>
      <c r="B501" s="8" t="s">
        <v>1229</v>
      </c>
      <c r="C501" s="8" t="s">
        <v>2292</v>
      </c>
      <c r="D501" s="9" t="s">
        <v>1230</v>
      </c>
      <c r="E501" s="8" t="s">
        <v>163</v>
      </c>
      <c r="F501" s="12">
        <v>318</v>
      </c>
      <c r="G501" s="13" t="e">
        <f>SUMIF('[2]2.报价结算清单'!$F$2:$F$578,$A501,'[2]2.报价结算清单'!$L$2:$L$578)</f>
        <v>#VALUE!</v>
      </c>
      <c r="H501" s="13" t="e">
        <f>SUMIF('[2]2.报价结算清单'!$F$2:$F$578,$A501,'[2]2.报价结算清单'!$N$2:$N$578)</f>
        <v>#VALUE!</v>
      </c>
      <c r="I501" s="15" t="e">
        <f>SUMIF('[2]2.报价结算清单'!$F$2:$F$578,A501,'[2]2.报价结算清单'!$P$2:$P$578)</f>
        <v>#VALUE!</v>
      </c>
    </row>
    <row r="502" ht="14" hidden="1" spans="1:9">
      <c r="A502" s="7" t="s">
        <v>3067</v>
      </c>
      <c r="B502" s="8" t="s">
        <v>1145</v>
      </c>
      <c r="C502" s="8" t="s">
        <v>2292</v>
      </c>
      <c r="D502" s="9" t="s">
        <v>1146</v>
      </c>
      <c r="E502" s="8" t="s">
        <v>163</v>
      </c>
      <c r="F502" s="12">
        <v>424</v>
      </c>
      <c r="G502" s="13" t="e">
        <f>SUMIF('[2]2.报价结算清单'!$F$2:$F$578,$A502,'[2]2.报价结算清单'!$L$2:$L$578)</f>
        <v>#VALUE!</v>
      </c>
      <c r="H502" s="13" t="e">
        <f>SUMIF('[2]2.报价结算清单'!$F$2:$F$578,$A502,'[2]2.报价结算清单'!$N$2:$N$578)</f>
        <v>#VALUE!</v>
      </c>
      <c r="I502" s="15" t="e">
        <f>SUMIF('[2]2.报价结算清单'!$F$2:$F$578,A502,'[2]2.报价结算清单'!$P$2:$P$578)</f>
        <v>#VALUE!</v>
      </c>
    </row>
    <row r="503" ht="14" spans="1:9">
      <c r="A503" s="7" t="s">
        <v>3068</v>
      </c>
      <c r="B503" s="8" t="s">
        <v>1370</v>
      </c>
      <c r="C503" s="8" t="s">
        <v>2292</v>
      </c>
      <c r="D503" s="9" t="s">
        <v>1371</v>
      </c>
      <c r="E503" s="8" t="s">
        <v>163</v>
      </c>
      <c r="F503" s="12">
        <v>190.8</v>
      </c>
      <c r="G503" s="13" t="e">
        <f>SUMIF('[2]2.报价结算清单'!$F$2:$F$578,$A503,'[2]2.报价结算清单'!$L$2:$L$578)</f>
        <v>#VALUE!</v>
      </c>
      <c r="H503" s="13" t="e">
        <f>SUMIF('[2]2.报价结算清单'!$F$2:$F$578,$A503,'[2]2.报价结算清单'!$N$2:$N$578)</f>
        <v>#VALUE!</v>
      </c>
      <c r="I503" s="15" t="e">
        <f>SUMIF('[2]2.报价结算清单'!$F$2:$F$578,A503,'[2]2.报价结算清单'!$P$2:$P$578)</f>
        <v>#VALUE!</v>
      </c>
    </row>
    <row r="504" ht="41" spans="1:9">
      <c r="A504" s="7" t="s">
        <v>2469</v>
      </c>
      <c r="B504" s="8" t="s">
        <v>366</v>
      </c>
      <c r="C504" s="8" t="s">
        <v>2292</v>
      </c>
      <c r="D504" s="9" t="s">
        <v>367</v>
      </c>
      <c r="E504" s="8" t="s">
        <v>163</v>
      </c>
      <c r="F504" s="12">
        <v>948</v>
      </c>
      <c r="G504" s="13" t="e">
        <f>SUMIF('[2]2.报价结算清单'!$F$2:$F$578,$A504,'[2]2.报价结算清单'!$L$2:$L$578)</f>
        <v>#VALUE!</v>
      </c>
      <c r="H504" s="13" t="e">
        <f>SUMIF('[2]2.报价结算清单'!$F$2:$F$578,$A504,'[2]2.报价结算清单'!$N$2:$N$578)</f>
        <v>#VALUE!</v>
      </c>
      <c r="I504" s="15" t="e">
        <f>SUMIF('[2]2.报价结算清单'!$F$2:$F$578,A504,'[2]2.报价结算清单'!$P$2:$P$578)</f>
        <v>#VALUE!</v>
      </c>
    </row>
    <row r="505" ht="28" spans="1:9">
      <c r="A505" s="7" t="s">
        <v>3069</v>
      </c>
      <c r="B505" s="8" t="s">
        <v>161</v>
      </c>
      <c r="C505" s="8" t="s">
        <v>2292</v>
      </c>
      <c r="D505" s="9" t="s">
        <v>162</v>
      </c>
      <c r="E505" s="8" t="s">
        <v>163</v>
      </c>
      <c r="F505" s="12">
        <v>689</v>
      </c>
      <c r="G505" s="13" t="e">
        <f>SUMIF('[2]2.报价结算清单'!$F$2:$F$578,$A505,'[2]2.报价结算清单'!$L$2:$L$578)</f>
        <v>#VALUE!</v>
      </c>
      <c r="H505" s="13" t="e">
        <f>SUMIF('[2]2.报价结算清单'!$F$2:$F$578,$A505,'[2]2.报价结算清单'!$N$2:$N$578)</f>
        <v>#VALUE!</v>
      </c>
      <c r="I505" s="15" t="e">
        <f>SUMIF('[2]2.报价结算清单'!$F$2:$F$578,A505,'[2]2.报价结算清单'!$P$2:$P$578)</f>
        <v>#VALUE!</v>
      </c>
    </row>
    <row r="506" ht="28" spans="1:9">
      <c r="A506" s="7" t="s">
        <v>2468</v>
      </c>
      <c r="B506" s="8" t="s">
        <v>1285</v>
      </c>
      <c r="C506" s="8" t="s">
        <v>2292</v>
      </c>
      <c r="D506" s="9" t="s">
        <v>1286</v>
      </c>
      <c r="E506" s="8" t="s">
        <v>163</v>
      </c>
      <c r="F506" s="12">
        <v>318</v>
      </c>
      <c r="G506" s="13" t="e">
        <f>SUMIF('[2]2.报价结算清单'!$F$2:$F$578,$A506,'[2]2.报价结算清单'!$L$2:$L$578)</f>
        <v>#VALUE!</v>
      </c>
      <c r="H506" s="13" t="e">
        <f>SUMIF('[2]2.报价结算清单'!$F$2:$F$578,$A506,'[2]2.报价结算清单'!$N$2:$N$578)</f>
        <v>#VALUE!</v>
      </c>
      <c r="I506" s="15" t="e">
        <f>SUMIF('[2]2.报价结算清单'!$F$2:$F$578,A506,'[2]2.报价结算清单'!$P$2:$P$578)</f>
        <v>#VALUE!</v>
      </c>
    </row>
    <row r="507" ht="28" spans="1:9">
      <c r="A507" s="7" t="s">
        <v>3070</v>
      </c>
      <c r="B507" s="8" t="s">
        <v>900</v>
      </c>
      <c r="C507" s="8" t="s">
        <v>2292</v>
      </c>
      <c r="D507" s="9" t="s">
        <v>901</v>
      </c>
      <c r="E507" s="8" t="s">
        <v>163</v>
      </c>
      <c r="F507" s="12">
        <v>2000</v>
      </c>
      <c r="G507" s="13" t="e">
        <f>SUMIF('[2]2.报价结算清单'!$F$2:$F$578,$A507,'[2]2.报价结算清单'!$L$2:$L$578)</f>
        <v>#VALUE!</v>
      </c>
      <c r="H507" s="13" t="e">
        <f>SUMIF('[2]2.报价结算清单'!$F$2:$F$578,$A507,'[2]2.报价结算清单'!$N$2:$N$578)</f>
        <v>#VALUE!</v>
      </c>
      <c r="I507" s="15" t="e">
        <f>SUMIF('[2]2.报价结算清单'!$F$2:$F$578,A507,'[2]2.报价结算清单'!$P$2:$P$578)</f>
        <v>#VALUE!</v>
      </c>
    </row>
    <row r="508" ht="14" hidden="1" spans="1:9">
      <c r="A508" s="7" t="s">
        <v>3071</v>
      </c>
      <c r="B508" s="8" t="s">
        <v>1809</v>
      </c>
      <c r="C508" s="8" t="s">
        <v>3072</v>
      </c>
      <c r="D508" s="9" t="s">
        <v>1810</v>
      </c>
      <c r="E508" s="8" t="s">
        <v>85</v>
      </c>
      <c r="F508" s="12">
        <v>1060</v>
      </c>
      <c r="G508" s="13" t="e">
        <f>SUMIF('[2]2.报价结算清单'!$F$2:$F$578,$A508,'[2]2.报价结算清单'!$L$2:$L$578)</f>
        <v>#VALUE!</v>
      </c>
      <c r="H508" s="13" t="e">
        <f>SUMIF('[2]2.报价结算清单'!$F$2:$F$578,$A508,'[2]2.报价结算清单'!$N$2:$N$578)</f>
        <v>#VALUE!</v>
      </c>
      <c r="I508" s="15" t="e">
        <f>SUMIF('[2]2.报价结算清单'!$F$2:$F$578,A508,'[2]2.报价结算清单'!$P$2:$P$578)</f>
        <v>#VALUE!</v>
      </c>
    </row>
    <row r="509" ht="14" hidden="1" spans="1:9">
      <c r="A509" s="7" t="s">
        <v>2483</v>
      </c>
      <c r="B509" s="8" t="s">
        <v>1672</v>
      </c>
      <c r="C509" s="8" t="s">
        <v>3072</v>
      </c>
      <c r="D509" s="9" t="s">
        <v>1673</v>
      </c>
      <c r="E509" s="8" t="s">
        <v>85</v>
      </c>
      <c r="F509" s="12">
        <v>848</v>
      </c>
      <c r="G509" s="13" t="e">
        <f>SUMIF('[2]2.报价结算清单'!$F$2:$F$578,$A509,'[2]2.报价结算清单'!$L$2:$L$578)</f>
        <v>#VALUE!</v>
      </c>
      <c r="H509" s="13" t="e">
        <f>SUMIF('[2]2.报价结算清单'!$F$2:$F$578,$A509,'[2]2.报价结算清单'!$N$2:$N$578)</f>
        <v>#VALUE!</v>
      </c>
      <c r="I509" s="15" t="e">
        <f>SUMIF('[2]2.报价结算清单'!$F$2:$F$578,A509,'[2]2.报价结算清单'!$P$2:$P$578)</f>
        <v>#VALUE!</v>
      </c>
    </row>
    <row r="510" ht="14" hidden="1" spans="1:9">
      <c r="A510" s="7" t="s">
        <v>2485</v>
      </c>
      <c r="B510" s="8" t="s">
        <v>848</v>
      </c>
      <c r="C510" s="8" t="s">
        <v>3072</v>
      </c>
      <c r="D510" s="9" t="s">
        <v>849</v>
      </c>
      <c r="E510" s="8" t="s">
        <v>85</v>
      </c>
      <c r="F510" s="12">
        <v>530</v>
      </c>
      <c r="G510" s="13" t="e">
        <f>SUMIF('[2]2.报价结算清单'!$F$2:$F$578,$A510,'[2]2.报价结算清单'!$L$2:$L$578)</f>
        <v>#VALUE!</v>
      </c>
      <c r="H510" s="13" t="e">
        <f>SUMIF('[2]2.报价结算清单'!$F$2:$F$578,$A510,'[2]2.报价结算清单'!$N$2:$N$578)</f>
        <v>#VALUE!</v>
      </c>
      <c r="I510" s="15" t="e">
        <f>SUMIF('[2]2.报价结算清单'!$F$2:$F$578,A510,'[2]2.报价结算清单'!$P$2:$P$578)</f>
        <v>#VALUE!</v>
      </c>
    </row>
    <row r="511" ht="14" hidden="1" spans="1:9">
      <c r="A511" s="7" t="s">
        <v>2471</v>
      </c>
      <c r="B511" s="8" t="s">
        <v>784</v>
      </c>
      <c r="C511" s="8" t="s">
        <v>3072</v>
      </c>
      <c r="D511" s="9" t="s">
        <v>785</v>
      </c>
      <c r="E511" s="8" t="s">
        <v>85</v>
      </c>
      <c r="F511" s="12">
        <v>530</v>
      </c>
      <c r="G511" s="13" t="e">
        <f>SUMIF('[2]2.报价结算清单'!$F$2:$F$578,$A511,'[2]2.报价结算清单'!$L$2:$L$578)</f>
        <v>#VALUE!</v>
      </c>
      <c r="H511" s="13" t="e">
        <f>SUMIF('[2]2.报价结算清单'!$F$2:$F$578,$A511,'[2]2.报价结算清单'!$N$2:$N$578)</f>
        <v>#VALUE!</v>
      </c>
      <c r="I511" s="15" t="e">
        <f>SUMIF('[2]2.报价结算清单'!$F$2:$F$578,A511,'[2]2.报价结算清单'!$P$2:$P$578)</f>
        <v>#VALUE!</v>
      </c>
    </row>
    <row r="512" ht="14" hidden="1" spans="1:9">
      <c r="A512" s="7" t="s">
        <v>3073</v>
      </c>
      <c r="B512" s="8" t="s">
        <v>1297</v>
      </c>
      <c r="C512" s="8" t="s">
        <v>3072</v>
      </c>
      <c r="D512" s="9" t="s">
        <v>1298</v>
      </c>
      <c r="E512" s="8" t="s">
        <v>85</v>
      </c>
      <c r="F512" s="12">
        <v>671.33</v>
      </c>
      <c r="G512" s="13" t="e">
        <f>SUMIF('[2]2.报价结算清单'!$F$2:$F$578,$A512,'[2]2.报价结算清单'!$L$2:$L$578)</f>
        <v>#VALUE!</v>
      </c>
      <c r="H512" s="13" t="e">
        <f>SUMIF('[2]2.报价结算清单'!$F$2:$F$578,$A512,'[2]2.报价结算清单'!$N$2:$N$578)</f>
        <v>#VALUE!</v>
      </c>
      <c r="I512" s="15" t="e">
        <f>SUMIF('[2]2.报价结算清单'!$F$2:$F$578,A512,'[2]2.报价结算清单'!$P$2:$P$578)</f>
        <v>#VALUE!</v>
      </c>
    </row>
    <row r="513" ht="14" hidden="1" spans="1:9">
      <c r="A513" s="7" t="s">
        <v>3074</v>
      </c>
      <c r="B513" s="8" t="s">
        <v>1061</v>
      </c>
      <c r="C513" s="8" t="s">
        <v>3072</v>
      </c>
      <c r="D513" s="9" t="s">
        <v>1062</v>
      </c>
      <c r="E513" s="8" t="s">
        <v>85</v>
      </c>
      <c r="F513" s="12">
        <v>989.33</v>
      </c>
      <c r="G513" s="13" t="e">
        <f>SUMIF('[2]2.报价结算清单'!$F$2:$F$578,$A513,'[2]2.报价结算清单'!$L$2:$L$578)</f>
        <v>#VALUE!</v>
      </c>
      <c r="H513" s="13" t="e">
        <f>SUMIF('[2]2.报价结算清单'!$F$2:$F$578,$A513,'[2]2.报价结算清单'!$N$2:$N$578)</f>
        <v>#VALUE!</v>
      </c>
      <c r="I513" s="15" t="e">
        <f>SUMIF('[2]2.报价结算清单'!$F$2:$F$578,A513,'[2]2.报价结算清单'!$P$2:$P$578)</f>
        <v>#VALUE!</v>
      </c>
    </row>
    <row r="514" ht="14" hidden="1" spans="1:9">
      <c r="A514" s="7" t="s">
        <v>3075</v>
      </c>
      <c r="B514" s="8" t="s">
        <v>83</v>
      </c>
      <c r="C514" s="8" t="s">
        <v>3072</v>
      </c>
      <c r="D514" s="9" t="s">
        <v>84</v>
      </c>
      <c r="E514" s="8" t="s">
        <v>85</v>
      </c>
      <c r="F514" s="12">
        <v>1060</v>
      </c>
      <c r="G514" s="13" t="e">
        <f>SUMIF('[2]2.报价结算清单'!$F$2:$F$578,$A514,'[2]2.报价结算清单'!$L$2:$L$578)</f>
        <v>#VALUE!</v>
      </c>
      <c r="H514" s="13" t="e">
        <f>SUMIF('[2]2.报价结算清单'!$F$2:$F$578,$A514,'[2]2.报价结算清单'!$N$2:$N$578)</f>
        <v>#VALUE!</v>
      </c>
      <c r="I514" s="15" t="e">
        <f>SUMIF('[2]2.报价结算清单'!$F$2:$F$578,A514,'[2]2.报价结算清单'!$P$2:$P$578)</f>
        <v>#VALUE!</v>
      </c>
    </row>
    <row r="515" ht="14" hidden="1" spans="1:9">
      <c r="A515" s="7" t="s">
        <v>3076</v>
      </c>
      <c r="B515" s="8" t="s">
        <v>415</v>
      </c>
      <c r="C515" s="8" t="s">
        <v>3072</v>
      </c>
      <c r="D515" s="9" t="s">
        <v>416</v>
      </c>
      <c r="E515" s="8" t="s">
        <v>85</v>
      </c>
      <c r="F515" s="12">
        <v>1590</v>
      </c>
      <c r="G515" s="13" t="e">
        <f>SUMIF('[2]2.报价结算清单'!$F$2:$F$578,$A515,'[2]2.报价结算清单'!$L$2:$L$578)</f>
        <v>#VALUE!</v>
      </c>
      <c r="H515" s="13" t="e">
        <f>SUMIF('[2]2.报价结算清单'!$F$2:$F$578,$A515,'[2]2.报价结算清单'!$N$2:$N$578)</f>
        <v>#VALUE!</v>
      </c>
      <c r="I515" s="15" t="e">
        <f>SUMIF('[2]2.报价结算清单'!$F$2:$F$578,A515,'[2]2.报价结算清单'!$P$2:$P$578)</f>
        <v>#VALUE!</v>
      </c>
    </row>
    <row r="516" ht="14" hidden="1" spans="1:9">
      <c r="A516" s="7" t="s">
        <v>3077</v>
      </c>
      <c r="B516" s="8" t="s">
        <v>1849</v>
      </c>
      <c r="C516" s="8" t="s">
        <v>2294</v>
      </c>
      <c r="D516" s="9" t="s">
        <v>1850</v>
      </c>
      <c r="E516" s="8" t="s">
        <v>85</v>
      </c>
      <c r="F516" s="12">
        <v>2120</v>
      </c>
      <c r="G516" s="13" t="e">
        <f>SUMIF('[2]2.报价结算清单'!$F$2:$F$578,$A516,'[2]2.报价结算清单'!$L$2:$L$578)</f>
        <v>#VALUE!</v>
      </c>
      <c r="H516" s="13" t="e">
        <f>SUMIF('[2]2.报价结算清单'!$F$2:$F$578,$A516,'[2]2.报价结算清单'!$N$2:$N$578)</f>
        <v>#VALUE!</v>
      </c>
      <c r="I516" s="15" t="e">
        <f>SUMIF('[2]2.报价结算清单'!$F$2:$F$578,A516,'[2]2.报价结算清单'!$P$2:$P$578)</f>
        <v>#VALUE!</v>
      </c>
    </row>
    <row r="517" ht="28" spans="1:9">
      <c r="A517" s="7" t="s">
        <v>3078</v>
      </c>
      <c r="B517" s="8" t="s">
        <v>969</v>
      </c>
      <c r="C517" s="8" t="s">
        <v>2294</v>
      </c>
      <c r="D517" s="9" t="s">
        <v>970</v>
      </c>
      <c r="E517" s="8" t="s">
        <v>85</v>
      </c>
      <c r="F517" s="12">
        <v>1590</v>
      </c>
      <c r="G517" s="13" t="e">
        <f>SUMIF('[2]2.报价结算清单'!$F$2:$F$578,$A517,'[2]2.报价结算清单'!$L$2:$L$578)</f>
        <v>#VALUE!</v>
      </c>
      <c r="H517" s="13" t="e">
        <f>SUMIF('[2]2.报价结算清单'!$F$2:$F$578,$A517,'[2]2.报价结算清单'!$N$2:$N$578)</f>
        <v>#VALUE!</v>
      </c>
      <c r="I517" s="15" t="e">
        <f>SUMIF('[2]2.报价结算清单'!$F$2:$F$578,A517,'[2]2.报价结算清单'!$P$2:$P$578)</f>
        <v>#VALUE!</v>
      </c>
    </row>
    <row r="518" ht="14" hidden="1" spans="1:9">
      <c r="A518" s="7" t="s">
        <v>2494</v>
      </c>
      <c r="B518" s="8" t="s">
        <v>491</v>
      </c>
      <c r="C518" s="8" t="s">
        <v>2305</v>
      </c>
      <c r="D518" s="9" t="s">
        <v>492</v>
      </c>
      <c r="E518" s="8" t="s">
        <v>493</v>
      </c>
      <c r="F518" s="12">
        <v>530</v>
      </c>
      <c r="G518" s="13" t="e">
        <f>SUMIF('[2]2.报价结算清单'!$F$2:$F$578,$A518,'[2]2.报价结算清单'!$L$2:$L$578)</f>
        <v>#VALUE!</v>
      </c>
      <c r="H518" s="13" t="e">
        <f>SUMIF('[2]2.报价结算清单'!$F$2:$F$578,$A518,'[2]2.报价结算清单'!$N$2:$N$578)</f>
        <v>#VALUE!</v>
      </c>
      <c r="I518" s="15" t="e">
        <f>SUMIF('[2]2.报价结算清单'!$F$2:$F$578,A518,'[2]2.报价结算清单'!$P$2:$P$578)</f>
        <v>#VALUE!</v>
      </c>
    </row>
    <row r="519" ht="14" hidden="1" spans="1:9">
      <c r="A519" s="7" t="s">
        <v>3079</v>
      </c>
      <c r="B519" s="8" t="s">
        <v>680</v>
      </c>
      <c r="C519" s="8" t="s">
        <v>2305</v>
      </c>
      <c r="D519" s="9" t="s">
        <v>681</v>
      </c>
      <c r="E519" s="8" t="s">
        <v>493</v>
      </c>
      <c r="F519" s="12">
        <v>848</v>
      </c>
      <c r="G519" s="13" t="e">
        <f>SUMIF('[2]2.报价结算清单'!$F$2:$F$578,$A519,'[2]2.报价结算清单'!$L$2:$L$578)</f>
        <v>#VALUE!</v>
      </c>
      <c r="H519" s="13" t="e">
        <f>SUMIF('[2]2.报价结算清单'!$F$2:$F$578,$A519,'[2]2.报价结算清单'!$N$2:$N$578)</f>
        <v>#VALUE!</v>
      </c>
      <c r="I519" s="15" t="e">
        <f>SUMIF('[2]2.报价结算清单'!$F$2:$F$578,A519,'[2]2.报价结算清单'!$P$2:$P$578)</f>
        <v>#VALUE!</v>
      </c>
    </row>
    <row r="520" ht="14" hidden="1" spans="1:9">
      <c r="A520" s="7" t="s">
        <v>3080</v>
      </c>
      <c r="B520" s="8" t="s">
        <v>578</v>
      </c>
      <c r="C520" s="8" t="s">
        <v>2305</v>
      </c>
      <c r="D520" s="9" t="s">
        <v>579</v>
      </c>
      <c r="E520" s="8" t="s">
        <v>493</v>
      </c>
      <c r="F520" s="12">
        <v>1272</v>
      </c>
      <c r="G520" s="13" t="e">
        <f>SUMIF('[2]2.报价结算清单'!$F$2:$F$578,$A520,'[2]2.报价结算清单'!$L$2:$L$578)</f>
        <v>#VALUE!</v>
      </c>
      <c r="H520" s="13" t="e">
        <f>SUMIF('[2]2.报价结算清单'!$F$2:$F$578,$A520,'[2]2.报价结算清单'!$N$2:$N$578)</f>
        <v>#VALUE!</v>
      </c>
      <c r="I520" s="15" t="e">
        <f>SUMIF('[2]2.报价结算清单'!$F$2:$F$578,A520,'[2]2.报价结算清单'!$P$2:$P$578)</f>
        <v>#VALUE!</v>
      </c>
    </row>
    <row r="521" ht="14" hidden="1" spans="1:9">
      <c r="A521" s="7" t="s">
        <v>3081</v>
      </c>
      <c r="B521" s="8" t="s">
        <v>624</v>
      </c>
      <c r="C521" s="8" t="s">
        <v>2305</v>
      </c>
      <c r="D521" s="9" t="s">
        <v>625</v>
      </c>
      <c r="E521" s="8" t="s">
        <v>493</v>
      </c>
      <c r="F521" s="12">
        <v>650</v>
      </c>
      <c r="G521" s="13" t="e">
        <f>SUMIF('[2]2.报价结算清单'!$F$2:$F$578,$A521,'[2]2.报价结算清单'!$L$2:$L$578)</f>
        <v>#VALUE!</v>
      </c>
      <c r="H521" s="13" t="e">
        <f>SUMIF('[2]2.报价结算清单'!$F$2:$F$578,$A521,'[2]2.报价结算清单'!$N$2:$N$578)</f>
        <v>#VALUE!</v>
      </c>
      <c r="I521" s="15" t="e">
        <f>SUMIF('[2]2.报价结算清单'!$F$2:$F$578,A521,'[2]2.报价结算清单'!$P$2:$P$578)</f>
        <v>#VALUE!</v>
      </c>
    </row>
    <row r="522" ht="28" hidden="1" spans="1:9">
      <c r="A522" s="7" t="s">
        <v>3082</v>
      </c>
      <c r="B522" s="8" t="s">
        <v>156</v>
      </c>
      <c r="C522" s="8" t="s">
        <v>2305</v>
      </c>
      <c r="D522" s="9" t="s">
        <v>157</v>
      </c>
      <c r="E522" s="8" t="s">
        <v>158</v>
      </c>
      <c r="F522" s="12">
        <v>1272</v>
      </c>
      <c r="G522" s="13" t="e">
        <f>SUMIF('[2]2.报价结算清单'!$F$2:$F$578,$A522,'[2]2.报价结算清单'!$L$2:$L$578)</f>
        <v>#VALUE!</v>
      </c>
      <c r="H522" s="13" t="e">
        <f>SUMIF('[2]2.报价结算清单'!$F$2:$F$578,$A522,'[2]2.报价结算清单'!$N$2:$N$578)</f>
        <v>#VALUE!</v>
      </c>
      <c r="I522" s="15" t="e">
        <f>SUMIF('[2]2.报价结算清单'!$F$2:$F$578,A522,'[2]2.报价结算清单'!$P$2:$P$578)</f>
        <v>#VALUE!</v>
      </c>
    </row>
    <row r="523" ht="14" hidden="1" spans="1:9">
      <c r="A523" s="7" t="s">
        <v>3083</v>
      </c>
      <c r="B523" s="8" t="s">
        <v>884</v>
      </c>
      <c r="C523" s="8" t="s">
        <v>2305</v>
      </c>
      <c r="D523" s="9" t="s">
        <v>885</v>
      </c>
      <c r="E523" s="8" t="s">
        <v>621</v>
      </c>
      <c r="F523" s="12">
        <v>81.62</v>
      </c>
      <c r="G523" s="13" t="e">
        <f>SUMIF('[2]2.报价结算清单'!$F$2:$F$578,$A523,'[2]2.报价结算清单'!$L$2:$L$578)</f>
        <v>#VALUE!</v>
      </c>
      <c r="H523" s="13" t="e">
        <f>SUMIF('[2]2.报价结算清单'!$F$2:$F$578,$A523,'[2]2.报价结算清单'!$N$2:$N$578)</f>
        <v>#VALUE!</v>
      </c>
      <c r="I523" s="15" t="e">
        <f>SUMIF('[2]2.报价结算清单'!$F$2:$F$578,A523,'[2]2.报价结算清单'!$P$2:$P$578)</f>
        <v>#VALUE!</v>
      </c>
    </row>
    <row r="524" ht="14" hidden="1" spans="1:9">
      <c r="A524" s="7" t="s">
        <v>3084</v>
      </c>
      <c r="B524" s="8" t="s">
        <v>152</v>
      </c>
      <c r="C524" s="8" t="s">
        <v>2305</v>
      </c>
      <c r="D524" s="9" t="s">
        <v>153</v>
      </c>
      <c r="E524" s="8" t="s">
        <v>100</v>
      </c>
      <c r="F524" s="12">
        <v>10</v>
      </c>
      <c r="G524" s="13" t="e">
        <f>SUMIF('[2]2.报价结算清单'!$F$2:$F$578,$A524,'[2]2.报价结算清单'!$L$2:$L$578)</f>
        <v>#VALUE!</v>
      </c>
      <c r="H524" s="13" t="e">
        <f>SUMIF('[2]2.报价结算清单'!$F$2:$F$578,$A524,'[2]2.报价结算清单'!$N$2:$N$578)</f>
        <v>#VALUE!</v>
      </c>
      <c r="I524" s="15" t="e">
        <f>SUMIF('[2]2.报价结算清单'!$F$2:$F$578,A524,'[2]2.报价结算清单'!$P$2:$P$578)</f>
        <v>#VALUE!</v>
      </c>
    </row>
    <row r="525" ht="28" hidden="1" spans="1:9">
      <c r="A525" s="7" t="s">
        <v>3085</v>
      </c>
      <c r="B525" s="8" t="s">
        <v>403</v>
      </c>
      <c r="C525" s="8" t="s">
        <v>2305</v>
      </c>
      <c r="D525" s="9" t="s">
        <v>404</v>
      </c>
      <c r="E525" s="8" t="s">
        <v>158</v>
      </c>
      <c r="F525" s="12">
        <v>1060</v>
      </c>
      <c r="G525" s="13" t="e">
        <f>SUMIF('[2]2.报价结算清单'!$F$2:$F$578,$A525,'[2]2.报价结算清单'!$L$2:$L$578)</f>
        <v>#VALUE!</v>
      </c>
      <c r="H525" s="13" t="e">
        <f>SUMIF('[2]2.报价结算清单'!$F$2:$F$578,$A525,'[2]2.报价结算清单'!$N$2:$N$578)</f>
        <v>#VALUE!</v>
      </c>
      <c r="I525" s="15" t="e">
        <f>SUMIF('[2]2.报价结算清单'!$F$2:$F$578,A525,'[2]2.报价结算清单'!$P$2:$P$578)</f>
        <v>#VALUE!</v>
      </c>
    </row>
    <row r="526" ht="14" hidden="1" spans="1:9">
      <c r="A526" s="7" t="s">
        <v>3086</v>
      </c>
      <c r="B526" s="8" t="s">
        <v>1480</v>
      </c>
      <c r="C526" s="8" t="s">
        <v>2305</v>
      </c>
      <c r="D526" s="9" t="s">
        <v>1481</v>
      </c>
      <c r="E526" s="8" t="s">
        <v>621</v>
      </c>
      <c r="F526" s="12">
        <v>74.2</v>
      </c>
      <c r="G526" s="13" t="e">
        <f>SUMIF('[2]2.报价结算清单'!$F$2:$F$578,$A526,'[2]2.报价结算清单'!$L$2:$L$578)</f>
        <v>#VALUE!</v>
      </c>
      <c r="H526" s="13" t="e">
        <f>SUMIF('[2]2.报价结算清单'!$F$2:$F$578,$A526,'[2]2.报价结算清单'!$N$2:$N$578)</f>
        <v>#VALUE!</v>
      </c>
      <c r="I526" s="15" t="e">
        <f>SUMIF('[2]2.报价结算清单'!$F$2:$F$578,A526,'[2]2.报价结算清单'!$P$2:$P$578)</f>
        <v>#VALUE!</v>
      </c>
    </row>
    <row r="527" ht="14" hidden="1" spans="1:9">
      <c r="A527" s="7" t="s">
        <v>3087</v>
      </c>
      <c r="B527" s="8" t="s">
        <v>570</v>
      </c>
      <c r="C527" s="8" t="s">
        <v>2305</v>
      </c>
      <c r="D527" s="9" t="s">
        <v>571</v>
      </c>
      <c r="E527" s="8" t="s">
        <v>100</v>
      </c>
      <c r="F527" s="12">
        <v>10</v>
      </c>
      <c r="G527" s="13" t="e">
        <f>SUMIF('[2]2.报价结算清单'!$F$2:$F$578,$A527,'[2]2.报价结算清单'!$L$2:$L$578)</f>
        <v>#VALUE!</v>
      </c>
      <c r="H527" s="13" t="e">
        <f>SUMIF('[2]2.报价结算清单'!$F$2:$F$578,$A527,'[2]2.报价结算清单'!$N$2:$N$578)</f>
        <v>#VALUE!</v>
      </c>
      <c r="I527" s="15" t="e">
        <f>SUMIF('[2]2.报价结算清单'!$F$2:$F$578,A527,'[2]2.报价结算清单'!$P$2:$P$578)</f>
        <v>#VALUE!</v>
      </c>
    </row>
    <row r="528" ht="14" hidden="1" spans="1:9">
      <c r="A528" s="7" t="s">
        <v>3088</v>
      </c>
      <c r="B528" s="8" t="s">
        <v>724</v>
      </c>
      <c r="C528" s="8" t="s">
        <v>2305</v>
      </c>
      <c r="D528" s="9" t="s">
        <v>725</v>
      </c>
      <c r="E528" s="8" t="s">
        <v>158</v>
      </c>
      <c r="F528" s="12">
        <v>1500</v>
      </c>
      <c r="G528" s="13" t="e">
        <f>SUMIF('[2]2.报价结算清单'!$F$2:$F$578,$A528,'[2]2.报价结算清单'!$L$2:$L$578)</f>
        <v>#VALUE!</v>
      </c>
      <c r="H528" s="13" t="e">
        <f>SUMIF('[2]2.报价结算清单'!$F$2:$F$578,$A528,'[2]2.报价结算清单'!$N$2:$N$578)</f>
        <v>#VALUE!</v>
      </c>
      <c r="I528" s="15" t="e">
        <f>SUMIF('[2]2.报价结算清单'!$F$2:$F$578,A528,'[2]2.报价结算清单'!$P$2:$P$578)</f>
        <v>#VALUE!</v>
      </c>
    </row>
    <row r="529" ht="14" hidden="1" spans="1:9">
      <c r="A529" s="7" t="s">
        <v>3089</v>
      </c>
      <c r="B529" s="8" t="s">
        <v>619</v>
      </c>
      <c r="C529" s="8" t="s">
        <v>2305</v>
      </c>
      <c r="D529" s="9" t="s">
        <v>620</v>
      </c>
      <c r="E529" s="8" t="s">
        <v>621</v>
      </c>
      <c r="F529" s="12">
        <v>120</v>
      </c>
      <c r="G529" s="13" t="e">
        <f>SUMIF('[2]2.报价结算清单'!$F$2:$F$578,$A529,'[2]2.报价结算清单'!$L$2:$L$578)</f>
        <v>#VALUE!</v>
      </c>
      <c r="H529" s="13" t="e">
        <f>SUMIF('[2]2.报价结算清单'!$F$2:$F$578,$A529,'[2]2.报价结算清单'!$N$2:$N$578)</f>
        <v>#VALUE!</v>
      </c>
      <c r="I529" s="15" t="e">
        <f>SUMIF('[2]2.报价结算清单'!$F$2:$F$578,A529,'[2]2.报价结算清单'!$P$2:$P$578)</f>
        <v>#VALUE!</v>
      </c>
    </row>
    <row r="530" ht="14" hidden="1" spans="1:9">
      <c r="A530" s="7" t="s">
        <v>3090</v>
      </c>
      <c r="B530" s="8" t="s">
        <v>390</v>
      </c>
      <c r="C530" s="8" t="s">
        <v>2305</v>
      </c>
      <c r="D530" s="9" t="s">
        <v>391</v>
      </c>
      <c r="E530" s="8" t="s">
        <v>100</v>
      </c>
      <c r="F530" s="12">
        <v>15</v>
      </c>
      <c r="G530" s="13" t="e">
        <f>SUMIF('[2]2.报价结算清单'!$F$2:$F$578,$A530,'[2]2.报价结算清单'!$L$2:$L$578)</f>
        <v>#VALUE!</v>
      </c>
      <c r="H530" s="13" t="e">
        <f>SUMIF('[2]2.报价结算清单'!$F$2:$F$578,$A530,'[2]2.报价结算清单'!$N$2:$N$578)</f>
        <v>#VALUE!</v>
      </c>
      <c r="I530" s="15" t="e">
        <f>SUMIF('[2]2.报价结算清单'!$F$2:$F$578,A530,'[2]2.报价结算清单'!$P$2:$P$578)</f>
        <v>#VALUE!</v>
      </c>
    </row>
    <row r="531" ht="14" hidden="1" spans="1:9">
      <c r="A531" s="7" t="s">
        <v>2496</v>
      </c>
      <c r="B531" s="8" t="s">
        <v>844</v>
      </c>
      <c r="C531" s="8" t="s">
        <v>2305</v>
      </c>
      <c r="D531" s="9" t="s">
        <v>845</v>
      </c>
      <c r="E531" s="8" t="s">
        <v>158</v>
      </c>
      <c r="F531" s="12">
        <v>1866.67</v>
      </c>
      <c r="G531" s="13" t="e">
        <f>SUMIF('[2]2.报价结算清单'!$F$2:$F$578,$A531,'[2]2.报价结算清单'!$L$2:$L$578)</f>
        <v>#VALUE!</v>
      </c>
      <c r="H531" s="13" t="e">
        <f>SUMIF('[2]2.报价结算清单'!$F$2:$F$578,$A531,'[2]2.报价结算清单'!$N$2:$N$578)</f>
        <v>#VALUE!</v>
      </c>
      <c r="I531" s="15" t="e">
        <f>SUMIF('[2]2.报价结算清单'!$F$2:$F$578,A531,'[2]2.报价结算清单'!$P$2:$P$578)</f>
        <v>#VALUE!</v>
      </c>
    </row>
    <row r="532" ht="14" hidden="1" spans="1:9">
      <c r="A532" s="7" t="s">
        <v>3091</v>
      </c>
      <c r="B532" s="8" t="s">
        <v>1009</v>
      </c>
      <c r="C532" s="8" t="s">
        <v>2305</v>
      </c>
      <c r="D532" s="9" t="s">
        <v>1010</v>
      </c>
      <c r="E532" s="8" t="s">
        <v>621</v>
      </c>
      <c r="F532" s="12">
        <v>133.33</v>
      </c>
      <c r="G532" s="13" t="e">
        <f>SUMIF('[2]2.报价结算清单'!$F$2:$F$578,$A532,'[2]2.报价结算清单'!$L$2:$L$578)</f>
        <v>#VALUE!</v>
      </c>
      <c r="H532" s="13" t="e">
        <f>SUMIF('[2]2.报价结算清单'!$F$2:$F$578,$A532,'[2]2.报价结算清单'!$N$2:$N$578)</f>
        <v>#VALUE!</v>
      </c>
      <c r="I532" s="15" t="e">
        <f>SUMIF('[2]2.报价结算清单'!$F$2:$F$578,A532,'[2]2.报价结算清单'!$P$2:$P$578)</f>
        <v>#VALUE!</v>
      </c>
    </row>
    <row r="533" ht="14" hidden="1" spans="1:9">
      <c r="A533" s="7" t="s">
        <v>3092</v>
      </c>
      <c r="B533" s="8" t="s">
        <v>98</v>
      </c>
      <c r="C533" s="8" t="s">
        <v>2305</v>
      </c>
      <c r="D533" s="9" t="s">
        <v>99</v>
      </c>
      <c r="E533" s="8" t="s">
        <v>100</v>
      </c>
      <c r="F533" s="12">
        <v>18.33</v>
      </c>
      <c r="G533" s="13" t="e">
        <f>SUMIF('[2]2.报价结算清单'!$F$2:$F$578,$A533,'[2]2.报价结算清单'!$L$2:$L$578)</f>
        <v>#VALUE!</v>
      </c>
      <c r="H533" s="13" t="e">
        <f>SUMIF('[2]2.报价结算清单'!$F$2:$F$578,$A533,'[2]2.报价结算清单'!$N$2:$N$578)</f>
        <v>#VALUE!</v>
      </c>
      <c r="I533" s="15" t="e">
        <f>SUMIF('[2]2.报价结算清单'!$F$2:$F$578,A533,'[2]2.报价结算清单'!$P$2:$P$578)</f>
        <v>#VALUE!</v>
      </c>
    </row>
    <row r="534" ht="14" spans="1:9">
      <c r="A534" s="7" t="s">
        <v>3093</v>
      </c>
      <c r="B534" s="8" t="s">
        <v>2046</v>
      </c>
      <c r="C534" s="8" t="s">
        <v>2314</v>
      </c>
      <c r="D534" s="9" t="s">
        <v>2047</v>
      </c>
      <c r="E534" s="8" t="s">
        <v>163</v>
      </c>
      <c r="F534" s="12">
        <v>446.26</v>
      </c>
      <c r="G534" s="13" t="e">
        <f>SUMIF('[2]2.报价结算清单'!$F$2:$F$578,$A534,'[2]2.报价结算清单'!$L$2:$L$578)</f>
        <v>#VALUE!</v>
      </c>
      <c r="H534" s="13" t="e">
        <f>SUMIF('[2]2.报价结算清单'!$F$2:$F$578,$A534,'[2]2.报价结算清单'!$N$2:$N$578)</f>
        <v>#VALUE!</v>
      </c>
      <c r="I534" s="15" t="e">
        <f>SUMIF('[2]2.报价结算清单'!$F$2:$F$578,A534,'[2]2.报价结算清单'!$P$2:$P$578)</f>
        <v>#VALUE!</v>
      </c>
    </row>
    <row r="535" ht="14" spans="1:9">
      <c r="A535" s="7" t="s">
        <v>3094</v>
      </c>
      <c r="B535" s="8" t="s">
        <v>1293</v>
      </c>
      <c r="C535" s="8" t="s">
        <v>2314</v>
      </c>
      <c r="D535" s="9" t="s">
        <v>1294</v>
      </c>
      <c r="E535" s="8" t="s">
        <v>163</v>
      </c>
      <c r="F535" s="12">
        <v>742</v>
      </c>
      <c r="G535" s="13" t="e">
        <f>SUMIF('[2]2.报价结算清单'!$F$2:$F$578,$A535,'[2]2.报价结算清单'!$L$2:$L$578)</f>
        <v>#VALUE!</v>
      </c>
      <c r="H535" s="13" t="e">
        <f>SUMIF('[2]2.报价结算清单'!$F$2:$F$578,$A535,'[2]2.报价结算清单'!$N$2:$N$578)</f>
        <v>#VALUE!</v>
      </c>
      <c r="I535" s="15" t="e">
        <f>SUMIF('[2]2.报价结算清单'!$F$2:$F$578,A535,'[2]2.报价结算清单'!$P$2:$P$578)</f>
        <v>#VALUE!</v>
      </c>
    </row>
    <row r="536" ht="14" hidden="1" spans="1:9">
      <c r="A536" s="7" t="s">
        <v>3095</v>
      </c>
      <c r="B536" s="8" t="s">
        <v>1733</v>
      </c>
      <c r="C536" s="8" t="s">
        <v>2314</v>
      </c>
      <c r="D536" s="9" t="s">
        <v>1734</v>
      </c>
      <c r="E536" s="8" t="s">
        <v>163</v>
      </c>
      <c r="F536" s="12">
        <v>1272</v>
      </c>
      <c r="G536" s="13" t="e">
        <f>SUMIF('[2]2.报价结算清单'!$F$2:$F$578,$A536,'[2]2.报价结算清单'!$L$2:$L$578)</f>
        <v>#VALUE!</v>
      </c>
      <c r="H536" s="13" t="e">
        <f>SUMIF('[2]2.报价结算清单'!$F$2:$F$578,$A536,'[2]2.报价结算清单'!$N$2:$N$578)</f>
        <v>#VALUE!</v>
      </c>
      <c r="I536" s="15" t="e">
        <f>SUMIF('[2]2.报价结算清单'!$F$2:$F$578,A536,'[2]2.报价结算清单'!$P$2:$P$578)</f>
        <v>#VALUE!</v>
      </c>
    </row>
    <row r="537" ht="14" hidden="1" spans="1:9">
      <c r="A537" s="7" t="s">
        <v>3096</v>
      </c>
      <c r="B537" s="8" t="s">
        <v>504</v>
      </c>
      <c r="C537" s="8" t="s">
        <v>2314</v>
      </c>
      <c r="D537" s="9" t="s">
        <v>505</v>
      </c>
      <c r="E537" s="8" t="s">
        <v>95</v>
      </c>
      <c r="F537" s="12">
        <v>530</v>
      </c>
      <c r="G537" s="13" t="e">
        <f>SUMIF('[2]2.报价结算清单'!$F$2:$F$578,$A537,'[2]2.报价结算清单'!$L$2:$L$578)</f>
        <v>#VALUE!</v>
      </c>
      <c r="H537" s="13" t="e">
        <f>SUMIF('[2]2.报价结算清单'!$F$2:$F$578,$A537,'[2]2.报价结算清单'!$N$2:$N$578)</f>
        <v>#VALUE!</v>
      </c>
      <c r="I537" s="15" t="e">
        <f>SUMIF('[2]2.报价结算清单'!$F$2:$F$578,A537,'[2]2.报价结算清单'!$P$2:$P$578)</f>
        <v>#VALUE!</v>
      </c>
    </row>
    <row r="538" ht="14" hidden="1" spans="1:9">
      <c r="A538" s="7" t="s">
        <v>3097</v>
      </c>
      <c r="B538" s="8" t="s">
        <v>640</v>
      </c>
      <c r="C538" s="8" t="s">
        <v>2314</v>
      </c>
      <c r="D538" s="9" t="s">
        <v>641</v>
      </c>
      <c r="E538" s="8" t="s">
        <v>95</v>
      </c>
      <c r="F538" s="12">
        <v>1590</v>
      </c>
      <c r="G538" s="13" t="e">
        <f>SUMIF('[2]2.报价结算清单'!$F$2:$F$578,$A538,'[2]2.报价结算清单'!$L$2:$L$578)</f>
        <v>#VALUE!</v>
      </c>
      <c r="H538" s="13" t="e">
        <f>SUMIF('[2]2.报价结算清单'!$F$2:$F$578,$A538,'[2]2.报价结算清单'!$N$2:$N$578)</f>
        <v>#VALUE!</v>
      </c>
      <c r="I538" s="15" t="e">
        <f>SUMIF('[2]2.报价结算清单'!$F$2:$F$578,A538,'[2]2.报价结算清单'!$P$2:$P$578)</f>
        <v>#VALUE!</v>
      </c>
    </row>
    <row r="539" ht="14" hidden="1" spans="1:9">
      <c r="A539" s="7" t="s">
        <v>3098</v>
      </c>
      <c r="B539" s="8" t="s">
        <v>1524</v>
      </c>
      <c r="C539" s="8" t="s">
        <v>2314</v>
      </c>
      <c r="D539" s="9" t="s">
        <v>1525</v>
      </c>
      <c r="E539" s="8" t="s">
        <v>95</v>
      </c>
      <c r="F539" s="12">
        <v>2120</v>
      </c>
      <c r="G539" s="13" t="e">
        <f>SUMIF('[2]2.报价结算清单'!$F$2:$F$578,$A539,'[2]2.报价结算清单'!$L$2:$L$578)</f>
        <v>#VALUE!</v>
      </c>
      <c r="H539" s="13" t="e">
        <f>SUMIF('[2]2.报价结算清单'!$F$2:$F$578,$A539,'[2]2.报价结算清单'!$N$2:$N$578)</f>
        <v>#VALUE!</v>
      </c>
      <c r="I539" s="15" t="e">
        <f>SUMIF('[2]2.报价结算清单'!$F$2:$F$578,A539,'[2]2.报价结算清单'!$P$2:$P$578)</f>
        <v>#VALUE!</v>
      </c>
    </row>
    <row r="540" ht="14" spans="1:9">
      <c r="A540" s="7" t="s">
        <v>2323</v>
      </c>
      <c r="B540" s="8" t="s">
        <v>1692</v>
      </c>
      <c r="C540" s="8" t="s">
        <v>2566</v>
      </c>
      <c r="D540" s="9" t="s">
        <v>1693</v>
      </c>
      <c r="E540" s="8" t="s">
        <v>49</v>
      </c>
      <c r="F540" s="12">
        <v>0.1</v>
      </c>
      <c r="G540" s="13" t="e">
        <f>SUMIF('[2]2.报价结算清单'!$F$2:$F$578,$A540,'[2]2.报价结算清单'!$L$2:$L$578)</f>
        <v>#VALUE!</v>
      </c>
      <c r="H540" s="13" t="e">
        <f>SUMIF('[2]2.报价结算清单'!$F$2:$F$578,$A540,'[2]2.报价结算清单'!$N$2:$N$578)</f>
        <v>#VALUE!</v>
      </c>
      <c r="I540" s="15" t="e">
        <f>SUMIF('[2]2.报价结算清单'!$F$2:$F$578,A540,'[2]2.报价结算清单'!$P$2:$P$578)</f>
        <v>#VALUE!</v>
      </c>
    </row>
    <row r="541" ht="14" spans="1:9">
      <c r="A541" s="7" t="s">
        <v>3099</v>
      </c>
      <c r="B541" s="8" t="s">
        <v>1261</v>
      </c>
      <c r="C541" s="8" t="s">
        <v>2566</v>
      </c>
      <c r="D541" s="9" t="s">
        <v>1262</v>
      </c>
      <c r="E541" s="8" t="s">
        <v>49</v>
      </c>
      <c r="F541" s="12">
        <v>0.06</v>
      </c>
      <c r="G541" s="13" t="e">
        <f>SUMIF('[2]2.报价结算清单'!$F$2:$F$578,$A541,'[2]2.报价结算清单'!$L$2:$L$578)</f>
        <v>#VALUE!</v>
      </c>
      <c r="H541" s="13" t="e">
        <f>SUMIF('[2]2.报价结算清单'!$F$2:$F$578,$A541,'[2]2.报价结算清单'!$N$2:$N$578)</f>
        <v>#VALUE!</v>
      </c>
      <c r="I541" s="15" t="e">
        <f>SUMIF('[2]2.报价结算清单'!$F$2:$F$578,A541,'[2]2.报价结算清单'!$P$2:$P$578)</f>
        <v>#VALUE!</v>
      </c>
    </row>
    <row r="542" ht="14" spans="1:9">
      <c r="A542" s="7" t="s">
        <v>3100</v>
      </c>
      <c r="B542" s="8" t="s">
        <v>540</v>
      </c>
      <c r="C542" s="8" t="s">
        <v>2566</v>
      </c>
      <c r="D542" s="9" t="s">
        <v>541</v>
      </c>
      <c r="E542" s="8" t="s">
        <v>49</v>
      </c>
      <c r="F542" s="12">
        <v>0.06</v>
      </c>
      <c r="G542" s="13" t="e">
        <f>SUMIF('[2]2.报价结算清单'!$F$2:$F$578,$A542,'[2]2.报价结算清单'!$L$2:$L$578)</f>
        <v>#VALUE!</v>
      </c>
      <c r="H542" s="13" t="e">
        <f>SUMIF('[2]2.报价结算清单'!$F$2:$F$578,$A542,'[2]2.报价结算清单'!$N$2:$N$578)</f>
        <v>#VALUE!</v>
      </c>
      <c r="I542" s="15" t="e">
        <f>SUMIF('[2]2.报价结算清单'!$F$2:$F$578,A542,'[2]2.报价结算清单'!$P$2:$P$578)</f>
        <v>#VALUE!</v>
      </c>
    </row>
    <row r="543" ht="14" spans="1:9">
      <c r="A543" s="7" t="s">
        <v>2569</v>
      </c>
      <c r="B543" s="8" t="s">
        <v>257</v>
      </c>
      <c r="C543" s="8" t="s">
        <v>2566</v>
      </c>
      <c r="D543" s="9" t="s">
        <v>258</v>
      </c>
      <c r="E543" s="8" t="s">
        <v>49</v>
      </c>
      <c r="F543" s="12">
        <v>0.1</v>
      </c>
      <c r="G543" s="13" t="e">
        <f>SUMIF('[2]2.报价结算清单'!$F$2:$F$578,$A543,'[2]2.报价结算清单'!$L$2:$L$578)</f>
        <v>#VALUE!</v>
      </c>
      <c r="H543" s="13" t="e">
        <f>SUMIF('[2]2.报价结算清单'!$F$2:$F$578,$A543,'[2]2.报价结算清单'!$N$2:$N$578)</f>
        <v>#VALUE!</v>
      </c>
      <c r="I543" s="15" t="e">
        <f>SUMIF('[2]2.报价结算清单'!$F$2:$F$578,A543,'[2]2.报价结算清单'!$P$2:$P$578)</f>
        <v>#VALUE!</v>
      </c>
    </row>
    <row r="544" ht="14" spans="1:9">
      <c r="A544" s="7" t="s">
        <v>2567</v>
      </c>
      <c r="B544" s="8" t="s">
        <v>2203</v>
      </c>
      <c r="C544" s="8" t="s">
        <v>2566</v>
      </c>
      <c r="D544" s="9" t="s">
        <v>2204</v>
      </c>
      <c r="E544" s="8" t="s">
        <v>49</v>
      </c>
      <c r="F544" s="12">
        <v>0.06</v>
      </c>
      <c r="G544" s="13" t="e">
        <f>SUMIF('[2]2.报价结算清单'!$F$2:$F$578,$A544,'[2]2.报价结算清单'!$L$2:$L$578)</f>
        <v>#VALUE!</v>
      </c>
      <c r="H544" s="13" t="e">
        <f>SUMIF('[2]2.报价结算清单'!$F$2:$F$578,$A544,'[2]2.报价结算清单'!$N$2:$N$578)</f>
        <v>#VALUE!</v>
      </c>
      <c r="I544" s="15" t="e">
        <f>SUMIF('[2]2.报价结算清单'!$F$2:$F$578,A544,'[2]2.报价结算清单'!$P$2:$P$578)</f>
        <v>#VALUE!</v>
      </c>
    </row>
    <row r="545" ht="14" spans="1:9">
      <c r="A545" s="7" t="s">
        <v>2568</v>
      </c>
      <c r="B545" s="8" t="s">
        <v>908</v>
      </c>
      <c r="C545" s="8" t="s">
        <v>2566</v>
      </c>
      <c r="D545" s="9" t="s">
        <v>909</v>
      </c>
      <c r="E545" s="8" t="s">
        <v>49</v>
      </c>
      <c r="F545" s="12">
        <v>0.06</v>
      </c>
      <c r="G545" s="13" t="e">
        <f>SUMIF('[2]2.报价结算清单'!$F$2:$F$578,$A545,'[2]2.报价结算清单'!$L$2:$L$578)</f>
        <v>#VALUE!</v>
      </c>
      <c r="H545" s="13" t="e">
        <f>SUMIF('[2]2.报价结算清单'!$F$2:$F$578,$A545,'[2]2.报价结算清单'!$N$2:$N$578)</f>
        <v>#VALUE!</v>
      </c>
      <c r="I545" s="15" t="e">
        <f>SUMIF('[2]2.报价结算清单'!$F$2:$F$578,A545,'[2]2.报价结算清单'!$P$2:$P$578)</f>
        <v>#VALUE!</v>
      </c>
    </row>
    <row r="546" ht="14" spans="1:9">
      <c r="A546" s="7" t="s">
        <v>2571</v>
      </c>
      <c r="B546" s="8" t="s">
        <v>1341</v>
      </c>
      <c r="C546" s="8" t="s">
        <v>2570</v>
      </c>
      <c r="D546" s="9" t="s">
        <v>1342</v>
      </c>
      <c r="E546" s="8" t="s">
        <v>49</v>
      </c>
      <c r="F546" s="12">
        <v>0.06</v>
      </c>
      <c r="G546" s="13" t="e">
        <f>SUMIF('[2]2.报价结算清单'!$F$2:$F$578,$A546,'[2]2.报价结算清单'!$L$2:$L$578)</f>
        <v>#VALUE!</v>
      </c>
      <c r="H546" s="13" t="e">
        <f>SUMIF('[2]2.报价结算清单'!$F$2:$F$578,$A546,'[2]2.报价结算清单'!$N$2:$N$578)</f>
        <v>#VALUE!</v>
      </c>
      <c r="I546" s="15" t="e">
        <f>SUMIF('[2]2.报价结算清单'!$F$2:$F$578,A546,'[2]2.报价结算清单'!$P$2:$P$578)</f>
        <v>#VALUE!</v>
      </c>
    </row>
    <row r="547" ht="14" spans="1:9">
      <c r="A547" s="7" t="s">
        <v>3101</v>
      </c>
      <c r="B547" s="8" t="s">
        <v>876</v>
      </c>
      <c r="C547" s="8" t="s">
        <v>2570</v>
      </c>
      <c r="D547" s="9" t="s">
        <v>877</v>
      </c>
      <c r="E547" s="8" t="s">
        <v>49</v>
      </c>
      <c r="F547" s="12">
        <v>0.06</v>
      </c>
      <c r="G547" s="13" t="e">
        <f>SUMIF('[2]2.报价结算清单'!$F$2:$F$578,$A547,'[2]2.报价结算清单'!$L$2:$L$578)</f>
        <v>#VALUE!</v>
      </c>
      <c r="H547" s="13" t="e">
        <f>SUMIF('[2]2.报价结算清单'!$F$2:$F$578,$A547,'[2]2.报价结算清单'!$N$2:$N$578)</f>
        <v>#VALUE!</v>
      </c>
      <c r="I547" s="15" t="e">
        <f>SUMIF('[2]2.报价结算清单'!$F$2:$F$578,A547,'[2]2.报价结算清单'!$P$2:$P$578)</f>
        <v>#VALUE!</v>
      </c>
    </row>
    <row r="548" ht="14" spans="1:9">
      <c r="A548" s="7" t="s">
        <v>3102</v>
      </c>
      <c r="B548" s="8" t="s">
        <v>1241</v>
      </c>
      <c r="C548" s="8" t="s">
        <v>2570</v>
      </c>
      <c r="D548" s="9" t="s">
        <v>1242</v>
      </c>
      <c r="E548" s="8" t="s">
        <v>49</v>
      </c>
      <c r="F548" s="12">
        <v>0.06</v>
      </c>
      <c r="G548" s="13" t="e">
        <f>SUMIF('[2]2.报价结算清单'!$F$2:$F$578,$A548,'[2]2.报价结算清单'!$L$2:$L$578)</f>
        <v>#VALUE!</v>
      </c>
      <c r="H548" s="13" t="e">
        <f>SUMIF('[2]2.报价结算清单'!$F$2:$F$578,$A548,'[2]2.报价结算清单'!$N$2:$N$578)</f>
        <v>#VALUE!</v>
      </c>
      <c r="I548" s="15" t="e">
        <f>SUMIF('[2]2.报价结算清单'!$F$2:$F$578,A548,'[2]2.报价结算清单'!$P$2:$P$578)</f>
        <v>#VALUE!</v>
      </c>
    </row>
    <row r="549" ht="14" spans="1:9">
      <c r="A549" s="7" t="s">
        <v>3103</v>
      </c>
      <c r="B549" s="8" t="s">
        <v>47</v>
      </c>
      <c r="C549" s="8" t="s">
        <v>2570</v>
      </c>
      <c r="D549" s="9" t="s">
        <v>48</v>
      </c>
      <c r="E549" s="8" t="s">
        <v>49</v>
      </c>
      <c r="F549" s="12">
        <v>0.06</v>
      </c>
      <c r="G549" s="13" t="e">
        <f>SUMIF('[2]2.报价结算清单'!$F$2:$F$578,$A549,'[2]2.报价结算清单'!$L$2:$L$578)</f>
        <v>#VALUE!</v>
      </c>
      <c r="H549" s="13" t="e">
        <f>SUMIF('[2]2.报价结算清单'!$F$2:$F$578,$A549,'[2]2.报价结算清单'!$N$2:$N$578)</f>
        <v>#VALUE!</v>
      </c>
      <c r="I549" s="15" t="e">
        <f>SUMIF('[2]2.报价结算清单'!$F$2:$F$578,A549,'[2]2.报价结算清单'!$P$2:$P$578)</f>
        <v>#VALUE!</v>
      </c>
    </row>
    <row r="550" ht="28" spans="1:6">
      <c r="A550" s="1" t="s">
        <v>3104</v>
      </c>
      <c r="B550" s="1" t="s">
        <v>2255</v>
      </c>
      <c r="C550" s="1" t="s">
        <v>3104</v>
      </c>
      <c r="D550" s="1" t="s">
        <v>2256</v>
      </c>
      <c r="E550" s="1" t="s">
        <v>49</v>
      </c>
      <c r="F550" s="2">
        <v>0</v>
      </c>
    </row>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sheetData>
  <sheetProtection formatCells="0" formatColumns="0" formatRows="0" autoFilter="0"/>
  <autoFilter ref="A1:I749">
    <filterColumn colId="3">
      <filters>
        <filter val="报批及安保-运营人员-保障组-普通保安-搭建、展区、外场用安保（人员劳务费，每场不超过8小时，含个税）"/>
        <filter val="服务费税费-项目税费-项目税费-制作搭建、AVL设备、第三方人员服务费-增值税比例"/>
        <filter val="服务费税费-项目服务费-项目服务费-机票、用车、用餐等第三方资源-服务费比例"/>
        <filter val="服务费税费-项目服务费-项目服务费-场地采买、酒店用房服务费-服务费比例"/>
        <filter val="第三方人员类-运营人员-翻译速记-速记-专业速记证书&#10;人员劳务费。不含住宿、交通、补贴等费用，每场不超过4小时，含个税"/>
        <filter val="第三方人员类-运营人员-服务人员-保洁-人员劳务费，每场按4小时计，含个税"/>
        <filter val="第三方人员类-运营人员-服务人员-礼仪-人员劳务费。不含住宿、交通、补贴等费用，每场不超过8小时&#10;彩排按每人0.5场收费，含个税"/>
        <filter val="第三方人员类-运营人员-服务人员-兼职人员-人员劳务费。不含住宿、交通、补贴等费用，每场不超过8小时&#10;彩排按每人0.5场收费，含个税"/>
        <filter val="创意-导演组-演职员组-妆发师-3年以上化妆经验&#10;人员劳务费。不含住宿、交通、补贴等费用，每场不超过8小时，含个税，此价格为最高限价，以实际发生为准"/>
        <filter val="报批及安保-运营人员-保障组-高级保安-内场安保（对形象有要求）人员劳务费，每场不超过8小时，含个税"/>
        <filter val="服务费税费-项目服务费-项目服务费-物资采买、其他代垫付服务费-服务费比例"/>
        <filter val="服务费税费-项目服务费-项目服务费-onsite人员服务费-服务费比例"/>
        <filter val="服务费税费-项目税费-项目税费-onsite人员服务费-增值税比例"/>
        <filter val="服务费税费-项目税费-项目税费-物资采买、代垫付、其他未罗列项服务费-增值税比例"/>
        <filter val="服务费税费-项目税费-项目税费-机票、用车、用餐等第三方资源-增值税比例"/>
        <filter val="服务费税费-项目税费-项目税费-场地采买、酒店用房服务费-增值税比例"/>
        <filter val="服务费税费-项目服务费-项目服务费-制作搭建、AVL设备、第三方人员服务费-服务费比例"/>
        <filter val="服务费税费-项目税费-无票垫付费-第三方无票垫付服务费-服务费比例"/>
        <filter val="第三方人员类-运营人员-服务人员-高级礼仪-身高168cm以上，有过2年以上大型活动经验&#10;人员劳务费。不含住宿、交通、补贴等费用，每场不超过8小时&#10;彩排按每人0.5场收费，含个税"/>
      </filters>
    </filterColumn>
    <extLst/>
  </autoFilter>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使用说明</vt:lpstr>
      <vt:lpstr>框架条目清单</vt:lpstr>
      <vt:lpstr>前序清单文件</vt:lpstr>
      <vt:lpstr>1.报价汇总</vt:lpstr>
      <vt:lpstr>2.报价结算清单</vt:lpstr>
      <vt:lpstr>3.框架内物料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WPS_1555667657</cp:lastModifiedBy>
  <dcterms:created xsi:type="dcterms:W3CDTF">2023-08-10T16:45:00Z</dcterms:created>
  <dcterms:modified xsi:type="dcterms:W3CDTF">2024-11-20T17:52:39Z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2052-6.5.1.8687</vt:lpwstr>
  </property>
  <property fmtid="{D5CDD505-2E9C-101B-9397-08002B2CF9AE}" pid="3" name="ICV">
    <vt:lpwstr>128D97FD012FDD4626693D67AE8CE1E3_43</vt:lpwstr>
  </property>
</Properties>
</file>