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5.20再明孟庆庆内蒙赤峰会PUR2305119\"/>
    </mc:Choice>
  </mc:AlternateContent>
  <xr:revisionPtr revIDLastSave="0" documentId="13_ncr:1_{5D625AC6-B1B9-42CD-8540-6F5BCA096294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'结算-地接社'!$A$1:$M$33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2" i="18" l="1"/>
  <c r="G17" i="18"/>
  <c r="G18" i="18"/>
  <c r="G19" i="18"/>
  <c r="G20" i="18"/>
  <c r="G21" i="18"/>
  <c r="G22" i="18"/>
  <c r="G23" i="18"/>
  <c r="G24" i="18"/>
  <c r="G25" i="18"/>
  <c r="G16" i="18"/>
  <c r="G11" i="18"/>
  <c r="G13" i="18"/>
  <c r="H13" i="18"/>
  <c r="G14" i="18" l="1"/>
  <c r="G28" i="18" s="1"/>
  <c r="G29" i="18" s="1"/>
  <c r="G26" i="18"/>
  <c r="G31" i="18" l="1"/>
  <c r="G32" i="18" s="1"/>
  <c r="G33" i="18" s="1"/>
  <c r="H14" i="18"/>
  <c r="H16" i="18"/>
  <c r="H26" i="18" s="1"/>
  <c r="L24" i="19" l="1"/>
  <c r="G20" i="19"/>
  <c r="G11" i="19"/>
  <c r="G12" i="19"/>
  <c r="G24" i="19"/>
  <c r="L13" i="18" l="1"/>
  <c r="H28" i="18"/>
  <c r="H31" i="18" l="1"/>
  <c r="H32" i="18" s="1"/>
  <c r="H33" i="18" s="1"/>
  <c r="H29" i="18"/>
</calcChain>
</file>

<file path=xl/sharedStrings.xml><?xml version="1.0" encoding="utf-8"?>
<sst xmlns="http://schemas.openxmlformats.org/spreadsheetml/2006/main" count="105" uniqueCount="77">
  <si>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</si>
  <si>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</si>
  <si>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</si>
  <si>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</si>
  <si>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</si>
  <si>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</si>
  <si>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</si>
  <si>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</si>
  <si>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</si>
  <si>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</si>
  <si>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</si>
  <si>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</si>
  <si>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</si>
  <si>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</si>
  <si>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</si>
  <si>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</si>
  <si>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</si>
  <si>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</si>
  <si>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</si>
  <si>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</si>
  <si>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</si>
  <si>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</si>
  <si>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</si>
  <si>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</si>
  <si>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</si>
  <si>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</si>
  <si>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</si>
  <si>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</si>
  <si>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</si>
  <si>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</si>
  <si>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</si>
  <si>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</si>
  <si>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</si>
  <si>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</si>
  <si>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</si>
  <si>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</si>
  <si>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</si>
  <si>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</si>
  <si>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</si>
  <si>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</si>
  <si>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</si>
  <si>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</si>
  <si>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</si>
  <si>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</si>
  <si>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</si>
  <si>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</si>
  <si>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</si>
  <si>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</si>
  <si>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</si>
  <si>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</si>
  <si>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</si>
  <si>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</si>
  <si>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</si>
  <si>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</si>
  <si>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</si>
  <si>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</si>
  <si>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</si>
  <si>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</si>
  <si>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</si>
  <si>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19日晚餐</t>
    <phoneticPr fontId="6" type="noConversion"/>
  </si>
  <si>
    <t>20日午餐</t>
    <phoneticPr fontId="6" type="noConversion"/>
  </si>
  <si>
    <t>20日晚餐</t>
    <phoneticPr fontId="6" type="noConversion"/>
  </si>
  <si>
    <t>会场</t>
    <phoneticPr fontId="6" type="noConversion"/>
  </si>
  <si>
    <t>茶歇</t>
    <phoneticPr fontId="6" type="noConversion"/>
  </si>
  <si>
    <t>条幅</t>
    <phoneticPr fontId="6" type="noConversion"/>
  </si>
  <si>
    <t>串场PPT打印</t>
    <phoneticPr fontId="6" type="noConversion"/>
  </si>
  <si>
    <t>日程</t>
    <phoneticPr fontId="6" type="noConversion"/>
  </si>
  <si>
    <t>邀请函</t>
    <phoneticPr fontId="6" type="noConversion"/>
  </si>
  <si>
    <t>5.20再明孟庆庆内蒙赤峰会PUR2305119</t>
    <phoneticPr fontId="6" type="noConversion"/>
  </si>
  <si>
    <t>先声药业会务服报价单-地接社</t>
    <phoneticPr fontId="1" type="noConversion"/>
  </si>
  <si>
    <t>内蒙古赤峰</t>
    <phoneticPr fontId="6" type="noConversion"/>
  </si>
  <si>
    <t>上会人员</t>
    <phoneticPr fontId="6" type="noConversion"/>
  </si>
  <si>
    <t>工作人员</t>
    <phoneticPr fontId="6" type="noConversion"/>
  </si>
  <si>
    <t>赤玉龙峰市国宾馆</t>
    <phoneticPr fontId="6" type="noConversion"/>
  </si>
  <si>
    <t>住宿</t>
    <phoneticPr fontId="6" type="noConversion"/>
  </si>
  <si>
    <t>垫付</t>
    <phoneticPr fontId="6" type="noConversion"/>
  </si>
  <si>
    <t>框架内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</si>
</sst>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10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7" xfId="0" applyBorder="1"/>
    <xf numFmtId="0" fontId="15" fillId="10" borderId="37" xfId="0" applyFont="1" applyFill="1" applyBorder="1" applyAlignment="1">
      <alignment horizontal="center" vertical="center"/>
    </xf>
    <xf numFmtId="14" fontId="16" fillId="10" borderId="37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7" xfId="0" applyFont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58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179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/>
    <xf numFmtId="0" fontId="18" fillId="0" borderId="37" xfId="0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7" xfId="0" applyFont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/>
    </xf>
    <xf numFmtId="49" fontId="18" fillId="0" borderId="37" xfId="0" applyNumberFormat="1" applyFont="1" applyBorder="1" applyAlignment="1">
      <alignment horizontal="left"/>
    </xf>
    <xf numFmtId="0" fontId="18" fillId="0" borderId="38" xfId="0" applyFont="1" applyBorder="1" applyAlignment="1">
      <alignment horizontal="center" vertical="center"/>
    </xf>
    <xf numFmtId="58" fontId="18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179" fontId="18" fillId="0" borderId="37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179" fontId="24" fillId="0" borderId="3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/>
    </xf>
    <xf numFmtId="58" fontId="28" fillId="9" borderId="37" xfId="0" applyNumberFormat="1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58" fontId="28" fillId="0" borderId="37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58" fontId="29" fillId="9" borderId="37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79" fontId="25" fillId="0" borderId="3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7" fontId="4" fillId="3" borderId="49" xfId="0" applyNumberFormat="1" applyFont="1" applyFill="1" applyBorder="1" applyAlignment="1">
      <alignment horizontal="center" vertical="center"/>
    </xf>
    <xf numFmtId="2" fontId="5" fillId="2" borderId="48" xfId="0" applyNumberFormat="1" applyFont="1" applyFill="1" applyBorder="1" applyAlignment="1">
      <alignment horizontal="center" vertical="center"/>
    </xf>
    <xf numFmtId="176" fontId="4" fillId="5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4" fillId="2" borderId="52" xfId="0" applyNumberFormat="1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2" fontId="4" fillId="5" borderId="46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3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34" fillId="2" borderId="23" xfId="0" applyFont="1" applyFill="1" applyBorder="1" applyAlignment="1">
      <alignment vertical="center" wrapText="1"/>
    </xf>
    <xf numFmtId="0" fontId="34" fillId="2" borderId="23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6"/>
  <sheetViews>
    <sheetView tabSelected="1" zoomScale="76" zoomScaleNormal="85" workbookViewId="0">
      <selection activeCell="P26" sqref="P26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hidden="1" customWidth="1"/>
    <col min="9" max="9" width="8.75" style="3" hidden="1" customWidth="1"/>
    <col min="10" max="10" width="5.25" style="3" hidden="1" customWidth="1"/>
    <col min="11" max="11" width="5.125" style="3" hidden="1" customWidth="1"/>
    <col min="12" max="12" width="7.5" style="3" hidden="1" customWidth="1"/>
    <col min="13" max="13" width="37.5625" style="3" hidden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78" t="s">
        <v>69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4" s="5" customFormat="1" ht="17.25" customHeight="1">
      <c r="A4" s="182" t="s">
        <v>49</v>
      </c>
      <c r="B4" s="182"/>
      <c r="C4" s="106" t="s">
        <v>68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79" t="s">
        <v>46</v>
      </c>
      <c r="B5" s="179"/>
      <c r="C5" s="112">
        <v>45066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79" t="s">
        <v>47</v>
      </c>
      <c r="B6" s="179"/>
      <c r="C6" s="106" t="s">
        <v>70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79" t="s">
        <v>50</v>
      </c>
      <c r="B7" s="179"/>
      <c r="C7" s="111">
        <v>20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80" t="s">
        <v>0</v>
      </c>
      <c r="B9" s="181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5" t="s">
        <v>9</v>
      </c>
      <c r="B10" s="146"/>
      <c r="C10" s="146"/>
      <c r="D10" s="146"/>
      <c r="E10" s="146"/>
      <c r="F10" s="146"/>
      <c r="G10" s="154"/>
      <c r="H10" s="145"/>
      <c r="I10" s="146"/>
      <c r="J10" s="146"/>
      <c r="K10" s="146"/>
      <c r="L10" s="146"/>
      <c r="M10" s="147"/>
    </row>
    <row r="11" spans="1:14" s="5" customFormat="1" ht="21.4" customHeight="1">
      <c r="A11" s="207" t="s">
        <v>73</v>
      </c>
      <c r="B11" s="208" t="s">
        <v>74</v>
      </c>
      <c r="C11" s="139"/>
      <c r="D11" s="141">
        <v>400</v>
      </c>
      <c r="E11" s="142">
        <v>1</v>
      </c>
      <c r="F11" s="142">
        <v>1</v>
      </c>
      <c r="G11" s="121">
        <f>D11*E11*F11</f>
        <v>400</v>
      </c>
      <c r="H11" s="104"/>
      <c r="I11" s="125"/>
      <c r="J11" s="126"/>
      <c r="K11" s="126"/>
      <c r="L11" s="141"/>
      <c r="M11" s="140"/>
      <c r="N11" s="209" t="s">
        <v>75</v>
      </c>
    </row>
    <row r="12" spans="1:14" s="5" customFormat="1" ht="21.4" customHeight="1">
      <c r="A12" s="139" t="s">
        <v>71</v>
      </c>
      <c r="B12" s="143" t="s">
        <v>72</v>
      </c>
      <c r="C12" s="144"/>
      <c r="D12" s="141">
        <v>400</v>
      </c>
      <c r="E12" s="142">
        <v>1</v>
      </c>
      <c r="F12" s="142">
        <v>1</v>
      </c>
      <c r="G12" s="121">
        <f>D12*E12*F12</f>
        <v>400</v>
      </c>
      <c r="H12" s="104"/>
      <c r="I12" s="125"/>
      <c r="J12" s="126"/>
      <c r="K12" s="126"/>
      <c r="L12" s="141"/>
      <c r="M12" s="140"/>
      <c r="N12" s="209" t="s">
        <v>76</v>
      </c>
    </row>
    <row r="13" spans="1:14" s="5" customFormat="1" ht="12" thickBot="1">
      <c r="A13" s="126"/>
      <c r="B13" s="127"/>
      <c r="C13" s="127"/>
      <c r="D13" s="126"/>
      <c r="E13" s="126"/>
      <c r="F13" s="126"/>
      <c r="G13" s="123">
        <f>D13*E13*F13</f>
        <v>0</v>
      </c>
      <c r="H13" s="108">
        <f>I13*J13*K13</f>
        <v>0</v>
      </c>
      <c r="I13" s="128"/>
      <c r="J13" s="126"/>
      <c r="K13" s="126"/>
      <c r="L13" s="107">
        <f t="shared" ref="L13" si="0">G13-H13</f>
        <v>0</v>
      </c>
      <c r="M13" s="129"/>
    </row>
    <row r="14" spans="1:14" s="5" customFormat="1" ht="17.25" customHeight="1">
      <c r="A14" s="150" t="s">
        <v>51</v>
      </c>
      <c r="B14" s="151"/>
      <c r="C14" s="151"/>
      <c r="D14" s="151"/>
      <c r="E14" s="151"/>
      <c r="F14" s="151"/>
      <c r="G14" s="124">
        <f>SUM(G11:G13)</f>
        <v>800</v>
      </c>
      <c r="H14" s="109">
        <f>SUM(H11:H13)</f>
        <v>0</v>
      </c>
      <c r="I14" s="183"/>
      <c r="J14" s="152"/>
      <c r="K14" s="152"/>
      <c r="L14" s="152"/>
      <c r="M14" s="152"/>
      <c r="N14" s="23"/>
    </row>
    <row r="15" spans="1:14" s="7" customFormat="1" ht="17.25" customHeight="1">
      <c r="A15" s="145" t="s">
        <v>10</v>
      </c>
      <c r="B15" s="146"/>
      <c r="C15" s="146"/>
      <c r="D15" s="146"/>
      <c r="E15" s="146"/>
      <c r="F15" s="146"/>
      <c r="G15" s="146"/>
      <c r="H15" s="145"/>
      <c r="I15" s="146"/>
      <c r="J15" s="146"/>
      <c r="K15" s="146"/>
      <c r="L15" s="146"/>
      <c r="M15" s="147"/>
    </row>
    <row r="16" spans="1:14" s="5" customFormat="1" ht="18.399999999999999" customHeight="1">
      <c r="A16" s="163" t="s">
        <v>56</v>
      </c>
      <c r="B16" s="133" t="s">
        <v>59</v>
      </c>
      <c r="C16" s="134"/>
      <c r="D16" s="10">
        <v>2000</v>
      </c>
      <c r="E16" s="10">
        <v>1</v>
      </c>
      <c r="F16" s="10">
        <v>1</v>
      </c>
      <c r="G16" s="121">
        <f>D16*E16*F16</f>
        <v>2000</v>
      </c>
      <c r="H16" s="116">
        <f>I16*J16*K16</f>
        <v>0</v>
      </c>
      <c r="I16" s="104"/>
      <c r="J16" s="105"/>
      <c r="K16" s="105"/>
      <c r="L16" s="10"/>
      <c r="M16" s="130"/>
      <c r="N16" s="209" t="s">
        <v>75</v>
      </c>
    </row>
    <row r="17" spans="1:14" s="5" customFormat="1" ht="18.399999999999999" customHeight="1">
      <c r="A17" s="164"/>
      <c r="B17" s="133" t="s">
        <v>60</v>
      </c>
      <c r="C17" s="135"/>
      <c r="D17" s="10">
        <v>2000</v>
      </c>
      <c r="E17" s="10">
        <v>2</v>
      </c>
      <c r="F17" s="10">
        <v>1</v>
      </c>
      <c r="G17" s="121">
        <f t="shared" ref="G17:G25" si="1">D17*E17*F17</f>
        <v>4000</v>
      </c>
      <c r="H17" s="116"/>
      <c r="I17" s="104"/>
      <c r="J17" s="105"/>
      <c r="K17" s="105"/>
      <c r="L17" s="10"/>
      <c r="M17" s="130"/>
      <c r="N17" s="209" t="s">
        <v>75</v>
      </c>
    </row>
    <row r="18" spans="1:14" s="5" customFormat="1" ht="18.399999999999999" customHeight="1">
      <c r="A18" s="164"/>
      <c r="B18" s="133" t="s">
        <v>61</v>
      </c>
      <c r="C18" s="135"/>
      <c r="D18" s="10">
        <v>2400</v>
      </c>
      <c r="E18" s="10">
        <v>1</v>
      </c>
      <c r="F18" s="10">
        <v>1</v>
      </c>
      <c r="G18" s="121">
        <f t="shared" si="1"/>
        <v>2400</v>
      </c>
      <c r="H18" s="116"/>
      <c r="I18" s="104"/>
      <c r="J18" s="105"/>
      <c r="K18" s="105"/>
      <c r="L18" s="10"/>
      <c r="M18" s="130"/>
      <c r="N18" s="209" t="s">
        <v>75</v>
      </c>
    </row>
    <row r="19" spans="1:14" s="5" customFormat="1" ht="18.399999999999999" customHeight="1">
      <c r="A19" s="163" t="s">
        <v>62</v>
      </c>
      <c r="B19" s="133" t="s">
        <v>62</v>
      </c>
      <c r="C19" s="135"/>
      <c r="D19" s="10">
        <v>2000</v>
      </c>
      <c r="E19" s="10">
        <v>1</v>
      </c>
      <c r="F19" s="10">
        <v>1</v>
      </c>
      <c r="G19" s="121">
        <f t="shared" si="1"/>
        <v>2000</v>
      </c>
      <c r="H19" s="116"/>
      <c r="I19" s="104"/>
      <c r="J19" s="105"/>
      <c r="K19" s="105"/>
      <c r="L19" s="10"/>
      <c r="M19" s="130"/>
      <c r="N19" s="209" t="s">
        <v>75</v>
      </c>
    </row>
    <row r="20" spans="1:14" s="5" customFormat="1" ht="18.399999999999999" customHeight="1">
      <c r="A20" s="165"/>
      <c r="B20" s="133" t="s">
        <v>63</v>
      </c>
      <c r="C20" s="135"/>
      <c r="D20" s="10">
        <v>50</v>
      </c>
      <c r="E20" s="10">
        <v>20</v>
      </c>
      <c r="F20" s="10">
        <v>1</v>
      </c>
      <c r="G20" s="121">
        <f t="shared" si="1"/>
        <v>1000</v>
      </c>
      <c r="H20" s="116"/>
      <c r="I20" s="104"/>
      <c r="J20" s="105"/>
      <c r="K20" s="105"/>
      <c r="L20" s="10"/>
      <c r="M20" s="130"/>
      <c r="N20" s="209" t="s">
        <v>75</v>
      </c>
    </row>
    <row r="21" spans="1:14" s="5" customFormat="1" ht="18.399999999999999" customHeight="1">
      <c r="A21" s="160" t="s">
        <v>57</v>
      </c>
      <c r="B21" s="136" t="s">
        <v>58</v>
      </c>
      <c r="C21" s="137"/>
      <c r="D21" s="10">
        <v>200</v>
      </c>
      <c r="E21" s="10">
        <v>1</v>
      </c>
      <c r="F21" s="10">
        <v>1</v>
      </c>
      <c r="G21" s="121">
        <f t="shared" si="1"/>
        <v>200</v>
      </c>
      <c r="H21" s="116"/>
      <c r="I21" s="104"/>
      <c r="J21" s="105"/>
      <c r="K21" s="105"/>
      <c r="L21" s="10"/>
      <c r="M21" s="130"/>
      <c r="N21" s="209" t="s">
        <v>76</v>
      </c>
    </row>
    <row r="22" spans="1:14" s="5" customFormat="1" ht="18.399999999999999" customHeight="1">
      <c r="A22" s="161"/>
      <c r="B22" s="136" t="s">
        <v>64</v>
      </c>
      <c r="C22" s="134"/>
      <c r="D22" s="138">
        <v>200</v>
      </c>
      <c r="E22" s="10">
        <v>1</v>
      </c>
      <c r="F22" s="10">
        <v>1</v>
      </c>
      <c r="G22" s="121">
        <f t="shared" si="1"/>
        <v>200</v>
      </c>
      <c r="H22" s="116"/>
      <c r="I22" s="104"/>
      <c r="J22" s="105"/>
      <c r="K22" s="105"/>
      <c r="L22" s="10"/>
      <c r="M22" s="130"/>
      <c r="N22" s="209" t="s">
        <v>76</v>
      </c>
    </row>
    <row r="23" spans="1:14" s="5" customFormat="1" ht="18.399999999999999" customHeight="1">
      <c r="A23" s="161"/>
      <c r="B23" s="136" t="s">
        <v>66</v>
      </c>
      <c r="C23" s="134"/>
      <c r="D23" s="132">
        <v>5</v>
      </c>
      <c r="E23" s="10">
        <v>20</v>
      </c>
      <c r="F23" s="10">
        <v>1</v>
      </c>
      <c r="G23" s="121">
        <f t="shared" si="1"/>
        <v>100</v>
      </c>
      <c r="H23" s="116"/>
      <c r="I23" s="104"/>
      <c r="J23" s="105"/>
      <c r="K23" s="105"/>
      <c r="L23" s="10"/>
      <c r="M23" s="130"/>
      <c r="N23" s="209" t="s">
        <v>76</v>
      </c>
    </row>
    <row r="24" spans="1:14" s="5" customFormat="1" ht="18.399999999999999" customHeight="1">
      <c r="A24" s="161"/>
      <c r="B24" s="136" t="s">
        <v>67</v>
      </c>
      <c r="C24" s="134"/>
      <c r="D24" s="132">
        <v>10</v>
      </c>
      <c r="E24" s="10">
        <v>10</v>
      </c>
      <c r="F24" s="10">
        <v>1</v>
      </c>
      <c r="G24" s="121">
        <f t="shared" si="1"/>
        <v>100</v>
      </c>
      <c r="H24" s="116"/>
      <c r="I24" s="104"/>
      <c r="J24" s="105"/>
      <c r="K24" s="105"/>
      <c r="L24" s="10"/>
      <c r="M24" s="130"/>
      <c r="N24" s="209" t="s">
        <v>76</v>
      </c>
    </row>
    <row r="25" spans="1:14" s="5" customFormat="1" ht="18.399999999999999" customHeight="1">
      <c r="A25" s="162"/>
      <c r="B25" s="136" t="s">
        <v>65</v>
      </c>
      <c r="C25" s="134"/>
      <c r="D25" s="132">
        <v>190</v>
      </c>
      <c r="E25" s="10">
        <v>1</v>
      </c>
      <c r="F25" s="10">
        <v>1</v>
      </c>
      <c r="G25" s="121">
        <f t="shared" si="1"/>
        <v>190</v>
      </c>
      <c r="H25" s="116"/>
      <c r="I25" s="104"/>
      <c r="J25" s="105"/>
      <c r="K25" s="105"/>
      <c r="L25" s="10"/>
      <c r="M25" s="130"/>
      <c r="N25" s="209" t="s">
        <v>76</v>
      </c>
    </row>
    <row r="26" spans="1:14" s="5" customFormat="1" ht="17.25" customHeight="1">
      <c r="A26" s="150" t="s">
        <v>52</v>
      </c>
      <c r="B26" s="151"/>
      <c r="C26" s="151"/>
      <c r="D26" s="151"/>
      <c r="E26" s="151"/>
      <c r="F26" s="151"/>
      <c r="G26" s="122">
        <f>SUM(G16:G25)</f>
        <v>12190</v>
      </c>
      <c r="H26" s="110">
        <f>SUM(H16:H25)</f>
        <v>0</v>
      </c>
      <c r="I26" s="152"/>
      <c r="J26" s="152"/>
      <c r="K26" s="152"/>
      <c r="L26" s="152"/>
      <c r="M26" s="153"/>
    </row>
    <row r="27" spans="1:14" s="7" customFormat="1" ht="17.25" customHeight="1">
      <c r="A27" s="145" t="s">
        <v>11</v>
      </c>
      <c r="B27" s="146"/>
      <c r="C27" s="146"/>
      <c r="D27" s="146"/>
      <c r="E27" s="146"/>
      <c r="F27" s="146"/>
      <c r="G27" s="154"/>
      <c r="H27" s="145"/>
      <c r="I27" s="146"/>
      <c r="J27" s="146"/>
      <c r="K27" s="146"/>
      <c r="L27" s="146"/>
      <c r="M27" s="147"/>
    </row>
    <row r="28" spans="1:14" s="5" customFormat="1" ht="17.25" customHeight="1">
      <c r="A28" s="155" t="s">
        <v>53</v>
      </c>
      <c r="B28" s="156"/>
      <c r="C28" s="157">
        <v>0.06</v>
      </c>
      <c r="D28" s="158"/>
      <c r="E28" s="158"/>
      <c r="F28" s="159"/>
      <c r="G28" s="119">
        <f>(G14+G26)*C28</f>
        <v>779.4</v>
      </c>
      <c r="H28" s="115">
        <f>(H26+H14)*C28</f>
        <v>0</v>
      </c>
      <c r="M28" s="24"/>
    </row>
    <row r="29" spans="1:14" s="5" customFormat="1" ht="17.25" customHeight="1">
      <c r="A29" s="148" t="s">
        <v>54</v>
      </c>
      <c r="B29" s="149"/>
      <c r="C29" s="149"/>
      <c r="D29" s="149"/>
      <c r="E29" s="149"/>
      <c r="F29" s="149"/>
      <c r="G29" s="120">
        <f>G14+G26+G28</f>
        <v>13769.4</v>
      </c>
      <c r="H29" s="131">
        <f>H28+H26+H14</f>
        <v>0</v>
      </c>
      <c r="I29" s="25"/>
      <c r="J29" s="25"/>
      <c r="K29" s="25"/>
      <c r="L29" s="25"/>
      <c r="M29" s="26"/>
    </row>
    <row r="30" spans="1:14" s="7" customFormat="1" ht="17.25" customHeight="1">
      <c r="A30" s="167" t="s">
        <v>12</v>
      </c>
      <c r="B30" s="168"/>
      <c r="C30" s="168"/>
      <c r="D30" s="168"/>
      <c r="E30" s="168"/>
      <c r="F30" s="168"/>
      <c r="G30" s="169"/>
      <c r="H30" s="167"/>
      <c r="I30" s="168"/>
      <c r="J30" s="168"/>
      <c r="K30" s="168"/>
      <c r="L30" s="168"/>
      <c r="M30" s="170"/>
    </row>
    <row r="31" spans="1:14" s="5" customFormat="1" ht="17.25" customHeight="1">
      <c r="A31" s="171" t="s">
        <v>55</v>
      </c>
      <c r="B31" s="172"/>
      <c r="C31" s="173">
        <v>0.06</v>
      </c>
      <c r="D31" s="174"/>
      <c r="E31" s="174"/>
      <c r="F31" s="175"/>
      <c r="G31" s="117">
        <f>G29*C31</f>
        <v>826.16399999999999</v>
      </c>
      <c r="H31" s="113">
        <f>(H28+H26+H14)*C31</f>
        <v>0</v>
      </c>
      <c r="I31" s="176"/>
      <c r="J31" s="176"/>
      <c r="K31" s="176"/>
      <c r="L31" s="176"/>
      <c r="M31" s="177"/>
    </row>
    <row r="32" spans="1:14" s="5" customFormat="1" ht="17.25" customHeight="1" thickBot="1">
      <c r="A32" s="148" t="s">
        <v>14</v>
      </c>
      <c r="B32" s="149"/>
      <c r="C32" s="149"/>
      <c r="D32" s="149"/>
      <c r="E32" s="149"/>
      <c r="F32" s="149"/>
      <c r="G32" s="118">
        <f>G29+G31</f>
        <v>14595.564</v>
      </c>
      <c r="H32" s="114">
        <f>H31+H28+H26+H14</f>
        <v>0</v>
      </c>
      <c r="I32" s="25"/>
      <c r="J32" s="25"/>
      <c r="K32" s="25"/>
      <c r="L32" s="25"/>
      <c r="M32" s="25"/>
    </row>
    <row r="33" spans="1:13" s="5" customFormat="1" ht="17.25" customHeight="1" thickBot="1">
      <c r="A33" s="148" t="s">
        <v>39</v>
      </c>
      <c r="B33" s="149"/>
      <c r="C33" s="149"/>
      <c r="D33" s="149"/>
      <c r="E33" s="149"/>
      <c r="F33" s="149"/>
      <c r="G33" s="118">
        <f>G32/C7</f>
        <v>729.77819999999997</v>
      </c>
      <c r="H33" s="114">
        <f>H32/C7</f>
        <v>0</v>
      </c>
      <c r="I33" s="25"/>
      <c r="J33" s="25"/>
      <c r="K33" s="25"/>
      <c r="L33" s="25"/>
      <c r="M33" s="25"/>
    </row>
    <row r="34" spans="1:13" s="5" customFormat="1">
      <c r="A34" s="3"/>
      <c r="B34" s="3"/>
      <c r="C34" s="3"/>
      <c r="D34" s="3"/>
      <c r="E34" s="3"/>
      <c r="F34" s="3"/>
      <c r="G34" s="3"/>
      <c r="H34" s="4"/>
      <c r="I34" s="3"/>
      <c r="J34" s="3"/>
      <c r="K34" s="3"/>
      <c r="L34" s="3"/>
      <c r="M34" s="3"/>
    </row>
    <row r="35" spans="1:13" s="5" customFormat="1" ht="12.75" customHeight="1">
      <c r="A35" s="166"/>
      <c r="B35" s="166"/>
      <c r="C35" s="166"/>
      <c r="D35" s="166"/>
      <c r="E35" s="166"/>
      <c r="F35" s="166"/>
      <c r="G35" s="166"/>
      <c r="H35" s="6"/>
    </row>
    <row r="36" spans="1:13" s="5" customFormat="1" ht="11.65">
      <c r="A36" s="166"/>
      <c r="B36" s="166"/>
      <c r="C36" s="166"/>
      <c r="D36" s="166"/>
      <c r="E36" s="166"/>
      <c r="F36" s="166"/>
      <c r="G36" s="166"/>
      <c r="H36" s="6"/>
    </row>
  </sheetData>
  <mergeCells count="30">
    <mergeCell ref="A10:G10"/>
    <mergeCell ref="H10:M10"/>
    <mergeCell ref="A14:F14"/>
    <mergeCell ref="I14:M14"/>
    <mergeCell ref="A3:M3"/>
    <mergeCell ref="A6:B6"/>
    <mergeCell ref="A7:B7"/>
    <mergeCell ref="A9:B9"/>
    <mergeCell ref="A4:B4"/>
    <mergeCell ref="A5:B5"/>
    <mergeCell ref="A35:G36"/>
    <mergeCell ref="A30:G30"/>
    <mergeCell ref="H30:M30"/>
    <mergeCell ref="A31:B31"/>
    <mergeCell ref="C31:F31"/>
    <mergeCell ref="I31:M31"/>
    <mergeCell ref="A32:F32"/>
    <mergeCell ref="A33:F33"/>
    <mergeCell ref="A15:G15"/>
    <mergeCell ref="H15:M15"/>
    <mergeCell ref="A29:F29"/>
    <mergeCell ref="A26:F26"/>
    <mergeCell ref="I26:M26"/>
    <mergeCell ref="A27:G27"/>
    <mergeCell ref="H27:M27"/>
    <mergeCell ref="A28:B28"/>
    <mergeCell ref="C28:F28"/>
    <mergeCell ref="A21:A25"/>
    <mergeCell ref="A16:A18"/>
    <mergeCell ref="A19:A20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78" t="s">
        <v>40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s="5" customFormat="1" ht="17.25" customHeight="1">
      <c r="A4" s="193" t="s">
        <v>45</v>
      </c>
      <c r="B4" s="193"/>
      <c r="C4" s="15"/>
      <c r="H4" s="28"/>
      <c r="I4" s="28"/>
      <c r="J4" s="28"/>
      <c r="K4" s="28"/>
    </row>
    <row r="5" spans="1:13" s="5" customFormat="1" ht="17.25" customHeight="1">
      <c r="A5" s="193" t="s">
        <v>46</v>
      </c>
      <c r="B5" s="193"/>
      <c r="C5" s="16"/>
      <c r="H5" s="28"/>
      <c r="I5" s="28"/>
      <c r="J5" s="28"/>
      <c r="K5" s="28"/>
    </row>
    <row r="6" spans="1:13" s="5" customFormat="1" ht="17.25" customHeight="1">
      <c r="A6" s="193" t="s">
        <v>47</v>
      </c>
      <c r="B6" s="193"/>
      <c r="C6" s="9"/>
      <c r="H6" s="28"/>
      <c r="I6" s="28"/>
      <c r="J6" s="28"/>
      <c r="K6" s="28"/>
    </row>
    <row r="7" spans="1:13" s="5" customFormat="1" ht="17.25" customHeight="1">
      <c r="A7" s="193" t="s">
        <v>48</v>
      </c>
      <c r="B7" s="193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80" t="s">
        <v>0</v>
      </c>
      <c r="B9" s="181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89" t="s">
        <v>8</v>
      </c>
      <c r="B10" s="190"/>
      <c r="C10" s="190"/>
      <c r="D10" s="190"/>
      <c r="E10" s="190"/>
      <c r="F10" s="190"/>
      <c r="G10" s="191"/>
      <c r="H10" s="189"/>
      <c r="I10" s="190"/>
      <c r="J10" s="190"/>
      <c r="K10" s="190"/>
      <c r="L10" s="190"/>
      <c r="M10" s="192"/>
    </row>
    <row r="11" spans="1:13" s="5" customFormat="1" ht="18.600000000000001" customHeight="1">
      <c r="A11" s="187" t="s">
        <v>4</v>
      </c>
      <c r="B11" s="184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88"/>
      <c r="B12" s="185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88"/>
      <c r="B13" s="185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88"/>
      <c r="B14" s="185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88"/>
      <c r="B15" s="185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86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6" t="s">
        <v>6</v>
      </c>
      <c r="B17" s="184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6"/>
      <c r="B18" s="185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6"/>
      <c r="B19" s="186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87" t="s">
        <v>7</v>
      </c>
      <c r="B20" s="184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88"/>
      <c r="B21" s="185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94"/>
    </row>
    <row r="22" spans="1:13" ht="14.25" customHeight="1">
      <c r="A22" s="188"/>
      <c r="B22" s="186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95"/>
    </row>
    <row r="23" spans="1:13">
      <c r="A23" s="188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97" t="s">
        <v>13</v>
      </c>
      <c r="B24" s="198"/>
      <c r="C24" s="198"/>
      <c r="D24" s="198"/>
      <c r="E24" s="198"/>
      <c r="F24" s="198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0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99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04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04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05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06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0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01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0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01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2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3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0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01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0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01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0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01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0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01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99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01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99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01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99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99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2023-05-19T09:36:05Z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