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494" windowHeight="7534" tabRatio="467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M42" i="44"/>
  <c r="N81"/>
  <c r="N80"/>
  <c r="M41"/>
  <c r="N78" l="1"/>
  <c r="N79"/>
  <c r="M39" l="1"/>
  <c r="M38"/>
  <c r="N43"/>
  <c r="N42"/>
  <c r="N13"/>
  <c r="N11"/>
  <c r="N71"/>
  <c r="N49"/>
  <c r="N50"/>
  <c r="N104"/>
  <c r="N105" s="1"/>
  <c r="N103"/>
  <c r="N102"/>
  <c r="N101"/>
  <c r="N97"/>
  <c r="N98" s="1"/>
  <c r="N88"/>
  <c r="N87"/>
  <c r="N86"/>
  <c r="N85"/>
  <c r="N77"/>
  <c r="N76"/>
  <c r="N75"/>
  <c r="N74"/>
  <c r="N73"/>
  <c r="N72"/>
  <c r="N70"/>
  <c r="N66"/>
  <c r="N65"/>
  <c r="N64"/>
  <c r="N63"/>
  <c r="N62"/>
  <c r="N61"/>
  <c r="N60"/>
  <c r="N59"/>
  <c r="N58"/>
  <c r="N57"/>
  <c r="N56"/>
  <c r="N55"/>
  <c r="N54"/>
  <c r="N53"/>
  <c r="N52"/>
  <c r="N51"/>
  <c r="N45"/>
  <c r="N41"/>
  <c r="N40"/>
  <c r="N39"/>
  <c r="N38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2"/>
  <c r="N10"/>
  <c r="N89" l="1"/>
  <c r="N82"/>
  <c r="N35"/>
  <c r="N67"/>
  <c r="N46"/>
  <c r="N106"/>
  <c r="N90" l="1"/>
  <c r="J93" s="1"/>
  <c r="N93" s="1"/>
  <c r="N94" s="1"/>
  <c r="J109" s="1"/>
  <c r="N109" s="1"/>
  <c r="N110" s="1"/>
</calcChain>
</file>

<file path=xl/sharedStrings.xml><?xml version="1.0" encoding="utf-8"?>
<sst xmlns="http://schemas.openxmlformats.org/spreadsheetml/2006/main" count="419" uniqueCount="209">
  <si>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</si>
  <si>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</si>
  <si>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</si>
  <si>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</si>
  <si>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</si>
  <si>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</si>
  <si>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</si>
  <si>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</si>
  <si>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</si>
  <si>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</si>
  <si>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</si>
  <si>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</si>
  <si>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</si>
  <si>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</si>
  <si>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</si>
  <si>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</si>
  <si>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</si>
  <si>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</si>
  <si>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</si>
  <si>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</si>
  <si>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</si>
  <si>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</si>
  <si>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</si>
  <si>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</si>
  <si>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</si>
  <si>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</si>
  <si>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</si>
  <si>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</si>
  <si>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</si>
  <si>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</si>
  <si>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</si>
  <si>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</si>
  <si>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</si>
  <si>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</si>
  <si>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</si>
  <si>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</si>
  <si>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</si>
  <si>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</si>
  <si>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</si>
  <si>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</si>
  <si>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</si>
  <si>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</si>
  <si>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D-3</t>
  </si>
  <si>
    <t>块</t>
  </si>
  <si>
    <t>D-4</t>
  </si>
  <si>
    <t>D-5</t>
  </si>
  <si>
    <t>D-6</t>
  </si>
  <si>
    <t>X展架</t>
  </si>
  <si>
    <t>D-7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</si>
  <si>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</si>
  <si>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</si>
  <si>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</si>
  <si>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</si>
  <si>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</si>
  <si>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</si>
  <si>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</si>
  <si>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</si>
  <si>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</si>
  <si>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</si>
  <si>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</si>
  <si>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</si>
  <si>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</si>
  <si>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</si>
  <si>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</si>
  <si>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</si>
  <si>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</si>
  <si>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</si>
  <si>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</si>
  <si>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</si>
  <si>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</si>
  <si>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</si>
  <si>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</si>
  <si>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</si>
  <si>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</si>
  <si>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</si>
  <si>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</si>
  <si>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</si>
  <si>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</si>
  <si>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</si>
  <si>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</si>
  <si>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</si>
  <si>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</si>
  <si>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</si>
  <si>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</si>
  <si>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</si>
  <si>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</si>
  <si>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</si>
  <si>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</si>
  <si>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</si>
  <si>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</si>
  <si>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</si>
  <si>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</si>
  <si>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</si>
  <si>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</si>
  <si>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</si>
  <si>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</si>
  <si>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</si>
  <si>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</si>
  <si>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</si>
  <si>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</si>
  <si>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</si>
  <si>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</si>
  <si>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</si>
  <si>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</si>
  <si>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</si>
  <si>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</si>
  <si>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</si>
  <si>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</si>
  <si>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</si>
  <si>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</si>
  <si>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</si>
  <si>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</si>
  <si>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</si>
  <si>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</si>
  <si>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</si>
  <si>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</si>
  <si>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</si>
  <si>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</si>
  <si>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</si>
  <si>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</si>
  <si>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</si>
  <si>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</si>
  <si>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</si>
  <si>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</si>
  <si>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</si>
  <si>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</si>
  <si>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</si>
  <si>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</si>
  <si>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</si>
  <si>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</si>
  <si>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</si>
  <si>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</si>
  <si>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</si>
  <si>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</si>
  <si>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</si>
  <si>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</si>
  <si>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</si>
  <si>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</si>
  <si>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</si>
  <si>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</si>
  <si>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</si>
  <si>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</si>
  <si>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</si>
  <si>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</si>
  <si>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</si>
  <si>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</si>
  <si>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</si>
  <si>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</si>
  <si>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</si>
  <si>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</si>
  <si>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</si>
  <si>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自助餐</t>
  </si>
  <si>
    <t>桌餐</t>
  </si>
  <si>
    <t>会议</t>
  </si>
  <si>
    <t>2017.10.18-20</t>
  </si>
  <si>
    <t>含酒水，按实际结算请</t>
  </si>
  <si>
    <t>密云古北水镇古北之光</t>
  </si>
  <si>
    <t>康辉</t>
    <phoneticPr fontId="19" type="noConversion"/>
  </si>
  <si>
    <t>赵峰</t>
    <phoneticPr fontId="19" type="noConversion"/>
  </si>
  <si>
    <t>请说明险种、保额 中国人寿，保10万</t>
    <phoneticPr fontId="19" type="noConversion"/>
  </si>
  <si>
    <t>无线备3个讲台麦1个</t>
    <phoneticPr fontId="19" type="noConversion"/>
  </si>
  <si>
    <t xml:space="preserve">无线备2个 </t>
    <phoneticPr fontId="19" type="noConversion"/>
  </si>
  <si>
    <t>清晖厅1厅 379㎡（16.5*23*7）</t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</si>
  <si>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（豪华单间B）含门票、温泉体验</t>
    </r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</si>
  <si>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（高级标间B）含门票、温泉体验</t>
    </r>
    <phoneticPr fontId="19" type="noConversion"/>
  </si>
  <si>
    <r>
      <t>包含服务费、早餐</t>
    </r>
    <r>
      <rPr>
        <sz val="9"/>
        <color rgb="FFFF0000"/>
        <rFont val="宋体"/>
        <family val="3"/>
        <charset val="134"/>
      </rPr>
      <t>（高级标间A）含门票、温泉体验</t>
    </r>
    <phoneticPr fontId="19" type="noConversion"/>
  </si>
  <si>
    <t>FY17下启动会</t>
    <phoneticPr fontId="19" type="noConversion"/>
  </si>
  <si>
    <t>60人会场1个（清晖厅1厅 16000元），
30人会场2个（南塘厅，清逸厅各2800元） 80㎡（14.5*6*3.5）</t>
    <phoneticPr fontId="19" type="noConversion"/>
  </si>
  <si>
    <t>往返4000元</t>
    <phoneticPr fontId="19" type="noConversion"/>
  </si>
  <si>
    <r>
      <t>说明投影流明和幕布尺寸</t>
    </r>
    <r>
      <rPr>
        <sz val="9"/>
        <color rgb="FFFF0000"/>
        <rFont val="宋体"/>
        <family val="3"/>
        <charset val="134"/>
      </rPr>
      <t>（6500流明，150寸幕布）</t>
    </r>
    <phoneticPr fontId="19" type="noConversion"/>
  </si>
  <si>
    <t>会场包含4000流明</t>
    <phoneticPr fontId="19" type="noConversion"/>
  </si>
  <si>
    <t>会场包含1台6500流明（增加1台1500元）</t>
    <phoneticPr fontId="19" type="noConversion"/>
  </si>
  <si>
    <t>讲台花</t>
    <phoneticPr fontId="19" type="noConversion"/>
  </si>
  <si>
    <t>个/天</t>
    <phoneticPr fontId="19" type="noConversion"/>
  </si>
  <si>
    <t>鲜花</t>
    <phoneticPr fontId="19" type="noConversion"/>
  </si>
  <si>
    <t>个</t>
    <phoneticPr fontId="19" type="noConversion"/>
  </si>
  <si>
    <t>肯德基</t>
    <phoneticPr fontId="19" type="noConversion"/>
  </si>
  <si>
    <t>条幅</t>
    <phoneticPr fontId="19" type="noConversion"/>
  </si>
  <si>
    <t>条</t>
    <phoneticPr fontId="19" type="noConversion"/>
  </si>
  <si>
    <t>酒店赔偿</t>
    <phoneticPr fontId="19" type="noConversion"/>
  </si>
  <si>
    <t>团</t>
    <phoneticPr fontId="19" type="noConversion"/>
  </si>
  <si>
    <t>一次性雨衣</t>
    <phoneticPr fontId="19" type="noConversion"/>
  </si>
  <si>
    <t>火锅1200元*12+酒水3066</t>
    <phoneticPr fontId="19" type="noConversion"/>
  </si>
  <si>
    <t>拓展</t>
    <phoneticPr fontId="19" type="noConversion"/>
  </si>
  <si>
    <t>拓展-T恤</t>
    <phoneticPr fontId="19" type="noConversion"/>
  </si>
  <si>
    <t>人</t>
    <phoneticPr fontId="19" type="noConversion"/>
  </si>
  <si>
    <t>D-12</t>
  </si>
  <si>
    <t>电瓶车</t>
    <phoneticPr fontId="19" type="noConversion"/>
  </si>
  <si>
    <t>矿泉水</t>
    <phoneticPr fontId="19" type="noConversion"/>
  </si>
  <si>
    <t>箱</t>
    <phoneticPr fontId="19" type="noConversion"/>
  </si>
  <si>
    <t>豪华大床房</t>
    <phoneticPr fontId="19" type="noConversion"/>
  </si>
  <si>
    <t>家庭房</t>
    <phoneticPr fontId="19" type="noConversion"/>
  </si>
  <si>
    <t>自买酒水</t>
    <phoneticPr fontId="19" type="noConversion"/>
  </si>
  <si>
    <t>人</t>
    <phoneticPr fontId="19" type="noConversion"/>
  </si>
  <si>
    <t>相框</t>
    <phoneticPr fontId="19" type="noConversion"/>
  </si>
  <si>
    <t>纸箱</t>
    <phoneticPr fontId="19" type="noConversion"/>
  </si>
  <si>
    <t>交通费</t>
    <phoneticPr fontId="19" type="noConversion"/>
  </si>
  <si>
    <t>安斯泰来制药（中国）有限公司会议结算单</t>
    <phoneticPr fontId="19" type="noConversion"/>
  </si>
  <si>
    <t>自买茶歇</t>
    <phoneticPr fontId="19" type="noConversion"/>
  </si>
  <si>
    <t>B-6</t>
  </si>
  <si>
    <t>B-7</t>
  </si>
  <si>
    <t>B-8</t>
  </si>
  <si>
    <t>次</t>
    <phoneticPr fontId="19" type="noConversion"/>
  </si>
  <si>
    <t>开瓶费【餐饮费用的15%】</t>
    <phoneticPr fontId="19" type="noConversion"/>
  </si>
  <si>
    <t>白酒【酒店】</t>
    <phoneticPr fontId="19" type="noConversion"/>
  </si>
  <si>
    <t>瓶</t>
    <phoneticPr fontId="19" type="noConversion"/>
  </si>
  <si>
    <t>件</t>
    <phoneticPr fontId="19" type="noConversion"/>
  </si>
  <si>
    <t xml:space="preserve">时长约为1小时，以增进团队精神的团体游戏为主。报价含全部费用，如器材、人员等
</t>
    <phoneticPr fontId="19" type="noConversion"/>
  </si>
  <si>
    <t>购买物料交通费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</si>
</sst>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0.00_);[Red]\(0.00\)"/>
    <numFmt numFmtId="179" formatCode="#,##0.00;[Red]#,##0.00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31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3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3" borderId="47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6" xfId="4" applyFont="1" applyBorder="1" applyAlignment="1">
      <alignment horizontal="center" vertical="center"/>
    </xf>
    <xf numFmtId="0" fontId="9" fillId="0" borderId="60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1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2" xfId="4" applyFont="1" applyFill="1" applyBorder="1" applyAlignment="1">
      <alignment vertical="center"/>
    </xf>
    <xf numFmtId="0" fontId="7" fillId="0" borderId="63" xfId="2" applyFont="1" applyBorder="1" applyAlignment="1">
      <alignment horizontal="center" vertical="center"/>
    </xf>
    <xf numFmtId="0" fontId="9" fillId="2" borderId="65" xfId="4" applyFont="1" applyFill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0" fontId="9" fillId="2" borderId="69" xfId="4" applyFont="1" applyFill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6" xfId="2" applyFont="1" applyBorder="1" applyAlignment="1">
      <alignment horizontal="center" vertical="center"/>
    </xf>
    <xf numFmtId="0" fontId="9" fillId="2" borderId="81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3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4" fillId="2" borderId="83" xfId="4" applyFont="1" applyFill="1" applyBorder="1" applyAlignment="1">
      <alignment vertical="center"/>
    </xf>
    <xf numFmtId="0" fontId="4" fillId="2" borderId="62" xfId="4" applyFont="1" applyFill="1" applyBorder="1" applyAlignment="1">
      <alignment vertical="center" wrapText="1"/>
    </xf>
    <xf numFmtId="0" fontId="9" fillId="2" borderId="62" xfId="4" applyFont="1" applyFill="1" applyBorder="1" applyAlignment="1">
      <alignment vertical="center" wrapText="1"/>
    </xf>
    <xf numFmtId="0" fontId="9" fillId="0" borderId="0" xfId="4" applyFont="1" applyBorder="1" applyAlignment="1">
      <alignment vertical="center" wrapText="1"/>
    </xf>
    <xf numFmtId="0" fontId="4" fillId="3" borderId="22" xfId="4" applyFont="1" applyFill="1" applyBorder="1" applyAlignment="1">
      <alignment horizontal="center" vertical="center"/>
    </xf>
    <xf numFmtId="0" fontId="4" fillId="3" borderId="43" xfId="4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4" fillId="2" borderId="62" xfId="4" applyFont="1" applyFill="1" applyBorder="1" applyAlignment="1">
      <alignment vertical="center"/>
    </xf>
    <xf numFmtId="0" fontId="3" fillId="0" borderId="25" xfId="2" applyFont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9" fillId="6" borderId="48" xfId="4" applyFont="1" applyFill="1" applyBorder="1" applyAlignment="1">
      <alignment horizontal="center" vertical="center"/>
    </xf>
    <xf numFmtId="0" fontId="3" fillId="3" borderId="53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9" fillId="2" borderId="1" xfId="4" applyFont="1" applyFill="1" applyBorder="1" applyAlignment="1">
      <alignment vertical="center"/>
    </xf>
    <xf numFmtId="0" fontId="9" fillId="2" borderId="38" xfId="4" applyFont="1" applyFill="1" applyBorder="1" applyAlignment="1">
      <alignment vertical="center"/>
    </xf>
    <xf numFmtId="178" fontId="9" fillId="0" borderId="21" xfId="4" applyNumberFormat="1" applyFont="1" applyBorder="1" applyAlignment="1">
      <alignment vertical="center"/>
    </xf>
    <xf numFmtId="178" fontId="9" fillId="0" borderId="43" xfId="4" applyNumberFormat="1" applyFont="1" applyBorder="1" applyAlignment="1">
      <alignment vertical="center"/>
    </xf>
    <xf numFmtId="178" fontId="9" fillId="0" borderId="22" xfId="4" applyNumberFormat="1" applyFont="1" applyBorder="1" applyAlignment="1">
      <alignment vertical="center"/>
    </xf>
    <xf numFmtId="178" fontId="9" fillId="0" borderId="74" xfId="4" applyNumberFormat="1" applyFont="1" applyBorder="1" applyAlignment="1">
      <alignment vertical="center"/>
    </xf>
    <xf numFmtId="178" fontId="9" fillId="0" borderId="9" xfId="4" applyNumberFormat="1" applyFont="1" applyBorder="1" applyAlignment="1">
      <alignment vertical="center"/>
    </xf>
    <xf numFmtId="178" fontId="9" fillId="0" borderId="59" xfId="4" applyNumberFormat="1" applyFont="1" applyBorder="1" applyAlignment="1">
      <alignment vertical="center"/>
    </xf>
    <xf numFmtId="178" fontId="9" fillId="2" borderId="61" xfId="5" applyNumberFormat="1" applyFont="1" applyFill="1" applyBorder="1" applyAlignment="1">
      <alignment vertical="center"/>
    </xf>
    <xf numFmtId="178" fontId="4" fillId="2" borderId="61" xfId="5" applyNumberFormat="1" applyFont="1" applyFill="1" applyBorder="1" applyAlignment="1">
      <alignment vertical="center"/>
    </xf>
    <xf numFmtId="178" fontId="4" fillId="0" borderId="43" xfId="4" applyNumberFormat="1" applyFont="1" applyBorder="1" applyAlignment="1">
      <alignment vertical="center"/>
    </xf>
    <xf numFmtId="178" fontId="9" fillId="2" borderId="64" xfId="5" applyNumberFormat="1" applyFont="1" applyFill="1" applyBorder="1" applyAlignment="1">
      <alignment vertical="center"/>
    </xf>
    <xf numFmtId="178" fontId="9" fillId="0" borderId="45" xfId="4" applyNumberFormat="1" applyFont="1" applyBorder="1" applyAlignment="1">
      <alignment vertical="center"/>
    </xf>
    <xf numFmtId="178" fontId="9" fillId="0" borderId="66" xfId="4" applyNumberFormat="1" applyFont="1" applyBorder="1" applyAlignment="1">
      <alignment vertical="center"/>
    </xf>
    <xf numFmtId="178" fontId="9" fillId="0" borderId="10" xfId="4" applyNumberFormat="1" applyFont="1" applyBorder="1" applyAlignment="1">
      <alignment vertical="center"/>
    </xf>
    <xf numFmtId="0" fontId="9" fillId="0" borderId="48" xfId="4" applyFont="1" applyFill="1" applyBorder="1" applyAlignment="1">
      <alignment horizontal="center" vertical="center"/>
    </xf>
    <xf numFmtId="0" fontId="9" fillId="0" borderId="45" xfId="4" applyFont="1" applyFill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9" fillId="0" borderId="30" xfId="4" applyFont="1" applyFill="1" applyBorder="1" applyAlignment="1">
      <alignment vertical="center"/>
    </xf>
    <xf numFmtId="176" fontId="9" fillId="6" borderId="48" xfId="5" applyNumberFormat="1" applyFont="1" applyFill="1" applyBorder="1" applyAlignment="1">
      <alignment horizontal="center" vertical="center"/>
    </xf>
    <xf numFmtId="0" fontId="9" fillId="0" borderId="95" xfId="4" applyFont="1" applyBorder="1" applyAlignment="1">
      <alignment horizontal="center" vertical="center"/>
    </xf>
    <xf numFmtId="178" fontId="9" fillId="2" borderId="94" xfId="5" applyNumberFormat="1" applyFont="1" applyFill="1" applyBorder="1" applyAlignment="1">
      <alignment vertical="center"/>
    </xf>
    <xf numFmtId="0" fontId="9" fillId="6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176" fontId="9" fillId="6" borderId="1" xfId="5" applyNumberFormat="1" applyFont="1" applyFill="1" applyBorder="1" applyAlignment="1">
      <alignment horizontal="left" vertical="center"/>
    </xf>
    <xf numFmtId="0" fontId="9" fillId="0" borderId="1" xfId="4" applyFont="1" applyBorder="1" applyAlignment="1">
      <alignment horizontal="center" vertical="center"/>
    </xf>
    <xf numFmtId="176" fontId="9" fillId="6" borderId="1" xfId="5" applyNumberFormat="1" applyFont="1" applyFill="1" applyBorder="1" applyAlignment="1">
      <alignment horizontal="center" vertical="center"/>
    </xf>
    <xf numFmtId="0" fontId="3" fillId="0" borderId="45" xfId="2" applyFont="1" applyBorder="1" applyAlignment="1">
      <alignment horizontal="left" vertical="center"/>
    </xf>
    <xf numFmtId="0" fontId="9" fillId="3" borderId="45" xfId="4" applyFont="1" applyFill="1" applyBorder="1" applyAlignment="1">
      <alignment vertical="center"/>
    </xf>
    <xf numFmtId="0" fontId="9" fillId="3" borderId="45" xfId="4" applyFont="1" applyFill="1" applyBorder="1" applyAlignment="1">
      <alignment horizontal="center" vertical="center"/>
    </xf>
    <xf numFmtId="0" fontId="9" fillId="0" borderId="63" xfId="4" applyFont="1" applyBorder="1" applyAlignment="1">
      <alignment horizontal="center" vertical="center"/>
    </xf>
    <xf numFmtId="0" fontId="9" fillId="3" borderId="1" xfId="4" applyFont="1" applyFill="1" applyBorder="1" applyAlignment="1">
      <alignment vertical="center"/>
    </xf>
    <xf numFmtId="178" fontId="9" fillId="0" borderId="1" xfId="4" applyNumberFormat="1" applyFont="1" applyBorder="1" applyAlignment="1">
      <alignment vertical="center"/>
    </xf>
    <xf numFmtId="178" fontId="9" fillId="7" borderId="21" xfId="4" applyNumberFormat="1" applyFont="1" applyFill="1" applyBorder="1" applyAlignment="1">
      <alignment vertical="center"/>
    </xf>
    <xf numFmtId="178" fontId="9" fillId="7" borderId="43" xfId="4" applyNumberFormat="1" applyFont="1" applyFill="1" applyBorder="1" applyAlignment="1">
      <alignment vertical="center"/>
    </xf>
    <xf numFmtId="178" fontId="9" fillId="7" borderId="45" xfId="4" applyNumberFormat="1" applyFont="1" applyFill="1" applyBorder="1" applyAlignment="1">
      <alignment vertical="center"/>
    </xf>
    <xf numFmtId="178" fontId="9" fillId="7" borderId="1" xfId="4" applyNumberFormat="1" applyFont="1" applyFill="1" applyBorder="1" applyAlignment="1">
      <alignment vertical="center"/>
    </xf>
    <xf numFmtId="178" fontId="9" fillId="7" borderId="25" xfId="4" applyNumberFormat="1" applyFont="1" applyFill="1" applyBorder="1" applyAlignment="1">
      <alignment vertical="center"/>
    </xf>
    <xf numFmtId="178" fontId="3" fillId="2" borderId="80" xfId="5" applyNumberFormat="1" applyFont="1" applyFill="1" applyBorder="1" applyAlignment="1">
      <alignment vertical="center"/>
    </xf>
    <xf numFmtId="178" fontId="3" fillId="2" borderId="61" xfId="5" applyNumberFormat="1" applyFont="1" applyFill="1" applyBorder="1" applyAlignment="1">
      <alignment vertical="center"/>
    </xf>
    <xf numFmtId="178" fontId="3" fillId="2" borderId="68" xfId="5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178" fontId="9" fillId="2" borderId="80" xfId="5" applyNumberFormat="1" applyFont="1" applyFill="1" applyBorder="1" applyAlignment="1">
      <alignment vertical="center"/>
    </xf>
    <xf numFmtId="178" fontId="9" fillId="2" borderId="68" xfId="5" applyNumberFormat="1" applyFont="1" applyFill="1" applyBorder="1" applyAlignment="1">
      <alignment vertical="center"/>
    </xf>
    <xf numFmtId="178" fontId="9" fillId="2" borderId="82" xfId="5" applyNumberFormat="1" applyFont="1" applyFill="1" applyBorder="1" applyAlignment="1">
      <alignment vertical="center"/>
    </xf>
    <xf numFmtId="178" fontId="9" fillId="0" borderId="41" xfId="4" applyNumberFormat="1" applyFont="1" applyBorder="1" applyAlignment="1">
      <alignment vertical="center"/>
    </xf>
    <xf numFmtId="178" fontId="9" fillId="2" borderId="84" xfId="5" applyNumberFormat="1" applyFont="1" applyFill="1" applyBorder="1" applyAlignment="1">
      <alignment vertical="center"/>
    </xf>
    <xf numFmtId="178" fontId="9" fillId="0" borderId="47" xfId="4" applyNumberFormat="1" applyFont="1" applyBorder="1" applyAlignment="1">
      <alignment vertical="center"/>
    </xf>
    <xf numFmtId="178" fontId="3" fillId="0" borderId="22" xfId="4" applyNumberFormat="1" applyFont="1" applyBorder="1" applyAlignment="1">
      <alignment vertical="center"/>
    </xf>
    <xf numFmtId="178" fontId="3" fillId="0" borderId="43" xfId="4" applyNumberFormat="1" applyFont="1" applyBorder="1" applyAlignment="1">
      <alignment vertical="center"/>
    </xf>
    <xf numFmtId="178" fontId="9" fillId="2" borderId="72" xfId="5" applyNumberFormat="1" applyFont="1" applyFill="1" applyBorder="1" applyAlignment="1">
      <alignment vertical="center"/>
    </xf>
    <xf numFmtId="178" fontId="9" fillId="2" borderId="29" xfId="5" applyNumberFormat="1" applyFont="1" applyFill="1" applyBorder="1" applyAlignment="1">
      <alignment vertical="center"/>
    </xf>
    <xf numFmtId="178" fontId="9" fillId="2" borderId="1" xfId="5" applyNumberFormat="1" applyFont="1" applyFill="1" applyBorder="1" applyAlignment="1">
      <alignment vertical="center"/>
    </xf>
    <xf numFmtId="179" fontId="9" fillId="0" borderId="1" xfId="4" applyNumberFormat="1" applyFont="1" applyBorder="1" applyAlignment="1">
      <alignment vertical="center"/>
    </xf>
    <xf numFmtId="179" fontId="9" fillId="4" borderId="0" xfId="4" applyNumberFormat="1" applyFont="1" applyFill="1" applyBorder="1" applyAlignment="1">
      <alignment vertical="center"/>
    </xf>
    <xf numFmtId="179" fontId="9" fillId="4" borderId="9" xfId="4" applyNumberFormat="1" applyFont="1" applyFill="1" applyBorder="1" applyAlignment="1">
      <alignment vertical="center"/>
    </xf>
    <xf numFmtId="178" fontId="3" fillId="7" borderId="21" xfId="4" applyNumberFormat="1" applyFont="1" applyFill="1" applyBorder="1" applyAlignment="1">
      <alignment vertical="center"/>
    </xf>
    <xf numFmtId="178" fontId="9" fillId="2" borderId="88" xfId="5" applyNumberFormat="1" applyFont="1" applyFill="1" applyBorder="1" applyAlignment="1">
      <alignment vertical="center"/>
    </xf>
    <xf numFmtId="178" fontId="9" fillId="4" borderId="74" xfId="4" applyNumberFormat="1" applyFont="1" applyFill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8" fontId="9" fillId="2" borderId="1" xfId="5" applyNumberFormat="1" applyFont="1" applyFill="1" applyBorder="1" applyAlignment="1">
      <alignment horizontal="right" vertical="center"/>
    </xf>
    <xf numFmtId="0" fontId="9" fillId="3" borderId="53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 wrapText="1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0" borderId="54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4" applyFont="1" applyFill="1" applyBorder="1" applyAlignment="1">
      <alignment horizontal="center" vertical="center"/>
    </xf>
    <xf numFmtId="0" fontId="3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93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8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P185"/>
  <sheetViews>
    <sheetView showGridLines="0" tabSelected="1" topLeftCell="A28" zoomScaleNormal="100" workbookViewId="0">
      <selection activeCell="P28" sqref="P28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0" width="10.84375" style="5" customWidth="1"/>
    <col min="11" max="11" width="5.3046875" style="5" customWidth="1"/>
    <col min="12" max="12" width="5.69140625" style="5" customWidth="1"/>
    <col min="13" max="13" width="10.3828125" style="4" customWidth="1"/>
    <col min="14" max="14" width="10.69140625" style="4" customWidth="1"/>
    <col min="15" max="15" width="27.3046875" style="4" bestFit="1" customWidth="1"/>
    <col min="16" max="16" width="11.84375" style="4" customWidth="1"/>
    <col min="17" max="16384" width="9.15234375" style="4"/>
  </cols>
  <sheetData>
    <row r="1" spans="1:16" s="1" customFormat="1" ht="42.75" customHeight="1">
      <c r="A1" s="231" t="s">
        <v>197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6" s="48" customFormat="1" ht="31.5" customHeight="1">
      <c r="A2" s="238" t="s">
        <v>142</v>
      </c>
      <c r="B2" s="238"/>
      <c r="C2" s="232" t="s">
        <v>166</v>
      </c>
      <c r="D2" s="232"/>
      <c r="E2" s="232"/>
      <c r="F2" s="46" t="s">
        <v>139</v>
      </c>
      <c r="G2" s="49"/>
      <c r="H2" s="49"/>
      <c r="I2" s="233" t="s">
        <v>156</v>
      </c>
      <c r="J2" s="233"/>
      <c r="K2" s="47"/>
      <c r="L2" s="235" t="s">
        <v>1</v>
      </c>
      <c r="M2" s="235"/>
      <c r="N2" s="230" t="s">
        <v>157</v>
      </c>
      <c r="O2" s="230"/>
    </row>
    <row r="3" spans="1:16" s="48" customFormat="1" ht="15" customHeight="1">
      <c r="A3" s="238" t="s">
        <v>2</v>
      </c>
      <c r="B3" s="238"/>
      <c r="C3" s="232" t="s">
        <v>153</v>
      </c>
      <c r="D3" s="232"/>
      <c r="E3" s="232"/>
      <c r="F3" s="46" t="s">
        <v>138</v>
      </c>
      <c r="G3" s="49"/>
      <c r="H3" s="49"/>
      <c r="I3" s="234">
        <v>120</v>
      </c>
      <c r="J3" s="234"/>
      <c r="K3" s="47"/>
      <c r="L3" s="235" t="s">
        <v>3</v>
      </c>
      <c r="M3" s="235"/>
      <c r="N3" s="230" t="s">
        <v>158</v>
      </c>
      <c r="O3" s="230"/>
    </row>
    <row r="4" spans="1:16" s="48" customFormat="1" ht="15" customHeight="1">
      <c r="A4" s="238" t="s">
        <v>4</v>
      </c>
      <c r="B4" s="238"/>
      <c r="C4" s="232" t="s">
        <v>154</v>
      </c>
      <c r="D4" s="232"/>
      <c r="E4" s="232"/>
      <c r="F4" s="50"/>
      <c r="G4" s="49"/>
      <c r="H4" s="51"/>
      <c r="I4" s="51"/>
      <c r="J4" s="153"/>
      <c r="K4" s="51"/>
      <c r="L4" s="235" t="s">
        <v>5</v>
      </c>
      <c r="M4" s="235"/>
      <c r="N4" s="230">
        <v>8.31</v>
      </c>
      <c r="O4" s="230"/>
    </row>
    <row r="5" spans="1:16" ht="10" customHeight="1" thickBot="1">
      <c r="A5" s="52"/>
      <c r="B5" s="52"/>
      <c r="C5" s="52"/>
      <c r="D5" s="52"/>
      <c r="E5" s="52"/>
      <c r="F5" s="52"/>
      <c r="G5" s="52"/>
      <c r="H5" s="52"/>
      <c r="I5" s="52"/>
      <c r="M5" s="52"/>
      <c r="N5" s="52"/>
      <c r="O5" s="52"/>
    </row>
    <row r="6" spans="1:16" ht="48" customHeight="1" thickTop="1" thickBot="1">
      <c r="A6" s="53" t="s">
        <v>6</v>
      </c>
      <c r="B6" s="236" t="s">
        <v>74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7"/>
    </row>
    <row r="7" spans="1:16" ht="16" customHeight="1">
      <c r="A7" s="297" t="s">
        <v>72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 t="s">
        <v>87</v>
      </c>
      <c r="N7" s="246"/>
      <c r="O7" s="298"/>
    </row>
    <row r="8" spans="1:16" ht="16" customHeight="1">
      <c r="A8" s="6" t="s">
        <v>143</v>
      </c>
      <c r="B8" s="94" t="s">
        <v>72</v>
      </c>
      <c r="C8" s="299" t="s">
        <v>69</v>
      </c>
      <c r="D8" s="300"/>
      <c r="E8" s="300"/>
      <c r="F8" s="300"/>
      <c r="G8" s="300"/>
      <c r="H8" s="300"/>
      <c r="I8" s="300"/>
      <c r="J8" s="149" t="s">
        <v>144</v>
      </c>
      <c r="K8" s="94" t="s">
        <v>145</v>
      </c>
      <c r="L8" s="94" t="s">
        <v>146</v>
      </c>
      <c r="M8" s="94" t="s">
        <v>88</v>
      </c>
      <c r="N8" s="94" t="s">
        <v>68</v>
      </c>
      <c r="O8" s="7" t="s">
        <v>0</v>
      </c>
    </row>
    <row r="9" spans="1:16" s="8" customFormat="1" ht="16" customHeight="1" thickBot="1">
      <c r="A9" s="54" t="s">
        <v>7</v>
      </c>
      <c r="B9" s="55" t="s">
        <v>89</v>
      </c>
      <c r="C9" s="184"/>
      <c r="D9" s="9"/>
      <c r="E9" s="9"/>
      <c r="F9" s="9"/>
      <c r="G9" s="9"/>
      <c r="H9" s="9"/>
      <c r="I9" s="9"/>
      <c r="J9" s="154"/>
      <c r="K9" s="9"/>
      <c r="L9" s="9"/>
      <c r="M9" s="9"/>
      <c r="N9" s="9"/>
      <c r="O9" s="56"/>
      <c r="P9" s="145"/>
    </row>
    <row r="10" spans="1:16" ht="16" customHeight="1" thickTop="1" thickBot="1">
      <c r="A10" s="301" t="s">
        <v>8</v>
      </c>
      <c r="B10" s="304" t="s">
        <v>137</v>
      </c>
      <c r="C10" s="229" t="s">
        <v>90</v>
      </c>
      <c r="D10" s="188">
        <v>10</v>
      </c>
      <c r="E10" s="189" t="s">
        <v>91</v>
      </c>
      <c r="F10" s="188">
        <v>18</v>
      </c>
      <c r="G10" s="189" t="s">
        <v>92</v>
      </c>
      <c r="H10" s="188"/>
      <c r="I10" s="189" t="s">
        <v>93</v>
      </c>
      <c r="J10" s="190">
        <v>7</v>
      </c>
      <c r="K10" s="189">
        <v>1</v>
      </c>
      <c r="L10" s="191" t="s">
        <v>73</v>
      </c>
      <c r="M10" s="218">
        <v>860</v>
      </c>
      <c r="N10" s="173">
        <f>J10*K10*M10</f>
        <v>6020</v>
      </c>
      <c r="O10" s="96" t="s">
        <v>163</v>
      </c>
      <c r="P10" s="5"/>
    </row>
    <row r="11" spans="1:16" ht="16" customHeight="1" thickTop="1">
      <c r="A11" s="302"/>
      <c r="B11" s="305"/>
      <c r="C11" s="229"/>
      <c r="D11" s="188">
        <v>10</v>
      </c>
      <c r="E11" s="189" t="s">
        <v>91</v>
      </c>
      <c r="F11" s="188">
        <v>19</v>
      </c>
      <c r="G11" s="189" t="s">
        <v>92</v>
      </c>
      <c r="H11" s="188"/>
      <c r="I11" s="189" t="s">
        <v>93</v>
      </c>
      <c r="J11" s="190">
        <v>6</v>
      </c>
      <c r="K11" s="189">
        <v>1</v>
      </c>
      <c r="L11" s="191" t="s">
        <v>73</v>
      </c>
      <c r="M11" s="218">
        <v>860</v>
      </c>
      <c r="N11" s="173">
        <f>J11*K11*M11</f>
        <v>5160</v>
      </c>
      <c r="O11" s="96" t="s">
        <v>163</v>
      </c>
      <c r="P11" s="5"/>
    </row>
    <row r="12" spans="1:16" ht="16" customHeight="1">
      <c r="A12" s="303"/>
      <c r="B12" s="306"/>
      <c r="C12" s="189" t="s">
        <v>94</v>
      </c>
      <c r="D12" s="188">
        <v>10</v>
      </c>
      <c r="E12" s="189" t="s">
        <v>91</v>
      </c>
      <c r="F12" s="188">
        <v>18</v>
      </c>
      <c r="G12" s="189" t="s">
        <v>92</v>
      </c>
      <c r="H12" s="188"/>
      <c r="I12" s="189" t="s">
        <v>93</v>
      </c>
      <c r="J12" s="190">
        <v>22</v>
      </c>
      <c r="K12" s="189">
        <v>2</v>
      </c>
      <c r="L12" s="191" t="s">
        <v>73</v>
      </c>
      <c r="M12" s="218">
        <v>660</v>
      </c>
      <c r="N12" s="169">
        <f t="shared" ref="N12:N16" si="0">J12*K12*M12</f>
        <v>29040</v>
      </c>
      <c r="O12" s="99" t="s">
        <v>164</v>
      </c>
      <c r="P12" s="5"/>
    </row>
    <row r="13" spans="1:16" ht="16" customHeight="1">
      <c r="A13" s="303"/>
      <c r="B13" s="306"/>
      <c r="C13" s="229" t="s">
        <v>190</v>
      </c>
      <c r="D13" s="188">
        <v>10</v>
      </c>
      <c r="E13" s="189" t="s">
        <v>91</v>
      </c>
      <c r="F13" s="188">
        <v>18</v>
      </c>
      <c r="G13" s="189" t="s">
        <v>92</v>
      </c>
      <c r="H13" s="188"/>
      <c r="I13" s="189" t="s">
        <v>93</v>
      </c>
      <c r="J13" s="190">
        <v>40</v>
      </c>
      <c r="K13" s="189">
        <v>1</v>
      </c>
      <c r="L13" s="191" t="s">
        <v>73</v>
      </c>
      <c r="M13" s="218">
        <v>760</v>
      </c>
      <c r="N13" s="169">
        <f t="shared" ref="N13" si="1">J13*K13*M13</f>
        <v>30400</v>
      </c>
      <c r="O13" s="99" t="s">
        <v>165</v>
      </c>
      <c r="P13" s="5"/>
    </row>
    <row r="14" spans="1:16" ht="16" customHeight="1">
      <c r="A14" s="303"/>
      <c r="B14" s="306"/>
      <c r="C14" s="229"/>
      <c r="D14" s="188">
        <v>10</v>
      </c>
      <c r="E14" s="189" t="s">
        <v>91</v>
      </c>
      <c r="F14" s="188">
        <v>19</v>
      </c>
      <c r="G14" s="189" t="s">
        <v>92</v>
      </c>
      <c r="H14" s="188"/>
      <c r="I14" s="189" t="s">
        <v>93</v>
      </c>
      <c r="J14" s="190">
        <v>39</v>
      </c>
      <c r="K14" s="189">
        <v>1</v>
      </c>
      <c r="L14" s="191" t="s">
        <v>73</v>
      </c>
      <c r="M14" s="218">
        <v>760</v>
      </c>
      <c r="N14" s="169">
        <f t="shared" si="0"/>
        <v>29640</v>
      </c>
      <c r="O14" s="99" t="s">
        <v>165</v>
      </c>
      <c r="P14" s="5"/>
    </row>
    <row r="15" spans="1:16" ht="16" customHeight="1">
      <c r="A15" s="303"/>
      <c r="B15" s="306"/>
      <c r="C15" s="229" t="s">
        <v>191</v>
      </c>
      <c r="D15" s="188">
        <v>10</v>
      </c>
      <c r="E15" s="189" t="s">
        <v>91</v>
      </c>
      <c r="F15" s="188">
        <v>18</v>
      </c>
      <c r="G15" s="189" t="s">
        <v>92</v>
      </c>
      <c r="H15" s="188"/>
      <c r="I15" s="189" t="s">
        <v>93</v>
      </c>
      <c r="J15" s="190">
        <v>1</v>
      </c>
      <c r="K15" s="189">
        <v>1</v>
      </c>
      <c r="L15" s="191" t="s">
        <v>73</v>
      </c>
      <c r="M15" s="218">
        <v>1080</v>
      </c>
      <c r="N15" s="169">
        <f t="shared" si="0"/>
        <v>1080</v>
      </c>
      <c r="O15" s="99"/>
    </row>
    <row r="16" spans="1:16" ht="16" customHeight="1">
      <c r="A16" s="303"/>
      <c r="B16" s="306"/>
      <c r="C16" s="229"/>
      <c r="D16" s="188">
        <v>10</v>
      </c>
      <c r="E16" s="189" t="s">
        <v>91</v>
      </c>
      <c r="F16" s="188">
        <v>19</v>
      </c>
      <c r="G16" s="189" t="s">
        <v>92</v>
      </c>
      <c r="H16" s="188"/>
      <c r="I16" s="189" t="s">
        <v>93</v>
      </c>
      <c r="J16" s="192">
        <v>1</v>
      </c>
      <c r="K16" s="189">
        <v>1</v>
      </c>
      <c r="L16" s="191" t="s">
        <v>73</v>
      </c>
      <c r="M16" s="218">
        <v>1080</v>
      </c>
      <c r="N16" s="169">
        <f t="shared" si="0"/>
        <v>1080</v>
      </c>
      <c r="O16" s="99"/>
    </row>
    <row r="17" spans="1:15" ht="16" customHeight="1">
      <c r="A17" s="303" t="s">
        <v>9</v>
      </c>
      <c r="B17" s="307" t="s">
        <v>95</v>
      </c>
      <c r="C17" s="181" t="s">
        <v>90</v>
      </c>
      <c r="D17" s="160"/>
      <c r="E17" s="181" t="s">
        <v>91</v>
      </c>
      <c r="F17" s="160"/>
      <c r="G17" s="181" t="s">
        <v>92</v>
      </c>
      <c r="H17" s="160"/>
      <c r="I17" s="181" t="s">
        <v>93</v>
      </c>
      <c r="J17" s="185"/>
      <c r="K17" s="181"/>
      <c r="L17" s="186" t="s">
        <v>73</v>
      </c>
      <c r="M17" s="187"/>
      <c r="N17" s="169">
        <f>J17*K17*M17</f>
        <v>0</v>
      </c>
      <c r="O17" s="99"/>
    </row>
    <row r="18" spans="1:15" ht="16" customHeight="1">
      <c r="A18" s="303"/>
      <c r="B18" s="307"/>
      <c r="C18" s="13" t="s">
        <v>94</v>
      </c>
      <c r="D18" s="12"/>
      <c r="E18" s="13" t="s">
        <v>91</v>
      </c>
      <c r="F18" s="12"/>
      <c r="G18" s="13" t="s">
        <v>92</v>
      </c>
      <c r="H18" s="12"/>
      <c r="I18" s="13" t="s">
        <v>93</v>
      </c>
      <c r="J18" s="14"/>
      <c r="K18" s="13"/>
      <c r="L18" s="97" t="s">
        <v>73</v>
      </c>
      <c r="M18" s="174"/>
      <c r="N18" s="169">
        <f t="shared" ref="N18" si="2">J18*K18*M18</f>
        <v>0</v>
      </c>
      <c r="O18" s="99"/>
    </row>
    <row r="19" spans="1:15" ht="16" customHeight="1">
      <c r="A19" s="303" t="s">
        <v>20</v>
      </c>
      <c r="B19" s="307" t="s">
        <v>96</v>
      </c>
      <c r="C19" s="13" t="s">
        <v>90</v>
      </c>
      <c r="D19" s="12"/>
      <c r="E19" s="13" t="s">
        <v>91</v>
      </c>
      <c r="F19" s="12"/>
      <c r="G19" s="13" t="s">
        <v>92</v>
      </c>
      <c r="H19" s="12"/>
      <c r="I19" s="13" t="s">
        <v>93</v>
      </c>
      <c r="J19" s="14"/>
      <c r="K19" s="13"/>
      <c r="L19" s="97" t="s">
        <v>73</v>
      </c>
      <c r="M19" s="174"/>
      <c r="N19" s="169">
        <f>J19*K19*M19</f>
        <v>0</v>
      </c>
      <c r="O19" s="99"/>
    </row>
    <row r="20" spans="1:15" ht="16" customHeight="1">
      <c r="A20" s="303"/>
      <c r="B20" s="307"/>
      <c r="C20" s="13" t="s">
        <v>94</v>
      </c>
      <c r="D20" s="12"/>
      <c r="E20" s="13" t="s">
        <v>91</v>
      </c>
      <c r="F20" s="12"/>
      <c r="G20" s="13" t="s">
        <v>92</v>
      </c>
      <c r="H20" s="12"/>
      <c r="I20" s="13" t="s">
        <v>93</v>
      </c>
      <c r="J20" s="14"/>
      <c r="K20" s="13"/>
      <c r="L20" s="97" t="s">
        <v>73</v>
      </c>
      <c r="M20" s="174"/>
      <c r="N20" s="169">
        <f t="shared" ref="N20" si="3">J20*K20*M20</f>
        <v>0</v>
      </c>
      <c r="O20" s="99"/>
    </row>
    <row r="21" spans="1:15" ht="16" customHeight="1">
      <c r="A21" s="303" t="s">
        <v>76</v>
      </c>
      <c r="B21" s="307" t="s">
        <v>97</v>
      </c>
      <c r="C21" s="13" t="s">
        <v>90</v>
      </c>
      <c r="D21" s="12"/>
      <c r="E21" s="13" t="s">
        <v>91</v>
      </c>
      <c r="F21" s="12"/>
      <c r="G21" s="13" t="s">
        <v>92</v>
      </c>
      <c r="H21" s="12"/>
      <c r="I21" s="13" t="s">
        <v>93</v>
      </c>
      <c r="J21" s="14"/>
      <c r="K21" s="13"/>
      <c r="L21" s="97" t="s">
        <v>73</v>
      </c>
      <c r="M21" s="174"/>
      <c r="N21" s="169">
        <f>J21*K21*M21</f>
        <v>0</v>
      </c>
      <c r="O21" s="99"/>
    </row>
    <row r="22" spans="1:15" ht="16" customHeight="1">
      <c r="A22" s="303"/>
      <c r="B22" s="307"/>
      <c r="C22" s="13" t="s">
        <v>94</v>
      </c>
      <c r="D22" s="12"/>
      <c r="E22" s="13" t="s">
        <v>91</v>
      </c>
      <c r="F22" s="12"/>
      <c r="G22" s="13" t="s">
        <v>92</v>
      </c>
      <c r="H22" s="12"/>
      <c r="I22" s="13" t="s">
        <v>93</v>
      </c>
      <c r="J22" s="14"/>
      <c r="K22" s="13"/>
      <c r="L22" s="97" t="s">
        <v>73</v>
      </c>
      <c r="M22" s="174"/>
      <c r="N22" s="169">
        <f t="shared" ref="N22:N34" si="4">J22*K22*M22</f>
        <v>0</v>
      </c>
      <c r="O22" s="99"/>
    </row>
    <row r="23" spans="1:15" ht="16" customHeight="1">
      <c r="A23" s="303" t="s">
        <v>79</v>
      </c>
      <c r="B23" s="15" t="s">
        <v>10</v>
      </c>
      <c r="C23" s="309" t="s">
        <v>98</v>
      </c>
      <c r="D23" s="309"/>
      <c r="E23" s="309"/>
      <c r="F23" s="309"/>
      <c r="G23" s="309"/>
      <c r="H23" s="309"/>
      <c r="I23" s="309"/>
      <c r="J23" s="12">
        <v>1</v>
      </c>
      <c r="K23" s="12">
        <v>1</v>
      </c>
      <c r="L23" s="100" t="s">
        <v>75</v>
      </c>
      <c r="M23" s="174">
        <v>32000</v>
      </c>
      <c r="N23" s="169">
        <f t="shared" si="4"/>
        <v>32000</v>
      </c>
      <c r="O23" s="101" t="s">
        <v>162</v>
      </c>
    </row>
    <row r="24" spans="1:15" ht="16" customHeight="1">
      <c r="A24" s="303"/>
      <c r="B24" s="15" t="s">
        <v>11</v>
      </c>
      <c r="C24" s="294" t="s">
        <v>169</v>
      </c>
      <c r="D24" s="294"/>
      <c r="E24" s="294"/>
      <c r="F24" s="294"/>
      <c r="G24" s="294"/>
      <c r="H24" s="294"/>
      <c r="I24" s="294"/>
      <c r="J24" s="12">
        <v>1</v>
      </c>
      <c r="K24" s="12">
        <v>1</v>
      </c>
      <c r="L24" s="100" t="s">
        <v>18</v>
      </c>
      <c r="M24" s="175">
        <v>1500</v>
      </c>
      <c r="N24" s="176">
        <f t="shared" si="4"/>
        <v>1500</v>
      </c>
      <c r="O24" s="155" t="s">
        <v>171</v>
      </c>
    </row>
    <row r="25" spans="1:15" ht="16" customHeight="1">
      <c r="A25" s="303"/>
      <c r="B25" s="15" t="s">
        <v>13</v>
      </c>
      <c r="C25" s="294"/>
      <c r="D25" s="294"/>
      <c r="E25" s="294"/>
      <c r="F25" s="294"/>
      <c r="G25" s="294"/>
      <c r="H25" s="294"/>
      <c r="I25" s="294"/>
      <c r="J25" s="12">
        <v>1</v>
      </c>
      <c r="K25" s="12">
        <v>1</v>
      </c>
      <c r="L25" s="100" t="s">
        <v>19</v>
      </c>
      <c r="M25" s="174">
        <v>3480.8</v>
      </c>
      <c r="N25" s="169">
        <f t="shared" si="4"/>
        <v>3480.8</v>
      </c>
      <c r="O25" s="101" t="s">
        <v>198</v>
      </c>
    </row>
    <row r="26" spans="1:15" ht="16" customHeight="1">
      <c r="A26" s="303"/>
      <c r="B26" s="15" t="s">
        <v>14</v>
      </c>
      <c r="C26" s="294" t="s">
        <v>99</v>
      </c>
      <c r="D26" s="294"/>
      <c r="E26" s="294"/>
      <c r="F26" s="294"/>
      <c r="G26" s="294"/>
      <c r="H26" s="294"/>
      <c r="I26" s="294"/>
      <c r="J26" s="12">
        <v>2</v>
      </c>
      <c r="K26" s="12">
        <v>1</v>
      </c>
      <c r="L26" s="100" t="s">
        <v>15</v>
      </c>
      <c r="M26" s="174">
        <v>0</v>
      </c>
      <c r="N26" s="169">
        <f t="shared" si="4"/>
        <v>0</v>
      </c>
      <c r="O26" s="101" t="s">
        <v>160</v>
      </c>
    </row>
    <row r="27" spans="1:15" ht="16" customHeight="1">
      <c r="A27" s="303"/>
      <c r="B27" s="16" t="s">
        <v>16</v>
      </c>
      <c r="C27" s="294" t="s">
        <v>172</v>
      </c>
      <c r="D27" s="294"/>
      <c r="E27" s="294"/>
      <c r="F27" s="294"/>
      <c r="G27" s="294"/>
      <c r="H27" s="294"/>
      <c r="I27" s="294"/>
      <c r="J27" s="12">
        <v>1</v>
      </c>
      <c r="K27" s="12">
        <v>1</v>
      </c>
      <c r="L27" s="100" t="s">
        <v>173</v>
      </c>
      <c r="M27" s="174">
        <v>280</v>
      </c>
      <c r="N27" s="169">
        <f t="shared" si="4"/>
        <v>280</v>
      </c>
      <c r="O27" s="101"/>
    </row>
    <row r="28" spans="1:15" ht="16" customHeight="1">
      <c r="A28" s="303"/>
      <c r="B28" s="16" t="s">
        <v>35</v>
      </c>
      <c r="C28" s="294" t="s">
        <v>174</v>
      </c>
      <c r="D28" s="294"/>
      <c r="E28" s="294"/>
      <c r="F28" s="294"/>
      <c r="G28" s="294"/>
      <c r="H28" s="294"/>
      <c r="I28" s="294"/>
      <c r="J28" s="12">
        <v>4</v>
      </c>
      <c r="K28" s="12">
        <v>1</v>
      </c>
      <c r="L28" s="100" t="s">
        <v>175</v>
      </c>
      <c r="M28" s="174">
        <v>280</v>
      </c>
      <c r="N28" s="169">
        <f t="shared" si="4"/>
        <v>1120</v>
      </c>
      <c r="O28" s="101"/>
    </row>
    <row r="29" spans="1:15" ht="46.3">
      <c r="A29" s="303" t="s">
        <v>80</v>
      </c>
      <c r="B29" s="15" t="s">
        <v>21</v>
      </c>
      <c r="C29" s="309" t="s">
        <v>98</v>
      </c>
      <c r="D29" s="309"/>
      <c r="E29" s="309"/>
      <c r="F29" s="309"/>
      <c r="G29" s="309"/>
      <c r="H29" s="309"/>
      <c r="I29" s="309"/>
      <c r="J29" s="12">
        <v>3</v>
      </c>
      <c r="K29" s="12">
        <v>0.5</v>
      </c>
      <c r="L29" s="100" t="s">
        <v>75</v>
      </c>
      <c r="M29" s="174">
        <v>14400</v>
      </c>
      <c r="N29" s="169">
        <f t="shared" si="4"/>
        <v>21600</v>
      </c>
      <c r="O29" s="144" t="s">
        <v>167</v>
      </c>
    </row>
    <row r="30" spans="1:15" ht="16" customHeight="1">
      <c r="A30" s="303"/>
      <c r="B30" s="15" t="s">
        <v>11</v>
      </c>
      <c r="C30" s="294" t="s">
        <v>12</v>
      </c>
      <c r="D30" s="294"/>
      <c r="E30" s="294"/>
      <c r="F30" s="294"/>
      <c r="G30" s="294"/>
      <c r="H30" s="294"/>
      <c r="I30" s="294"/>
      <c r="J30" s="12">
        <v>3</v>
      </c>
      <c r="K30" s="12">
        <v>0.5</v>
      </c>
      <c r="L30" s="100" t="s">
        <v>18</v>
      </c>
      <c r="M30" s="174"/>
      <c r="N30" s="169">
        <f t="shared" si="4"/>
        <v>0</v>
      </c>
      <c r="O30" s="101" t="s">
        <v>170</v>
      </c>
    </row>
    <row r="31" spans="1:15" ht="16" customHeight="1">
      <c r="A31" s="303"/>
      <c r="B31" s="15" t="s">
        <v>194</v>
      </c>
      <c r="C31" s="294"/>
      <c r="D31" s="294"/>
      <c r="E31" s="294"/>
      <c r="F31" s="294"/>
      <c r="G31" s="294"/>
      <c r="H31" s="294"/>
      <c r="I31" s="294"/>
      <c r="J31" s="12">
        <v>1</v>
      </c>
      <c r="K31" s="12">
        <v>1</v>
      </c>
      <c r="L31" s="100" t="s">
        <v>19</v>
      </c>
      <c r="M31" s="174">
        <v>735</v>
      </c>
      <c r="N31" s="169">
        <f t="shared" si="4"/>
        <v>735</v>
      </c>
      <c r="O31" s="101"/>
    </row>
    <row r="32" spans="1:15" ht="16" customHeight="1">
      <c r="A32" s="303"/>
      <c r="B32" s="15" t="s">
        <v>14</v>
      </c>
      <c r="C32" s="294" t="s">
        <v>101</v>
      </c>
      <c r="D32" s="294"/>
      <c r="E32" s="294"/>
      <c r="F32" s="294"/>
      <c r="G32" s="294"/>
      <c r="H32" s="294"/>
      <c r="I32" s="294"/>
      <c r="J32" s="12">
        <v>3</v>
      </c>
      <c r="K32" s="12">
        <v>0.5</v>
      </c>
      <c r="L32" s="100" t="s">
        <v>15</v>
      </c>
      <c r="M32" s="174">
        <v>0</v>
      </c>
      <c r="N32" s="169">
        <f t="shared" si="4"/>
        <v>0</v>
      </c>
      <c r="O32" s="101" t="s">
        <v>161</v>
      </c>
    </row>
    <row r="33" spans="1:15" ht="16" customHeight="1">
      <c r="A33" s="303"/>
      <c r="B33" s="16" t="s">
        <v>16</v>
      </c>
      <c r="C33" s="294" t="s">
        <v>17</v>
      </c>
      <c r="D33" s="294"/>
      <c r="E33" s="294"/>
      <c r="F33" s="294"/>
      <c r="G33" s="294"/>
      <c r="H33" s="294"/>
      <c r="I33" s="294"/>
      <c r="J33" s="12"/>
      <c r="K33" s="12"/>
      <c r="L33" s="100" t="s">
        <v>18</v>
      </c>
      <c r="M33" s="174"/>
      <c r="N33" s="169">
        <f t="shared" si="4"/>
        <v>0</v>
      </c>
      <c r="O33" s="101"/>
    </row>
    <row r="34" spans="1:15" ht="16" customHeight="1">
      <c r="A34" s="308"/>
      <c r="B34" s="17" t="s">
        <v>35</v>
      </c>
      <c r="C34" s="310" t="s">
        <v>100</v>
      </c>
      <c r="D34" s="310"/>
      <c r="E34" s="310"/>
      <c r="F34" s="310"/>
      <c r="G34" s="310"/>
      <c r="H34" s="310"/>
      <c r="I34" s="310"/>
      <c r="J34" s="18"/>
      <c r="K34" s="18"/>
      <c r="L34" s="102"/>
      <c r="M34" s="177"/>
      <c r="N34" s="178">
        <f t="shared" si="4"/>
        <v>0</v>
      </c>
      <c r="O34" s="103"/>
    </row>
    <row r="35" spans="1:15" ht="16" customHeight="1" thickBot="1">
      <c r="A35" s="59" t="s">
        <v>102</v>
      </c>
      <c r="B35" s="60"/>
      <c r="C35" s="60"/>
      <c r="D35" s="60"/>
      <c r="E35" s="60"/>
      <c r="F35" s="60"/>
      <c r="G35" s="60"/>
      <c r="H35" s="60"/>
      <c r="I35" s="60"/>
      <c r="J35" s="19"/>
      <c r="K35" s="19"/>
      <c r="L35" s="19"/>
      <c r="M35" s="179"/>
      <c r="N35" s="180">
        <f>SUM(N10:N34)</f>
        <v>163135.79999999999</v>
      </c>
      <c r="O35" s="104"/>
    </row>
    <row r="36" spans="1:15" ht="16" customHeight="1">
      <c r="A36" s="20" t="s">
        <v>143</v>
      </c>
      <c r="B36" s="93" t="s">
        <v>72</v>
      </c>
      <c r="C36" s="295" t="s">
        <v>69</v>
      </c>
      <c r="D36" s="296"/>
      <c r="E36" s="296"/>
      <c r="F36" s="296"/>
      <c r="G36" s="296"/>
      <c r="H36" s="296"/>
      <c r="I36" s="296"/>
      <c r="J36" s="150" t="s">
        <v>53</v>
      </c>
      <c r="K36" s="93" t="s">
        <v>103</v>
      </c>
      <c r="L36" s="105" t="s">
        <v>146</v>
      </c>
      <c r="M36" s="106" t="s">
        <v>88</v>
      </c>
      <c r="N36" s="93" t="s">
        <v>22</v>
      </c>
      <c r="O36" s="107" t="s">
        <v>0</v>
      </c>
    </row>
    <row r="37" spans="1:15" ht="16" customHeight="1">
      <c r="A37" s="61" t="s">
        <v>24</v>
      </c>
      <c r="B37" s="62" t="s">
        <v>104</v>
      </c>
      <c r="C37" s="62"/>
      <c r="D37" s="62"/>
      <c r="E37" s="62"/>
      <c r="F37" s="62"/>
      <c r="G37" s="62"/>
      <c r="H37" s="62"/>
      <c r="I37" s="62"/>
      <c r="J37" s="21"/>
      <c r="K37" s="21"/>
      <c r="L37" s="21"/>
      <c r="M37" s="108"/>
      <c r="N37" s="62"/>
      <c r="O37" s="109"/>
    </row>
    <row r="38" spans="1:15" ht="16" customHeight="1">
      <c r="A38" s="3" t="s">
        <v>25</v>
      </c>
      <c r="B38" s="90" t="s">
        <v>105</v>
      </c>
      <c r="C38" s="63" t="s">
        <v>151</v>
      </c>
      <c r="D38" s="22">
        <v>10</v>
      </c>
      <c r="E38" s="23" t="s">
        <v>91</v>
      </c>
      <c r="F38" s="22">
        <v>18</v>
      </c>
      <c r="G38" s="23" t="s">
        <v>92</v>
      </c>
      <c r="H38" s="10">
        <v>1</v>
      </c>
      <c r="I38" s="23" t="s">
        <v>106</v>
      </c>
      <c r="J38" s="24">
        <v>130</v>
      </c>
      <c r="K38" s="24">
        <v>1</v>
      </c>
      <c r="L38" s="110" t="s">
        <v>28</v>
      </c>
      <c r="M38" s="216">
        <f>4833/130</f>
        <v>37.176923076923075</v>
      </c>
      <c r="N38" s="199">
        <f>J38*K38*M38</f>
        <v>4833</v>
      </c>
      <c r="O38" s="166" t="s">
        <v>176</v>
      </c>
    </row>
    <row r="39" spans="1:15" ht="16" customHeight="1">
      <c r="A39" s="88" t="s">
        <v>26</v>
      </c>
      <c r="B39" s="25" t="s">
        <v>105</v>
      </c>
      <c r="C39" s="65" t="s">
        <v>151</v>
      </c>
      <c r="D39" s="12">
        <v>10</v>
      </c>
      <c r="E39" s="13" t="s">
        <v>91</v>
      </c>
      <c r="F39" s="12">
        <v>18</v>
      </c>
      <c r="G39" s="13" t="s">
        <v>92</v>
      </c>
      <c r="H39" s="10">
        <v>1</v>
      </c>
      <c r="I39" s="13" t="s">
        <v>106</v>
      </c>
      <c r="J39" s="151">
        <v>12</v>
      </c>
      <c r="K39" s="85">
        <v>1</v>
      </c>
      <c r="L39" s="97" t="s">
        <v>28</v>
      </c>
      <c r="M39" s="174">
        <f>17466/12</f>
        <v>1455.5</v>
      </c>
      <c r="N39" s="200">
        <f t="shared" ref="N39:N45" si="5">J39*K39*M39</f>
        <v>17466</v>
      </c>
      <c r="O39" s="166" t="s">
        <v>182</v>
      </c>
    </row>
    <row r="40" spans="1:15" ht="16" customHeight="1">
      <c r="A40" s="88" t="s">
        <v>27</v>
      </c>
      <c r="B40" s="25" t="s">
        <v>105</v>
      </c>
      <c r="C40" s="65" t="s">
        <v>151</v>
      </c>
      <c r="D40" s="12">
        <v>10</v>
      </c>
      <c r="E40" s="13" t="s">
        <v>91</v>
      </c>
      <c r="F40" s="12">
        <v>19</v>
      </c>
      <c r="G40" s="13" t="s">
        <v>92</v>
      </c>
      <c r="H40" s="12">
        <v>1</v>
      </c>
      <c r="I40" s="13" t="s">
        <v>106</v>
      </c>
      <c r="J40" s="151">
        <v>120</v>
      </c>
      <c r="K40" s="85">
        <v>1</v>
      </c>
      <c r="L40" s="97" t="s">
        <v>28</v>
      </c>
      <c r="M40" s="174">
        <v>168</v>
      </c>
      <c r="N40" s="200">
        <f t="shared" si="5"/>
        <v>20160</v>
      </c>
      <c r="O40" s="166"/>
    </row>
    <row r="41" spans="1:15" ht="16" customHeight="1">
      <c r="A41" s="88" t="s">
        <v>29</v>
      </c>
      <c r="B41" s="193" t="s">
        <v>105</v>
      </c>
      <c r="C41" s="194" t="s">
        <v>152</v>
      </c>
      <c r="D41" s="18">
        <v>10</v>
      </c>
      <c r="E41" s="182" t="s">
        <v>91</v>
      </c>
      <c r="F41" s="18">
        <v>19</v>
      </c>
      <c r="G41" s="182" t="s">
        <v>92</v>
      </c>
      <c r="H41" s="18">
        <v>1</v>
      </c>
      <c r="I41" s="182" t="s">
        <v>106</v>
      </c>
      <c r="J41" s="195">
        <v>120</v>
      </c>
      <c r="K41" s="195">
        <v>1</v>
      </c>
      <c r="L41" s="196" t="s">
        <v>28</v>
      </c>
      <c r="M41" s="177">
        <f>25000/120</f>
        <v>208.33333333333334</v>
      </c>
      <c r="N41" s="201">
        <f t="shared" si="5"/>
        <v>25000</v>
      </c>
      <c r="O41" s="166" t="s">
        <v>155</v>
      </c>
    </row>
    <row r="42" spans="1:15" ht="16" customHeight="1">
      <c r="A42" s="183" t="s">
        <v>30</v>
      </c>
      <c r="B42" s="165"/>
      <c r="C42" s="197"/>
      <c r="D42" s="188"/>
      <c r="E42" s="189"/>
      <c r="F42" s="188"/>
      <c r="G42" s="189"/>
      <c r="H42" s="188"/>
      <c r="I42" s="189"/>
      <c r="J42" s="43">
        <v>120</v>
      </c>
      <c r="K42" s="43">
        <v>1</v>
      </c>
      <c r="L42" s="191" t="s">
        <v>202</v>
      </c>
      <c r="M42" s="226">
        <f>25000*15%/120</f>
        <v>31.25</v>
      </c>
      <c r="N42" s="202">
        <f t="shared" si="5"/>
        <v>3750</v>
      </c>
      <c r="O42" s="166" t="s">
        <v>203</v>
      </c>
    </row>
    <row r="43" spans="1:15" ht="16" customHeight="1">
      <c r="A43" s="183" t="s">
        <v>199</v>
      </c>
      <c r="B43" s="165"/>
      <c r="C43" s="197"/>
      <c r="D43" s="188"/>
      <c r="E43" s="189"/>
      <c r="F43" s="188"/>
      <c r="G43" s="189"/>
      <c r="H43" s="188"/>
      <c r="I43" s="189"/>
      <c r="J43" s="43">
        <v>16</v>
      </c>
      <c r="K43" s="43">
        <v>1</v>
      </c>
      <c r="L43" s="191" t="s">
        <v>205</v>
      </c>
      <c r="M43" s="226">
        <v>98</v>
      </c>
      <c r="N43" s="202">
        <f t="shared" si="5"/>
        <v>1568</v>
      </c>
      <c r="O43" s="166" t="s">
        <v>204</v>
      </c>
    </row>
    <row r="44" spans="1:15" ht="16" customHeight="1">
      <c r="A44" s="183" t="s">
        <v>200</v>
      </c>
      <c r="B44" s="165"/>
      <c r="C44" s="197"/>
      <c r="D44" s="188"/>
      <c r="E44" s="189"/>
      <c r="F44" s="188"/>
      <c r="G44" s="189"/>
      <c r="H44" s="188"/>
      <c r="I44" s="189"/>
      <c r="J44" s="43">
        <v>120</v>
      </c>
      <c r="K44" s="43">
        <v>1</v>
      </c>
      <c r="L44" s="191" t="s">
        <v>193</v>
      </c>
      <c r="M44" s="226">
        <v>4796.2</v>
      </c>
      <c r="N44" s="202">
        <v>4796.2</v>
      </c>
      <c r="O44" s="166" t="s">
        <v>192</v>
      </c>
    </row>
    <row r="45" spans="1:15" ht="16" customHeight="1">
      <c r="A45" s="183" t="s">
        <v>201</v>
      </c>
      <c r="B45" s="91" t="s">
        <v>105</v>
      </c>
      <c r="C45" s="66" t="s">
        <v>151</v>
      </c>
      <c r="D45" s="26">
        <v>10</v>
      </c>
      <c r="E45" s="27" t="s">
        <v>91</v>
      </c>
      <c r="F45" s="26">
        <v>20</v>
      </c>
      <c r="G45" s="27" t="s">
        <v>92</v>
      </c>
      <c r="H45" s="160">
        <v>1</v>
      </c>
      <c r="I45" s="27" t="s">
        <v>106</v>
      </c>
      <c r="J45" s="28">
        <v>103</v>
      </c>
      <c r="K45" s="28">
        <v>1</v>
      </c>
      <c r="L45" s="113" t="s">
        <v>28</v>
      </c>
      <c r="M45" s="209">
        <v>168</v>
      </c>
      <c r="N45" s="203">
        <f t="shared" si="5"/>
        <v>17304</v>
      </c>
      <c r="O45" s="166"/>
    </row>
    <row r="46" spans="1:15" ht="16" customHeight="1" thickBot="1">
      <c r="A46" s="68" t="s">
        <v>102</v>
      </c>
      <c r="B46" s="69"/>
      <c r="C46" s="69"/>
      <c r="D46" s="69"/>
      <c r="E46" s="69"/>
      <c r="F46" s="69"/>
      <c r="G46" s="69"/>
      <c r="H46" s="69"/>
      <c r="I46" s="69"/>
      <c r="J46" s="29"/>
      <c r="K46" s="29"/>
      <c r="L46" s="29"/>
      <c r="M46" s="171"/>
      <c r="N46" s="172">
        <f>SUM(N38:N45)</f>
        <v>94877.2</v>
      </c>
      <c r="O46" s="115"/>
    </row>
    <row r="47" spans="1:15" ht="16" customHeight="1">
      <c r="A47" s="30" t="s">
        <v>143</v>
      </c>
      <c r="B47" s="83" t="s">
        <v>72</v>
      </c>
      <c r="C47" s="245" t="s">
        <v>69</v>
      </c>
      <c r="D47" s="246"/>
      <c r="E47" s="246"/>
      <c r="F47" s="246"/>
      <c r="G47" s="246"/>
      <c r="H47" s="246"/>
      <c r="I47" s="246"/>
      <c r="J47" s="148" t="s">
        <v>53</v>
      </c>
      <c r="K47" s="83" t="s">
        <v>23</v>
      </c>
      <c r="L47" s="84" t="s">
        <v>146</v>
      </c>
      <c r="M47" s="116" t="s">
        <v>88</v>
      </c>
      <c r="N47" s="83" t="s">
        <v>22</v>
      </c>
      <c r="O47" s="117" t="s">
        <v>0</v>
      </c>
    </row>
    <row r="48" spans="1:15" ht="16" customHeight="1">
      <c r="A48" s="70" t="s">
        <v>31</v>
      </c>
      <c r="B48" s="71" t="s">
        <v>107</v>
      </c>
      <c r="C48" s="71"/>
      <c r="D48" s="71"/>
      <c r="E48" s="71"/>
      <c r="F48" s="71"/>
      <c r="G48" s="71"/>
      <c r="H48" s="71"/>
      <c r="I48" s="71"/>
      <c r="J48" s="31"/>
      <c r="K48" s="31"/>
      <c r="L48" s="31"/>
      <c r="M48" s="118"/>
      <c r="N48" s="71"/>
      <c r="O48" s="119"/>
    </row>
    <row r="49" spans="1:15" ht="16" customHeight="1">
      <c r="A49" s="281" t="s">
        <v>32</v>
      </c>
      <c r="B49" s="283" t="s">
        <v>108</v>
      </c>
      <c r="C49" s="285" t="s">
        <v>109</v>
      </c>
      <c r="D49" s="286"/>
      <c r="E49" s="286"/>
      <c r="F49" s="286"/>
      <c r="G49" s="286"/>
      <c r="H49" s="286"/>
      <c r="I49" s="287"/>
      <c r="J49" s="32">
        <v>3</v>
      </c>
      <c r="K49" s="146">
        <v>1</v>
      </c>
      <c r="L49" s="120" t="s">
        <v>147</v>
      </c>
      <c r="M49" s="204">
        <v>1200</v>
      </c>
      <c r="N49" s="214">
        <f>J49*K49*M49</f>
        <v>3600</v>
      </c>
      <c r="O49" s="121"/>
    </row>
    <row r="50" spans="1:15" ht="16" customHeight="1">
      <c r="A50" s="281"/>
      <c r="B50" s="283"/>
      <c r="C50" s="288" t="s">
        <v>110</v>
      </c>
      <c r="D50" s="289"/>
      <c r="E50" s="289"/>
      <c r="F50" s="289"/>
      <c r="G50" s="289"/>
      <c r="H50" s="289"/>
      <c r="I50" s="290"/>
      <c r="J50" s="151">
        <v>2</v>
      </c>
      <c r="K50" s="147">
        <v>1</v>
      </c>
      <c r="L50" s="122" t="s">
        <v>147</v>
      </c>
      <c r="M50" s="205">
        <v>900</v>
      </c>
      <c r="N50" s="215">
        <f t="shared" ref="N50:N53" si="6">J50*K50*M50</f>
        <v>1800</v>
      </c>
      <c r="O50" s="101"/>
    </row>
    <row r="51" spans="1:15" ht="16" customHeight="1">
      <c r="A51" s="281"/>
      <c r="B51" s="283"/>
      <c r="C51" s="288" t="s">
        <v>33</v>
      </c>
      <c r="D51" s="289"/>
      <c r="E51" s="289"/>
      <c r="F51" s="289"/>
      <c r="G51" s="289"/>
      <c r="H51" s="289"/>
      <c r="I51" s="290"/>
      <c r="J51" s="151"/>
      <c r="K51" s="85"/>
      <c r="L51" s="122" t="s">
        <v>147</v>
      </c>
      <c r="M51" s="205"/>
      <c r="N51" s="169">
        <f t="shared" si="6"/>
        <v>0</v>
      </c>
      <c r="O51" s="101"/>
    </row>
    <row r="52" spans="1:15" ht="16" customHeight="1">
      <c r="A52" s="281"/>
      <c r="B52" s="283"/>
      <c r="C52" s="288" t="s">
        <v>34</v>
      </c>
      <c r="D52" s="289"/>
      <c r="E52" s="289"/>
      <c r="F52" s="289"/>
      <c r="G52" s="289"/>
      <c r="H52" s="289"/>
      <c r="I52" s="290"/>
      <c r="J52" s="151"/>
      <c r="K52" s="85"/>
      <c r="L52" s="122" t="s">
        <v>147</v>
      </c>
      <c r="M52" s="205"/>
      <c r="N52" s="169">
        <f t="shared" si="6"/>
        <v>0</v>
      </c>
      <c r="O52" s="101"/>
    </row>
    <row r="53" spans="1:15" ht="16" customHeight="1">
      <c r="A53" s="282"/>
      <c r="B53" s="284"/>
      <c r="C53" s="291" t="s">
        <v>111</v>
      </c>
      <c r="D53" s="292"/>
      <c r="E53" s="292"/>
      <c r="F53" s="292"/>
      <c r="G53" s="292"/>
      <c r="H53" s="292"/>
      <c r="I53" s="293"/>
      <c r="J53" s="34">
        <v>3</v>
      </c>
      <c r="K53" s="28">
        <v>2</v>
      </c>
      <c r="L53" s="123" t="s">
        <v>147</v>
      </c>
      <c r="M53" s="206">
        <v>2000</v>
      </c>
      <c r="N53" s="207">
        <f t="shared" si="6"/>
        <v>12000</v>
      </c>
      <c r="O53" s="114" t="s">
        <v>168</v>
      </c>
    </row>
    <row r="54" spans="1:15" ht="16" customHeight="1">
      <c r="A54" s="281" t="s">
        <v>36</v>
      </c>
      <c r="B54" s="283" t="s">
        <v>112</v>
      </c>
      <c r="C54" s="285" t="s">
        <v>109</v>
      </c>
      <c r="D54" s="286"/>
      <c r="E54" s="286"/>
      <c r="F54" s="286"/>
      <c r="G54" s="286"/>
      <c r="H54" s="286"/>
      <c r="I54" s="287"/>
      <c r="J54" s="32"/>
      <c r="K54" s="33"/>
      <c r="L54" s="124" t="s">
        <v>148</v>
      </c>
      <c r="M54" s="208"/>
      <c r="N54" s="170">
        <f>J54*K54*M54</f>
        <v>0</v>
      </c>
      <c r="O54" s="121"/>
    </row>
    <row r="55" spans="1:15" ht="16" customHeight="1">
      <c r="A55" s="281"/>
      <c r="B55" s="283"/>
      <c r="C55" s="288" t="s">
        <v>110</v>
      </c>
      <c r="D55" s="289"/>
      <c r="E55" s="289"/>
      <c r="F55" s="289"/>
      <c r="G55" s="289"/>
      <c r="H55" s="289"/>
      <c r="I55" s="290"/>
      <c r="J55" s="151"/>
      <c r="K55" s="85"/>
      <c r="L55" s="122" t="s">
        <v>148</v>
      </c>
      <c r="M55" s="174"/>
      <c r="N55" s="169">
        <f t="shared" ref="N55:N58" si="7">J55*K55*M55</f>
        <v>0</v>
      </c>
      <c r="O55" s="101"/>
    </row>
    <row r="56" spans="1:15" ht="16" customHeight="1">
      <c r="A56" s="281"/>
      <c r="B56" s="283"/>
      <c r="C56" s="288" t="s">
        <v>33</v>
      </c>
      <c r="D56" s="289"/>
      <c r="E56" s="289"/>
      <c r="F56" s="289"/>
      <c r="G56" s="289"/>
      <c r="H56" s="289"/>
      <c r="I56" s="290"/>
      <c r="J56" s="151"/>
      <c r="K56" s="85"/>
      <c r="L56" s="122" t="s">
        <v>148</v>
      </c>
      <c r="M56" s="174"/>
      <c r="N56" s="169">
        <f t="shared" si="7"/>
        <v>0</v>
      </c>
      <c r="O56" s="101"/>
    </row>
    <row r="57" spans="1:15" ht="16" customHeight="1">
      <c r="A57" s="281"/>
      <c r="B57" s="283"/>
      <c r="C57" s="288" t="s">
        <v>34</v>
      </c>
      <c r="D57" s="289"/>
      <c r="E57" s="289"/>
      <c r="F57" s="289"/>
      <c r="G57" s="289"/>
      <c r="H57" s="289"/>
      <c r="I57" s="290"/>
      <c r="J57" s="151"/>
      <c r="K57" s="85"/>
      <c r="L57" s="122" t="s">
        <v>148</v>
      </c>
      <c r="M57" s="174"/>
      <c r="N57" s="169">
        <f t="shared" si="7"/>
        <v>0</v>
      </c>
      <c r="O57" s="101"/>
    </row>
    <row r="58" spans="1:15" ht="16" customHeight="1">
      <c r="A58" s="282"/>
      <c r="B58" s="284"/>
      <c r="C58" s="291" t="s">
        <v>111</v>
      </c>
      <c r="D58" s="292"/>
      <c r="E58" s="292"/>
      <c r="F58" s="292"/>
      <c r="G58" s="292"/>
      <c r="H58" s="292"/>
      <c r="I58" s="293"/>
      <c r="J58" s="34"/>
      <c r="K58" s="28"/>
      <c r="L58" s="125" t="s">
        <v>148</v>
      </c>
      <c r="M58" s="209"/>
      <c r="N58" s="207">
        <f t="shared" si="7"/>
        <v>0</v>
      </c>
      <c r="O58" s="114"/>
    </row>
    <row r="59" spans="1:15" ht="16" customHeight="1">
      <c r="A59" s="281" t="s">
        <v>37</v>
      </c>
      <c r="B59" s="283" t="s">
        <v>113</v>
      </c>
      <c r="C59" s="285" t="s">
        <v>109</v>
      </c>
      <c r="D59" s="286"/>
      <c r="E59" s="286"/>
      <c r="F59" s="286"/>
      <c r="G59" s="286"/>
      <c r="H59" s="286"/>
      <c r="I59" s="287"/>
      <c r="J59" s="32"/>
      <c r="K59" s="33"/>
      <c r="L59" s="120" t="s">
        <v>147</v>
      </c>
      <c r="M59" s="208"/>
      <c r="N59" s="170">
        <f>J59*K59*M59</f>
        <v>0</v>
      </c>
      <c r="O59" s="121"/>
    </row>
    <row r="60" spans="1:15" ht="16" customHeight="1">
      <c r="A60" s="281"/>
      <c r="B60" s="283"/>
      <c r="C60" s="288" t="s">
        <v>110</v>
      </c>
      <c r="D60" s="289"/>
      <c r="E60" s="289"/>
      <c r="F60" s="289"/>
      <c r="G60" s="289"/>
      <c r="H60" s="289"/>
      <c r="I60" s="290"/>
      <c r="J60" s="151"/>
      <c r="K60" s="85"/>
      <c r="L60" s="122" t="s">
        <v>147</v>
      </c>
      <c r="M60" s="174"/>
      <c r="N60" s="169">
        <f t="shared" ref="N60:N66" si="8">J60*K60*M60</f>
        <v>0</v>
      </c>
      <c r="O60" s="101"/>
    </row>
    <row r="61" spans="1:15" ht="16" customHeight="1">
      <c r="A61" s="281"/>
      <c r="B61" s="283"/>
      <c r="C61" s="288" t="s">
        <v>33</v>
      </c>
      <c r="D61" s="289"/>
      <c r="E61" s="289"/>
      <c r="F61" s="289"/>
      <c r="G61" s="289"/>
      <c r="H61" s="289"/>
      <c r="I61" s="290"/>
      <c r="J61" s="151"/>
      <c r="K61" s="85"/>
      <c r="L61" s="122" t="s">
        <v>147</v>
      </c>
      <c r="M61" s="174"/>
      <c r="N61" s="169">
        <f t="shared" si="8"/>
        <v>0</v>
      </c>
      <c r="O61" s="101"/>
    </row>
    <row r="62" spans="1:15" ht="16" customHeight="1">
      <c r="A62" s="281"/>
      <c r="B62" s="283"/>
      <c r="C62" s="288" t="s">
        <v>34</v>
      </c>
      <c r="D62" s="289"/>
      <c r="E62" s="289"/>
      <c r="F62" s="289"/>
      <c r="G62" s="289"/>
      <c r="H62" s="289"/>
      <c r="I62" s="290"/>
      <c r="J62" s="151"/>
      <c r="K62" s="85"/>
      <c r="L62" s="122" t="s">
        <v>147</v>
      </c>
      <c r="M62" s="174"/>
      <c r="N62" s="169">
        <f t="shared" si="8"/>
        <v>0</v>
      </c>
      <c r="O62" s="101"/>
    </row>
    <row r="63" spans="1:15" ht="16" customHeight="1">
      <c r="A63" s="282"/>
      <c r="B63" s="284"/>
      <c r="C63" s="291" t="s">
        <v>111</v>
      </c>
      <c r="D63" s="292"/>
      <c r="E63" s="292"/>
      <c r="F63" s="292"/>
      <c r="G63" s="292"/>
      <c r="H63" s="292"/>
      <c r="I63" s="293"/>
      <c r="J63" s="34"/>
      <c r="K63" s="28"/>
      <c r="L63" s="123" t="s">
        <v>147</v>
      </c>
      <c r="M63" s="209"/>
      <c r="N63" s="207">
        <f t="shared" si="8"/>
        <v>0</v>
      </c>
      <c r="O63" s="114"/>
    </row>
    <row r="64" spans="1:15" ht="16" customHeight="1">
      <c r="A64" s="273" t="s">
        <v>38</v>
      </c>
      <c r="B64" s="276" t="s">
        <v>114</v>
      </c>
      <c r="C64" s="279" t="s">
        <v>115</v>
      </c>
      <c r="D64" s="279"/>
      <c r="E64" s="279"/>
      <c r="F64" s="279"/>
      <c r="G64" s="279"/>
      <c r="H64" s="72"/>
      <c r="I64" s="11" t="s">
        <v>116</v>
      </c>
      <c r="J64" s="152"/>
      <c r="K64" s="86"/>
      <c r="L64" s="120" t="s">
        <v>149</v>
      </c>
      <c r="M64" s="210"/>
      <c r="N64" s="211">
        <f t="shared" si="8"/>
        <v>0</v>
      </c>
      <c r="O64" s="127"/>
    </row>
    <row r="65" spans="1:15" ht="16" customHeight="1">
      <c r="A65" s="274"/>
      <c r="B65" s="277"/>
      <c r="C65" s="261" t="s">
        <v>115</v>
      </c>
      <c r="D65" s="261"/>
      <c r="E65" s="261"/>
      <c r="F65" s="261"/>
      <c r="G65" s="261"/>
      <c r="H65" s="65"/>
      <c r="I65" s="13" t="s">
        <v>116</v>
      </c>
      <c r="J65" s="151"/>
      <c r="K65" s="85"/>
      <c r="L65" s="122" t="s">
        <v>149</v>
      </c>
      <c r="M65" s="174"/>
      <c r="N65" s="169">
        <f t="shared" si="8"/>
        <v>0</v>
      </c>
      <c r="O65" s="101"/>
    </row>
    <row r="66" spans="1:15" ht="16" customHeight="1">
      <c r="A66" s="275"/>
      <c r="B66" s="278"/>
      <c r="C66" s="280" t="s">
        <v>115</v>
      </c>
      <c r="D66" s="280"/>
      <c r="E66" s="280"/>
      <c r="F66" s="280"/>
      <c r="G66" s="280"/>
      <c r="H66" s="73"/>
      <c r="I66" s="35" t="s">
        <v>116</v>
      </c>
      <c r="J66" s="34"/>
      <c r="K66" s="34"/>
      <c r="L66" s="123" t="s">
        <v>149</v>
      </c>
      <c r="M66" s="212"/>
      <c r="N66" s="213">
        <f t="shared" si="8"/>
        <v>0</v>
      </c>
      <c r="O66" s="129"/>
    </row>
    <row r="67" spans="1:15" ht="16" customHeight="1" thickBot="1">
      <c r="A67" s="68" t="s">
        <v>102</v>
      </c>
      <c r="B67" s="69"/>
      <c r="C67" s="69"/>
      <c r="D67" s="69"/>
      <c r="E67" s="69"/>
      <c r="F67" s="69"/>
      <c r="G67" s="69"/>
      <c r="H67" s="69"/>
      <c r="I67" s="69"/>
      <c r="J67" s="29"/>
      <c r="K67" s="29"/>
      <c r="L67" s="29"/>
      <c r="M67" s="171"/>
      <c r="N67" s="172">
        <f>SUM(N49:N66)</f>
        <v>17400</v>
      </c>
      <c r="O67" s="115"/>
    </row>
    <row r="68" spans="1:15" ht="16" customHeight="1">
      <c r="A68" s="30" t="s">
        <v>143</v>
      </c>
      <c r="B68" s="83" t="s">
        <v>72</v>
      </c>
      <c r="C68" s="245" t="s">
        <v>69</v>
      </c>
      <c r="D68" s="246"/>
      <c r="E68" s="246"/>
      <c r="F68" s="246"/>
      <c r="G68" s="246"/>
      <c r="H68" s="246"/>
      <c r="I68" s="246"/>
      <c r="J68" s="247" t="s">
        <v>70</v>
      </c>
      <c r="K68" s="245"/>
      <c r="L68" s="84" t="s">
        <v>146</v>
      </c>
      <c r="M68" s="116" t="s">
        <v>88</v>
      </c>
      <c r="N68" s="83" t="s">
        <v>22</v>
      </c>
      <c r="O68" s="117" t="s">
        <v>0</v>
      </c>
    </row>
    <row r="69" spans="1:15" ht="16" customHeight="1">
      <c r="A69" s="70" t="s">
        <v>39</v>
      </c>
      <c r="B69" s="71" t="s">
        <v>82</v>
      </c>
      <c r="C69" s="71"/>
      <c r="D69" s="71"/>
      <c r="E69" s="71"/>
      <c r="F69" s="71"/>
      <c r="G69" s="71"/>
      <c r="H69" s="71"/>
      <c r="I69" s="71"/>
      <c r="J69" s="31"/>
      <c r="K69" s="31"/>
      <c r="L69" s="31"/>
      <c r="M69" s="118"/>
      <c r="N69" s="71"/>
      <c r="O69" s="119"/>
    </row>
    <row r="70" spans="1:15" ht="16" customHeight="1">
      <c r="A70" s="75" t="s">
        <v>40</v>
      </c>
      <c r="B70" s="90" t="s">
        <v>81</v>
      </c>
      <c r="C70" s="266" t="s">
        <v>117</v>
      </c>
      <c r="D70" s="267"/>
      <c r="E70" s="267"/>
      <c r="F70" s="267"/>
      <c r="G70" s="267"/>
      <c r="H70" s="267"/>
      <c r="I70" s="268"/>
      <c r="J70" s="269">
        <v>118</v>
      </c>
      <c r="K70" s="270"/>
      <c r="L70" s="124" t="s">
        <v>150</v>
      </c>
      <c r="M70" s="216">
        <v>15</v>
      </c>
      <c r="N70" s="168">
        <f>J70*M70</f>
        <v>1770</v>
      </c>
      <c r="O70" s="142" t="s">
        <v>159</v>
      </c>
    </row>
    <row r="71" spans="1:15" ht="97.5" customHeight="1">
      <c r="A71" s="76" t="s">
        <v>41</v>
      </c>
      <c r="B71" s="25" t="s">
        <v>183</v>
      </c>
      <c r="C71" s="239"/>
      <c r="D71" s="240"/>
      <c r="E71" s="240"/>
      <c r="F71" s="240"/>
      <c r="G71" s="240"/>
      <c r="H71" s="240"/>
      <c r="I71" s="241"/>
      <c r="J71" s="271">
        <v>115</v>
      </c>
      <c r="K71" s="272"/>
      <c r="L71" s="122" t="s">
        <v>28</v>
      </c>
      <c r="M71" s="205">
        <v>100</v>
      </c>
      <c r="N71" s="222">
        <f t="shared" ref="N71:N81" si="9">J71*M71</f>
        <v>11500</v>
      </c>
      <c r="O71" s="143" t="s">
        <v>207</v>
      </c>
    </row>
    <row r="72" spans="1:15" ht="16" customHeight="1">
      <c r="A72" s="76" t="s">
        <v>42</v>
      </c>
      <c r="B72" s="25" t="s">
        <v>184</v>
      </c>
      <c r="C72" s="239" t="s">
        <v>77</v>
      </c>
      <c r="D72" s="240"/>
      <c r="E72" s="240"/>
      <c r="F72" s="240"/>
      <c r="G72" s="240"/>
      <c r="H72" s="240"/>
      <c r="I72" s="241"/>
      <c r="J72" s="242">
        <v>136</v>
      </c>
      <c r="K72" s="243"/>
      <c r="L72" s="122" t="s">
        <v>206</v>
      </c>
      <c r="M72" s="174">
        <v>20</v>
      </c>
      <c r="N72" s="168">
        <f t="shared" si="9"/>
        <v>2720</v>
      </c>
      <c r="O72" s="101"/>
    </row>
    <row r="73" spans="1:15" ht="16" customHeight="1">
      <c r="A73" s="76" t="s">
        <v>44</v>
      </c>
      <c r="B73" s="25" t="s">
        <v>51</v>
      </c>
      <c r="C73" s="239"/>
      <c r="D73" s="240"/>
      <c r="E73" s="240"/>
      <c r="F73" s="240"/>
      <c r="G73" s="240"/>
      <c r="H73" s="240"/>
      <c r="I73" s="241"/>
      <c r="J73" s="242">
        <v>34</v>
      </c>
      <c r="K73" s="243"/>
      <c r="L73" s="122" t="s">
        <v>43</v>
      </c>
      <c r="M73" s="174">
        <v>10</v>
      </c>
      <c r="N73" s="168">
        <f t="shared" si="9"/>
        <v>340</v>
      </c>
      <c r="O73" s="101"/>
    </row>
    <row r="74" spans="1:15" ht="16" customHeight="1">
      <c r="A74" s="76" t="s">
        <v>45</v>
      </c>
      <c r="B74" s="25" t="s">
        <v>47</v>
      </c>
      <c r="C74" s="239"/>
      <c r="D74" s="240"/>
      <c r="E74" s="240"/>
      <c r="F74" s="240"/>
      <c r="G74" s="240"/>
      <c r="H74" s="240"/>
      <c r="I74" s="241"/>
      <c r="J74" s="242">
        <v>2</v>
      </c>
      <c r="K74" s="243"/>
      <c r="L74" s="122" t="s">
        <v>43</v>
      </c>
      <c r="M74" s="174">
        <v>200</v>
      </c>
      <c r="N74" s="168">
        <f t="shared" si="9"/>
        <v>400</v>
      </c>
      <c r="O74" s="101"/>
    </row>
    <row r="75" spans="1:15" ht="16" customHeight="1">
      <c r="A75" s="76" t="s">
        <v>46</v>
      </c>
      <c r="B75" s="25" t="s">
        <v>177</v>
      </c>
      <c r="C75" s="239"/>
      <c r="D75" s="240"/>
      <c r="E75" s="240"/>
      <c r="F75" s="240"/>
      <c r="G75" s="240"/>
      <c r="H75" s="240"/>
      <c r="I75" s="241"/>
      <c r="J75" s="242">
        <v>4</v>
      </c>
      <c r="K75" s="243"/>
      <c r="L75" s="122" t="s">
        <v>178</v>
      </c>
      <c r="M75" s="174">
        <v>400</v>
      </c>
      <c r="N75" s="168">
        <f t="shared" si="9"/>
        <v>1600</v>
      </c>
      <c r="O75" s="101"/>
    </row>
    <row r="76" spans="1:15" ht="16" customHeight="1">
      <c r="A76" s="76" t="s">
        <v>48</v>
      </c>
      <c r="B76" s="25" t="s">
        <v>179</v>
      </c>
      <c r="C76" s="239"/>
      <c r="D76" s="240"/>
      <c r="E76" s="240"/>
      <c r="F76" s="240"/>
      <c r="G76" s="240"/>
      <c r="H76" s="240"/>
      <c r="I76" s="241"/>
      <c r="J76" s="242">
        <v>1</v>
      </c>
      <c r="K76" s="243"/>
      <c r="L76" s="122" t="s">
        <v>180</v>
      </c>
      <c r="M76" s="174">
        <v>205</v>
      </c>
      <c r="N76" s="168">
        <f t="shared" si="9"/>
        <v>205</v>
      </c>
      <c r="O76" s="101"/>
    </row>
    <row r="77" spans="1:15" ht="16" customHeight="1">
      <c r="A77" s="76" t="s">
        <v>49</v>
      </c>
      <c r="B77" s="25" t="s">
        <v>181</v>
      </c>
      <c r="C77" s="239"/>
      <c r="D77" s="240"/>
      <c r="E77" s="240"/>
      <c r="F77" s="240"/>
      <c r="G77" s="240"/>
      <c r="H77" s="240"/>
      <c r="I77" s="241"/>
      <c r="J77" s="242">
        <v>110</v>
      </c>
      <c r="K77" s="243"/>
      <c r="L77" s="122" t="s">
        <v>43</v>
      </c>
      <c r="M77" s="174">
        <v>10</v>
      </c>
      <c r="N77" s="168">
        <f t="shared" si="9"/>
        <v>1100</v>
      </c>
      <c r="O77" s="101"/>
    </row>
    <row r="78" spans="1:15" ht="16" customHeight="1">
      <c r="A78" s="76" t="s">
        <v>50</v>
      </c>
      <c r="B78" s="164" t="s">
        <v>188</v>
      </c>
      <c r="C78" s="161"/>
      <c r="D78" s="162"/>
      <c r="E78" s="162"/>
      <c r="F78" s="162"/>
      <c r="G78" s="162"/>
      <c r="H78" s="162"/>
      <c r="I78" s="163"/>
      <c r="J78" s="227">
        <v>6</v>
      </c>
      <c r="K78" s="228"/>
      <c r="L78" s="123" t="s">
        <v>189</v>
      </c>
      <c r="M78" s="217">
        <v>40</v>
      </c>
      <c r="N78" s="198">
        <f t="shared" si="9"/>
        <v>240</v>
      </c>
      <c r="O78" s="167"/>
    </row>
    <row r="79" spans="1:15" ht="16" customHeight="1">
      <c r="A79" s="76" t="s">
        <v>52</v>
      </c>
      <c r="B79" s="156" t="s">
        <v>187</v>
      </c>
      <c r="C79" s="157"/>
      <c r="D79" s="158"/>
      <c r="E79" s="158"/>
      <c r="F79" s="158"/>
      <c r="G79" s="158"/>
      <c r="H79" s="158"/>
      <c r="I79" s="159"/>
      <c r="J79" s="227">
        <v>7</v>
      </c>
      <c r="K79" s="228"/>
      <c r="L79" s="123" t="s">
        <v>185</v>
      </c>
      <c r="M79" s="217">
        <v>10</v>
      </c>
      <c r="N79" s="198">
        <f t="shared" si="9"/>
        <v>70</v>
      </c>
      <c r="O79" s="167"/>
    </row>
    <row r="80" spans="1:15" ht="16" customHeight="1">
      <c r="A80" s="76" t="s">
        <v>83</v>
      </c>
      <c r="B80" s="164" t="s">
        <v>195</v>
      </c>
      <c r="C80" s="161"/>
      <c r="D80" s="162"/>
      <c r="E80" s="162"/>
      <c r="F80" s="162"/>
      <c r="G80" s="162"/>
      <c r="H80" s="162"/>
      <c r="I80" s="163"/>
      <c r="J80" s="227">
        <v>1</v>
      </c>
      <c r="K80" s="228"/>
      <c r="L80" s="122" t="s">
        <v>180</v>
      </c>
      <c r="M80" s="217">
        <v>48</v>
      </c>
      <c r="N80" s="198">
        <f t="shared" si="9"/>
        <v>48</v>
      </c>
      <c r="O80" s="167"/>
    </row>
    <row r="81" spans="1:15" ht="16" customHeight="1">
      <c r="A81" s="76" t="s">
        <v>186</v>
      </c>
      <c r="B81" s="164" t="s">
        <v>196</v>
      </c>
      <c r="C81" s="161"/>
      <c r="D81" s="162"/>
      <c r="E81" s="162"/>
      <c r="F81" s="162"/>
      <c r="G81" s="162"/>
      <c r="H81" s="162"/>
      <c r="I81" s="163"/>
      <c r="J81" s="227">
        <v>1</v>
      </c>
      <c r="K81" s="228"/>
      <c r="L81" s="122" t="s">
        <v>180</v>
      </c>
      <c r="M81" s="217">
        <v>294</v>
      </c>
      <c r="N81" s="198">
        <f t="shared" si="9"/>
        <v>294</v>
      </c>
      <c r="O81" s="167" t="s">
        <v>208</v>
      </c>
    </row>
    <row r="82" spans="1:15" ht="16" customHeight="1" thickBot="1">
      <c r="A82" s="68" t="s">
        <v>102</v>
      </c>
      <c r="B82" s="69"/>
      <c r="C82" s="69"/>
      <c r="D82" s="69"/>
      <c r="E82" s="69"/>
      <c r="F82" s="69"/>
      <c r="G82" s="69"/>
      <c r="H82" s="69"/>
      <c r="I82" s="69"/>
      <c r="J82" s="29"/>
      <c r="K82" s="29"/>
      <c r="L82" s="29"/>
      <c r="M82" s="171"/>
      <c r="N82" s="172">
        <f>SUM(N70:N81)</f>
        <v>20287</v>
      </c>
      <c r="O82" s="115"/>
    </row>
    <row r="83" spans="1:15" ht="16" customHeight="1">
      <c r="A83" s="30" t="s">
        <v>143</v>
      </c>
      <c r="B83" s="83" t="s">
        <v>72</v>
      </c>
      <c r="C83" s="245" t="s">
        <v>69</v>
      </c>
      <c r="D83" s="246"/>
      <c r="E83" s="246"/>
      <c r="F83" s="246"/>
      <c r="G83" s="246"/>
      <c r="H83" s="246"/>
      <c r="I83" s="246"/>
      <c r="J83" s="148" t="s">
        <v>53</v>
      </c>
      <c r="K83" s="83" t="s">
        <v>54</v>
      </c>
      <c r="L83" s="84" t="s">
        <v>146</v>
      </c>
      <c r="M83" s="116" t="s">
        <v>88</v>
      </c>
      <c r="N83" s="83" t="s">
        <v>22</v>
      </c>
      <c r="O83" s="117" t="s">
        <v>0</v>
      </c>
    </row>
    <row r="84" spans="1:15" ht="16" customHeight="1">
      <c r="A84" s="61" t="s">
        <v>118</v>
      </c>
      <c r="B84" s="62" t="s">
        <v>141</v>
      </c>
      <c r="C84" s="62"/>
      <c r="D84" s="62"/>
      <c r="E84" s="62"/>
      <c r="F84" s="62"/>
      <c r="G84" s="62"/>
      <c r="H84" s="62"/>
      <c r="I84" s="62"/>
      <c r="J84" s="21"/>
      <c r="K84" s="21"/>
      <c r="L84" s="21"/>
      <c r="M84" s="108"/>
      <c r="N84" s="62"/>
      <c r="O84" s="109"/>
    </row>
    <row r="85" spans="1:15" ht="16" customHeight="1">
      <c r="A85" s="3" t="s">
        <v>55</v>
      </c>
      <c r="B85" s="36" t="s">
        <v>119</v>
      </c>
      <c r="C85" s="255"/>
      <c r="D85" s="256"/>
      <c r="E85" s="256"/>
      <c r="F85" s="256"/>
      <c r="G85" s="256"/>
      <c r="H85" s="256"/>
      <c r="I85" s="257"/>
      <c r="J85" s="24"/>
      <c r="K85" s="24"/>
      <c r="L85" s="110" t="s">
        <v>19</v>
      </c>
      <c r="M85" s="111"/>
      <c r="N85" s="64">
        <f>J85*K85*M85</f>
        <v>0</v>
      </c>
      <c r="O85" s="112"/>
    </row>
    <row r="86" spans="1:15" ht="16" customHeight="1">
      <c r="A86" s="88" t="s">
        <v>56</v>
      </c>
      <c r="B86" s="37" t="s">
        <v>86</v>
      </c>
      <c r="C86" s="242"/>
      <c r="D86" s="248"/>
      <c r="E86" s="248"/>
      <c r="F86" s="248"/>
      <c r="G86" s="248"/>
      <c r="H86" s="248"/>
      <c r="I86" s="243"/>
      <c r="J86" s="151"/>
      <c r="K86" s="85"/>
      <c r="L86" s="97" t="s">
        <v>19</v>
      </c>
      <c r="M86" s="98"/>
      <c r="N86" s="58">
        <f t="shared" ref="N86:N88" si="10">J86*K86*M86</f>
        <v>0</v>
      </c>
      <c r="O86" s="101"/>
    </row>
    <row r="87" spans="1:15" ht="16" customHeight="1">
      <c r="A87" s="88" t="s">
        <v>78</v>
      </c>
      <c r="B87" s="37" t="s">
        <v>84</v>
      </c>
      <c r="C87" s="242"/>
      <c r="D87" s="248"/>
      <c r="E87" s="248"/>
      <c r="F87" s="248"/>
      <c r="G87" s="248"/>
      <c r="H87" s="248"/>
      <c r="I87" s="243"/>
      <c r="J87" s="151"/>
      <c r="K87" s="85"/>
      <c r="L87" s="97" t="s">
        <v>19</v>
      </c>
      <c r="M87" s="98"/>
      <c r="N87" s="58">
        <f t="shared" si="10"/>
        <v>0</v>
      </c>
      <c r="O87" s="101"/>
    </row>
    <row r="88" spans="1:15" ht="16" customHeight="1">
      <c r="A88" s="89" t="s">
        <v>85</v>
      </c>
      <c r="B88" s="38" t="s">
        <v>67</v>
      </c>
      <c r="C88" s="227"/>
      <c r="D88" s="249"/>
      <c r="E88" s="249"/>
      <c r="F88" s="249"/>
      <c r="G88" s="249"/>
      <c r="H88" s="249"/>
      <c r="I88" s="228"/>
      <c r="J88" s="34"/>
      <c r="K88" s="34"/>
      <c r="L88" s="130" t="s">
        <v>19</v>
      </c>
      <c r="M88" s="128"/>
      <c r="N88" s="74">
        <f t="shared" si="10"/>
        <v>0</v>
      </c>
      <c r="O88" s="129"/>
    </row>
    <row r="89" spans="1:15" ht="16" customHeight="1">
      <c r="A89" s="70" t="s">
        <v>102</v>
      </c>
      <c r="B89" s="71"/>
      <c r="C89" s="71"/>
      <c r="D89" s="71"/>
      <c r="E89" s="71"/>
      <c r="F89" s="71"/>
      <c r="G89" s="71"/>
      <c r="H89" s="71"/>
      <c r="I89" s="71"/>
      <c r="J89" s="31"/>
      <c r="K89" s="31"/>
      <c r="L89" s="31"/>
      <c r="M89" s="118"/>
      <c r="N89" s="77">
        <f>SUM(N85:N88)</f>
        <v>0</v>
      </c>
      <c r="O89" s="119"/>
    </row>
    <row r="90" spans="1:15" ht="16" customHeight="1" thickBot="1">
      <c r="A90" s="78" t="s">
        <v>120</v>
      </c>
      <c r="B90" s="79"/>
      <c r="C90" s="79"/>
      <c r="D90" s="79"/>
      <c r="E90" s="79"/>
      <c r="F90" s="79"/>
      <c r="G90" s="79"/>
      <c r="H90" s="79"/>
      <c r="I90" s="79"/>
      <c r="J90" s="39"/>
      <c r="K90" s="39"/>
      <c r="L90" s="39"/>
      <c r="M90" s="131"/>
      <c r="N90" s="220">
        <f>SUM(N35,N46,N67,N82,N89)</f>
        <v>295700</v>
      </c>
      <c r="O90" s="132"/>
    </row>
    <row r="91" spans="1:15" ht="16" customHeight="1">
      <c r="A91" s="30" t="s">
        <v>143</v>
      </c>
      <c r="B91" s="83" t="s">
        <v>72</v>
      </c>
      <c r="C91" s="245" t="s">
        <v>69</v>
      </c>
      <c r="D91" s="246"/>
      <c r="E91" s="246"/>
      <c r="F91" s="246"/>
      <c r="G91" s="246"/>
      <c r="H91" s="246"/>
      <c r="I91" s="246"/>
      <c r="J91" s="247" t="s">
        <v>70</v>
      </c>
      <c r="K91" s="245"/>
      <c r="L91" s="84" t="s">
        <v>146</v>
      </c>
      <c r="M91" s="116" t="s">
        <v>88</v>
      </c>
      <c r="N91" s="83" t="s">
        <v>22</v>
      </c>
      <c r="O91" s="117" t="s">
        <v>0</v>
      </c>
    </row>
    <row r="92" spans="1:15" ht="16" customHeight="1">
      <c r="A92" s="40" t="s">
        <v>121</v>
      </c>
      <c r="B92" s="62" t="s">
        <v>57</v>
      </c>
      <c r="C92" s="62"/>
      <c r="D92" s="62"/>
      <c r="E92" s="62"/>
      <c r="F92" s="62"/>
      <c r="G92" s="62"/>
      <c r="H92" s="62"/>
      <c r="I92" s="62"/>
      <c r="J92" s="21"/>
      <c r="K92" s="21"/>
      <c r="L92" s="21"/>
      <c r="M92" s="108"/>
      <c r="N92" s="62"/>
      <c r="O92" s="109"/>
    </row>
    <row r="93" spans="1:15" ht="16" customHeight="1">
      <c r="A93" s="2" t="s">
        <v>58</v>
      </c>
      <c r="B93" s="41" t="s">
        <v>57</v>
      </c>
      <c r="C93" s="250" t="s">
        <v>122</v>
      </c>
      <c r="D93" s="251"/>
      <c r="E93" s="251"/>
      <c r="F93" s="251"/>
      <c r="G93" s="251"/>
      <c r="H93" s="251"/>
      <c r="I93" s="252"/>
      <c r="J93" s="253">
        <f>N90</f>
        <v>295700</v>
      </c>
      <c r="K93" s="254"/>
      <c r="L93" s="133"/>
      <c r="M93" s="134">
        <v>0.08</v>
      </c>
      <c r="N93" s="219">
        <f>J93*M93</f>
        <v>23656</v>
      </c>
      <c r="O93" s="135"/>
    </row>
    <row r="94" spans="1:15" ht="16" customHeight="1" thickBot="1">
      <c r="A94" s="80" t="s">
        <v>102</v>
      </c>
      <c r="B94" s="81"/>
      <c r="C94" s="81"/>
      <c r="D94" s="81"/>
      <c r="E94" s="81"/>
      <c r="F94" s="81"/>
      <c r="G94" s="81"/>
      <c r="H94" s="81"/>
      <c r="I94" s="81"/>
      <c r="J94" s="42"/>
      <c r="K94" s="42"/>
      <c r="L94" s="42"/>
      <c r="M94" s="136"/>
      <c r="N94" s="221">
        <f>SUM(N93:N93)</f>
        <v>23656</v>
      </c>
      <c r="O94" s="137"/>
    </row>
    <row r="95" spans="1:15" ht="16" customHeight="1">
      <c r="A95" s="30" t="s">
        <v>143</v>
      </c>
      <c r="B95" s="83" t="s">
        <v>72</v>
      </c>
      <c r="C95" s="245" t="s">
        <v>69</v>
      </c>
      <c r="D95" s="246"/>
      <c r="E95" s="246"/>
      <c r="F95" s="246"/>
      <c r="G95" s="246"/>
      <c r="H95" s="246"/>
      <c r="I95" s="246"/>
      <c r="J95" s="148" t="s">
        <v>53</v>
      </c>
      <c r="K95" s="83" t="s">
        <v>54</v>
      </c>
      <c r="L95" s="84" t="s">
        <v>146</v>
      </c>
      <c r="M95" s="116" t="s">
        <v>88</v>
      </c>
      <c r="N95" s="83" t="s">
        <v>22</v>
      </c>
      <c r="O95" s="117" t="s">
        <v>0</v>
      </c>
    </row>
    <row r="96" spans="1:15" ht="16" customHeight="1">
      <c r="A96" s="40" t="s">
        <v>123</v>
      </c>
      <c r="B96" s="62" t="s">
        <v>124</v>
      </c>
      <c r="C96" s="62"/>
      <c r="D96" s="62"/>
      <c r="E96" s="62"/>
      <c r="F96" s="62"/>
      <c r="G96" s="62"/>
      <c r="H96" s="62"/>
      <c r="I96" s="62"/>
      <c r="J96" s="21"/>
      <c r="K96" s="21"/>
      <c r="L96" s="21"/>
      <c r="M96" s="108"/>
      <c r="N96" s="62"/>
      <c r="O96" s="109"/>
    </row>
    <row r="97" spans="1:15" ht="16" customHeight="1">
      <c r="A97" s="2" t="s">
        <v>59</v>
      </c>
      <c r="B97" s="41" t="s">
        <v>125</v>
      </c>
      <c r="C97" s="250" t="s">
        <v>60</v>
      </c>
      <c r="D97" s="251"/>
      <c r="E97" s="251"/>
      <c r="F97" s="251"/>
      <c r="G97" s="251"/>
      <c r="H97" s="251"/>
      <c r="I97" s="252"/>
      <c r="J97" s="43">
        <v>4</v>
      </c>
      <c r="K97" s="43">
        <v>3</v>
      </c>
      <c r="L97" s="133" t="s">
        <v>19</v>
      </c>
      <c r="M97" s="223">
        <v>800</v>
      </c>
      <c r="N97" s="198">
        <f>J97*K97*M97</f>
        <v>9600</v>
      </c>
      <c r="O97" s="135"/>
    </row>
    <row r="98" spans="1:15" ht="16" customHeight="1" thickBot="1">
      <c r="A98" s="80" t="s">
        <v>102</v>
      </c>
      <c r="B98" s="81"/>
      <c r="C98" s="81"/>
      <c r="D98" s="81"/>
      <c r="E98" s="81"/>
      <c r="F98" s="81"/>
      <c r="G98" s="81"/>
      <c r="H98" s="81"/>
      <c r="I98" s="81"/>
      <c r="J98" s="42"/>
      <c r="K98" s="42"/>
      <c r="L98" s="42"/>
      <c r="M98" s="224"/>
      <c r="N98" s="225">
        <f>SUM(N97:N97)</f>
        <v>9600</v>
      </c>
      <c r="O98" s="137"/>
    </row>
    <row r="99" spans="1:15" ht="16" customHeight="1">
      <c r="A99" s="30" t="s">
        <v>143</v>
      </c>
      <c r="B99" s="83" t="s">
        <v>72</v>
      </c>
      <c r="C99" s="247" t="s">
        <v>69</v>
      </c>
      <c r="D99" s="263"/>
      <c r="E99" s="263"/>
      <c r="F99" s="263"/>
      <c r="G99" s="245"/>
      <c r="H99" s="83" t="s">
        <v>126</v>
      </c>
      <c r="I99" s="83" t="s">
        <v>127</v>
      </c>
      <c r="J99" s="247" t="s">
        <v>53</v>
      </c>
      <c r="K99" s="245"/>
      <c r="L99" s="84" t="s">
        <v>146</v>
      </c>
      <c r="M99" s="116" t="s">
        <v>88</v>
      </c>
      <c r="N99" s="83" t="s">
        <v>22</v>
      </c>
      <c r="O99" s="117" t="s">
        <v>0</v>
      </c>
    </row>
    <row r="100" spans="1:15" ht="16" customHeight="1">
      <c r="A100" s="61" t="s">
        <v>61</v>
      </c>
      <c r="B100" s="62" t="s">
        <v>62</v>
      </c>
      <c r="C100" s="62"/>
      <c r="D100" s="62"/>
      <c r="E100" s="62"/>
      <c r="F100" s="62"/>
      <c r="G100" s="62"/>
      <c r="H100" s="62"/>
      <c r="I100" s="62"/>
      <c r="J100" s="21"/>
      <c r="K100" s="21"/>
      <c r="L100" s="21"/>
      <c r="M100" s="108"/>
      <c r="N100" s="62"/>
      <c r="O100" s="109"/>
    </row>
    <row r="101" spans="1:15" ht="16" customHeight="1">
      <c r="A101" s="87" t="s">
        <v>63</v>
      </c>
      <c r="B101" s="44" t="s">
        <v>128</v>
      </c>
      <c r="C101" s="264" t="s">
        <v>129</v>
      </c>
      <c r="D101" s="264"/>
      <c r="E101" s="264"/>
      <c r="F101" s="264"/>
      <c r="G101" s="264"/>
      <c r="H101" s="72"/>
      <c r="I101" s="72"/>
      <c r="J101" s="265"/>
      <c r="K101" s="265"/>
      <c r="L101" s="95" t="s">
        <v>71</v>
      </c>
      <c r="M101" s="126"/>
      <c r="N101" s="57">
        <f>J101*M101</f>
        <v>0</v>
      </c>
      <c r="O101" s="127"/>
    </row>
    <row r="102" spans="1:15" ht="16" customHeight="1">
      <c r="A102" s="88" t="s">
        <v>130</v>
      </c>
      <c r="B102" s="37" t="s">
        <v>131</v>
      </c>
      <c r="C102" s="261" t="s">
        <v>129</v>
      </c>
      <c r="D102" s="261"/>
      <c r="E102" s="261"/>
      <c r="F102" s="261"/>
      <c r="G102" s="261"/>
      <c r="H102" s="65"/>
      <c r="I102" s="65"/>
      <c r="J102" s="262"/>
      <c r="K102" s="262"/>
      <c r="L102" s="97" t="s">
        <v>71</v>
      </c>
      <c r="M102" s="98"/>
      <c r="N102" s="58">
        <f t="shared" ref="N102:N104" si="11">J102*M102</f>
        <v>0</v>
      </c>
      <c r="O102" s="101"/>
    </row>
    <row r="103" spans="1:15" ht="16" customHeight="1">
      <c r="A103" s="88" t="s">
        <v>132</v>
      </c>
      <c r="B103" s="37" t="s">
        <v>133</v>
      </c>
      <c r="C103" s="261" t="s">
        <v>129</v>
      </c>
      <c r="D103" s="261"/>
      <c r="E103" s="261"/>
      <c r="F103" s="261"/>
      <c r="G103" s="261"/>
      <c r="H103" s="65"/>
      <c r="I103" s="65"/>
      <c r="J103" s="262"/>
      <c r="K103" s="262"/>
      <c r="L103" s="97" t="s">
        <v>71</v>
      </c>
      <c r="M103" s="98"/>
      <c r="N103" s="58">
        <f t="shared" si="11"/>
        <v>0</v>
      </c>
      <c r="O103" s="101"/>
    </row>
    <row r="104" spans="1:15" ht="16" customHeight="1">
      <c r="A104" s="88" t="s">
        <v>134</v>
      </c>
      <c r="B104" s="37" t="s">
        <v>135</v>
      </c>
      <c r="C104" s="261" t="s">
        <v>129</v>
      </c>
      <c r="D104" s="261"/>
      <c r="E104" s="261"/>
      <c r="F104" s="261"/>
      <c r="G104" s="261"/>
      <c r="H104" s="65"/>
      <c r="I104" s="65"/>
      <c r="J104" s="262"/>
      <c r="K104" s="262"/>
      <c r="L104" s="97" t="s">
        <v>71</v>
      </c>
      <c r="M104" s="98"/>
      <c r="N104" s="58">
        <f t="shared" si="11"/>
        <v>0</v>
      </c>
      <c r="O104" s="101"/>
    </row>
    <row r="105" spans="1:15" ht="16" customHeight="1">
      <c r="A105" s="92"/>
      <c r="B105" s="45" t="s">
        <v>57</v>
      </c>
      <c r="C105" s="244" t="s">
        <v>136</v>
      </c>
      <c r="D105" s="244"/>
      <c r="E105" s="244"/>
      <c r="F105" s="244"/>
      <c r="G105" s="244"/>
      <c r="H105" s="244"/>
      <c r="I105" s="244"/>
      <c r="J105" s="244"/>
      <c r="K105" s="244"/>
      <c r="L105" s="244"/>
      <c r="M105" s="138">
        <v>0.03</v>
      </c>
      <c r="N105" s="67">
        <f>SUM(N101,N104)*M105</f>
        <v>0</v>
      </c>
      <c r="O105" s="114"/>
    </row>
    <row r="106" spans="1:15" ht="16" customHeight="1" thickBot="1">
      <c r="A106" s="80" t="s">
        <v>102</v>
      </c>
      <c r="B106" s="81"/>
      <c r="C106" s="81"/>
      <c r="D106" s="81"/>
      <c r="E106" s="81"/>
      <c r="F106" s="81"/>
      <c r="G106" s="81"/>
      <c r="H106" s="81"/>
      <c r="I106" s="81"/>
      <c r="J106" s="42"/>
      <c r="K106" s="42"/>
      <c r="L106" s="42"/>
      <c r="M106" s="136"/>
      <c r="N106" s="82">
        <f>SUM(N101:N105)</f>
        <v>0</v>
      </c>
      <c r="O106" s="137"/>
    </row>
    <row r="107" spans="1:15" ht="16" customHeight="1">
      <c r="A107" s="30" t="s">
        <v>143</v>
      </c>
      <c r="B107" s="83" t="s">
        <v>72</v>
      </c>
      <c r="C107" s="245" t="s">
        <v>69</v>
      </c>
      <c r="D107" s="246"/>
      <c r="E107" s="246"/>
      <c r="F107" s="246"/>
      <c r="G107" s="246"/>
      <c r="H107" s="246"/>
      <c r="I107" s="246"/>
      <c r="J107" s="247" t="s">
        <v>70</v>
      </c>
      <c r="K107" s="245"/>
      <c r="L107" s="84" t="s">
        <v>146</v>
      </c>
      <c r="M107" s="116" t="s">
        <v>88</v>
      </c>
      <c r="N107" s="83" t="s">
        <v>22</v>
      </c>
      <c r="O107" s="117" t="s">
        <v>0</v>
      </c>
    </row>
    <row r="108" spans="1:15" ht="16" customHeight="1">
      <c r="A108" s="40" t="s">
        <v>64</v>
      </c>
      <c r="B108" s="62" t="s">
        <v>65</v>
      </c>
      <c r="C108" s="62"/>
      <c r="D108" s="62"/>
      <c r="E108" s="62"/>
      <c r="F108" s="62"/>
      <c r="G108" s="62"/>
      <c r="H108" s="62"/>
      <c r="I108" s="62"/>
      <c r="J108" s="21"/>
      <c r="K108" s="21"/>
      <c r="L108" s="21"/>
      <c r="M108" s="108"/>
      <c r="N108" s="62"/>
      <c r="O108" s="109"/>
    </row>
    <row r="109" spans="1:15" ht="16" customHeight="1">
      <c r="A109" s="2" t="s">
        <v>66</v>
      </c>
      <c r="B109" s="41" t="s">
        <v>65</v>
      </c>
      <c r="C109" s="258"/>
      <c r="D109" s="259"/>
      <c r="E109" s="259"/>
      <c r="F109" s="259"/>
      <c r="G109" s="259"/>
      <c r="H109" s="259"/>
      <c r="I109" s="260"/>
      <c r="J109" s="253">
        <f>N98+N94+N90</f>
        <v>328956</v>
      </c>
      <c r="K109" s="254"/>
      <c r="L109" s="133"/>
      <c r="M109" s="134">
        <v>0.06</v>
      </c>
      <c r="N109" s="219">
        <f>J109*M109</f>
        <v>19737.36</v>
      </c>
      <c r="O109" s="135"/>
    </row>
    <row r="110" spans="1:15" ht="16" customHeight="1">
      <c r="A110" s="78" t="s">
        <v>102</v>
      </c>
      <c r="B110" s="79"/>
      <c r="C110" s="79"/>
      <c r="D110" s="79"/>
      <c r="E110" s="79"/>
      <c r="F110" s="79"/>
      <c r="G110" s="79"/>
      <c r="H110" s="79"/>
      <c r="I110" s="79"/>
      <c r="J110" s="39"/>
      <c r="K110" s="39"/>
      <c r="L110" s="39"/>
      <c r="M110" s="131"/>
      <c r="N110" s="220">
        <f>SUM(N109,J109)</f>
        <v>348693.36</v>
      </c>
      <c r="O110" s="132"/>
    </row>
    <row r="111" spans="1:15" ht="16" customHeight="1" thickBot="1">
      <c r="A111" s="59"/>
      <c r="B111" s="60" t="s">
        <v>140</v>
      </c>
      <c r="C111" s="60"/>
      <c r="D111" s="60"/>
      <c r="E111" s="60"/>
      <c r="F111" s="60"/>
      <c r="G111" s="60"/>
      <c r="H111" s="60"/>
      <c r="I111" s="60"/>
      <c r="J111" s="19"/>
      <c r="K111" s="19"/>
      <c r="L111" s="19"/>
      <c r="M111" s="139"/>
      <c r="N111" s="140"/>
      <c r="O111" s="141"/>
    </row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</sheetData>
  <dataConsolidate/>
  <mergeCells count="120">
    <mergeCell ref="A7:L7"/>
    <mergeCell ref="M7:O7"/>
    <mergeCell ref="C8:I8"/>
    <mergeCell ref="A10:A16"/>
    <mergeCell ref="B10:B16"/>
    <mergeCell ref="A17:A18"/>
    <mergeCell ref="B17:B18"/>
    <mergeCell ref="C28:I28"/>
    <mergeCell ref="A29:A34"/>
    <mergeCell ref="C29:I29"/>
    <mergeCell ref="C30:I30"/>
    <mergeCell ref="C31:I31"/>
    <mergeCell ref="C32:I32"/>
    <mergeCell ref="C33:I33"/>
    <mergeCell ref="C34:I34"/>
    <mergeCell ref="A19:A20"/>
    <mergeCell ref="B19:B20"/>
    <mergeCell ref="A21:A22"/>
    <mergeCell ref="B21:B22"/>
    <mergeCell ref="A23:A28"/>
    <mergeCell ref="C23:I23"/>
    <mergeCell ref="A54:A58"/>
    <mergeCell ref="B54:B58"/>
    <mergeCell ref="C54:I54"/>
    <mergeCell ref="C55:I55"/>
    <mergeCell ref="C56:I56"/>
    <mergeCell ref="C57:I57"/>
    <mergeCell ref="C58:I58"/>
    <mergeCell ref="C24:I24"/>
    <mergeCell ref="C25:I25"/>
    <mergeCell ref="C26:I26"/>
    <mergeCell ref="C27:I27"/>
    <mergeCell ref="C36:I36"/>
    <mergeCell ref="C47:I47"/>
    <mergeCell ref="A49:A53"/>
    <mergeCell ref="B49:B53"/>
    <mergeCell ref="C49:I49"/>
    <mergeCell ref="C50:I50"/>
    <mergeCell ref="C51:I51"/>
    <mergeCell ref="C52:I52"/>
    <mergeCell ref="C53:I53"/>
    <mergeCell ref="A64:A66"/>
    <mergeCell ref="B64:B66"/>
    <mergeCell ref="C64:G64"/>
    <mergeCell ref="C65:G65"/>
    <mergeCell ref="C66:G66"/>
    <mergeCell ref="C68:I68"/>
    <mergeCell ref="A59:A63"/>
    <mergeCell ref="B59:B63"/>
    <mergeCell ref="C59:I59"/>
    <mergeCell ref="C60:I60"/>
    <mergeCell ref="C61:I61"/>
    <mergeCell ref="C62:I62"/>
    <mergeCell ref="C63:I63"/>
    <mergeCell ref="C73:I73"/>
    <mergeCell ref="J73:K73"/>
    <mergeCell ref="J68:K68"/>
    <mergeCell ref="C70:I70"/>
    <mergeCell ref="J70:K70"/>
    <mergeCell ref="C71:I71"/>
    <mergeCell ref="J71:K71"/>
    <mergeCell ref="C72:I72"/>
    <mergeCell ref="J72:K72"/>
    <mergeCell ref="C83:I83"/>
    <mergeCell ref="C85:I85"/>
    <mergeCell ref="C74:I74"/>
    <mergeCell ref="J74:K74"/>
    <mergeCell ref="C109:I109"/>
    <mergeCell ref="J109:K109"/>
    <mergeCell ref="C102:G102"/>
    <mergeCell ref="J102:K102"/>
    <mergeCell ref="C103:G103"/>
    <mergeCell ref="J103:K103"/>
    <mergeCell ref="C104:G104"/>
    <mergeCell ref="J104:K104"/>
    <mergeCell ref="C95:I95"/>
    <mergeCell ref="C97:I97"/>
    <mergeCell ref="C99:G99"/>
    <mergeCell ref="J99:K99"/>
    <mergeCell ref="C101:G101"/>
    <mergeCell ref="J101:K101"/>
    <mergeCell ref="C75:I75"/>
    <mergeCell ref="J75:K75"/>
    <mergeCell ref="C76:I76"/>
    <mergeCell ref="J76:K76"/>
    <mergeCell ref="J79:K79"/>
    <mergeCell ref="C105:L105"/>
    <mergeCell ref="C107:I107"/>
    <mergeCell ref="J107:K107"/>
    <mergeCell ref="C86:I86"/>
    <mergeCell ref="C87:I87"/>
    <mergeCell ref="C88:I88"/>
    <mergeCell ref="C91:I91"/>
    <mergeCell ref="J91:K91"/>
    <mergeCell ref="C93:I93"/>
    <mergeCell ref="J93:K93"/>
    <mergeCell ref="J78:K78"/>
    <mergeCell ref="C10:C11"/>
    <mergeCell ref="C13:C14"/>
    <mergeCell ref="C15:C16"/>
    <mergeCell ref="J80:K80"/>
    <mergeCell ref="J81:K8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77:I77"/>
    <mergeCell ref="J77:K77"/>
  </mergeCells>
  <phoneticPr fontId="19" type="noConversion"/>
  <dataValidations count="4">
    <dataValidation type="list" allowBlank="1" showInputMessage="1" showErrorMessage="1" sqref="H101:I104 C38:C45">
      <formula1>#REF!</formula1>
    </dataValidation>
    <dataValidation type="list" allowBlank="1" showInputMessage="1" showErrorMessage="1" sqref="H64:H66">
      <formula1>$B$108:$B$134</formula1>
    </dataValidation>
    <dataValidation type="list" allowBlank="1" showInputMessage="1" showErrorMessage="1" sqref="H40:H45">
      <formula1>$A$108:$A$134</formula1>
    </dataValidation>
    <dataValidation type="list" allowBlank="1" showInputMessage="1" showErrorMessage="1" sqref="D38:D45 F15 F12:F13 D10:D22 F38:F45 F17:F22 F10 H38:H39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2017-11-01T15:26:11Z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AdHocReviewCycleID">
    <vt:i4>-1964267114</vt:i4>
  </property>
  <property fmtid="{D5CDD505-2E9C-101B-9397-08002B2CF9AE}" pid="5" name="_NewReviewCycle">
    <vt:lpwstr/>
  </property>
  <property fmtid="{D5CDD505-2E9C-101B-9397-08002B2CF9AE}" pid="6" name="_PreviousAdHocReviewCycleID">
    <vt:i4>939785002</vt:i4>
  </property>
  <property fmtid="{D5CDD505-2E9C-101B-9397-08002B2CF9AE}" pid="7" name="_ReviewingToolsShownOnce">
    <vt:lpwstr/>
  </property>
</Properties>
</file>