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jie/Desktop/文件/2024年/5.25-5.31 亚马逊/报价&amp;PO&amp;结算/大PO/"/>
    </mc:Choice>
  </mc:AlternateContent>
  <xr:revisionPtr revIDLastSave="0" documentId="13_ncr:1_{7357734C-58DD-DA44-9792-11F8D28452FB}" xr6:coauthVersionLast="47" xr6:coauthVersionMax="47" xr10:uidLastSave="{00000000-0000-0000-0000-000000000000}"/>
  <bookViews>
    <workbookView xWindow="0" yWindow="740" windowWidth="29400" windowHeight="18380" activeTab="1" xr2:uid="{00000000-000D-0000-FFFF-FFFF00000000}"/>
  </bookViews>
  <sheets>
    <sheet name="Summary" sheetId="2" r:id="rId1"/>
    <sheet name="康辉集团北京国际会议展览有限公司" sheetId="1" r:id="rId2"/>
    <sheet name="嘉宾机票出票明细" sheetId="3" r:id="rId3"/>
    <sheet name="嘉宾机票报销明细" sheetId="5" r:id="rId4"/>
    <sheet name="嘉宾火车票报销明细" sheetId="6" r:id="rId5"/>
  </sheets>
  <definedNames>
    <definedName name="_xlnm._FilterDatabase" localSheetId="1" hidden="1">康辉集团北京国际会议展览有限公司!$A$1:$K$53</definedName>
    <definedName name="_xlnm.Print_Titles" localSheetId="2">嘉宾机票出票明细!$3:$3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J54" i="1"/>
  <c r="J53" i="1"/>
  <c r="J52" i="1"/>
  <c r="E12" i="2"/>
  <c r="E13" i="2"/>
  <c r="E14" i="2"/>
  <c r="E15" i="2"/>
  <c r="E16" i="2"/>
  <c r="E17" i="2"/>
  <c r="D17" i="2"/>
  <c r="C17" i="2"/>
  <c r="D16" i="2"/>
  <c r="C16" i="2"/>
  <c r="D15" i="2"/>
  <c r="C15" i="2"/>
  <c r="D14" i="2"/>
  <c r="D13" i="2"/>
  <c r="C13" i="2"/>
  <c r="D12" i="2"/>
  <c r="C12" i="2"/>
  <c r="D11" i="2"/>
  <c r="D10" i="2"/>
  <c r="D3" i="2"/>
  <c r="J44" i="1"/>
  <c r="J45" i="1"/>
  <c r="J46" i="1"/>
  <c r="J47" i="1"/>
  <c r="J48" i="1"/>
  <c r="J49" i="1"/>
  <c r="J50" i="1"/>
  <c r="J51" i="1"/>
  <c r="J43" i="1"/>
  <c r="J42" i="1"/>
  <c r="J41" i="1"/>
  <c r="H40" i="1"/>
  <c r="J40" i="1" s="1"/>
  <c r="J39" i="1"/>
  <c r="J38" i="1"/>
  <c r="J37" i="1"/>
  <c r="G53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G40" i="1"/>
  <c r="F42" i="6" l="1"/>
  <c r="F31" i="5"/>
  <c r="F138" i="3"/>
  <c r="G137" i="3"/>
  <c r="F137" i="3"/>
  <c r="C2" i="2"/>
  <c r="D2" i="2"/>
  <c r="D9" i="2" l="1"/>
  <c r="D7" i="2"/>
  <c r="D6" i="2"/>
  <c r="D5" i="2"/>
  <c r="D4" i="2"/>
  <c r="D8" i="2" l="1"/>
  <c r="G10" i="1" l="1"/>
  <c r="G9" i="1"/>
  <c r="G8" i="1"/>
  <c r="G7" i="1"/>
  <c r="C3" i="2" l="1"/>
  <c r="G14" i="1"/>
  <c r="C7" i="2" s="1"/>
  <c r="E7" i="2" s="1"/>
  <c r="G38" i="1"/>
  <c r="G51" i="1"/>
  <c r="G24" i="1"/>
  <c r="G22" i="1"/>
  <c r="P14" i="1"/>
  <c r="P13" i="1"/>
  <c r="G12" i="1"/>
  <c r="C5" i="2" s="1"/>
  <c r="E5" i="2" s="1"/>
  <c r="G44" i="1"/>
  <c r="G45" i="1"/>
  <c r="G46" i="1"/>
  <c r="G47" i="1"/>
  <c r="G48" i="1"/>
  <c r="G39" i="1"/>
  <c r="E3" i="2" l="1"/>
  <c r="G36" i="1"/>
  <c r="G49" i="1" l="1"/>
  <c r="C11" i="2" s="1"/>
  <c r="E11" i="2" s="1"/>
  <c r="G50" i="1"/>
  <c r="G52" i="1"/>
  <c r="G30" i="1"/>
  <c r="G29" i="1"/>
  <c r="G20" i="1" l="1"/>
  <c r="G19" i="1"/>
  <c r="G18" i="1" l="1"/>
  <c r="G17" i="1"/>
  <c r="G16" i="1"/>
  <c r="G37" i="1"/>
  <c r="C10" i="2" s="1"/>
  <c r="G43" i="1" l="1"/>
  <c r="G42" i="1"/>
  <c r="G31" i="1"/>
  <c r="G28" i="1"/>
  <c r="G26" i="1"/>
  <c r="G25" i="1"/>
  <c r="G11" i="1"/>
  <c r="C4" i="2" s="1"/>
  <c r="E4" i="2" l="1"/>
  <c r="G41" i="1"/>
  <c r="C14" i="2" s="1"/>
  <c r="G33" i="1"/>
  <c r="G34" i="1"/>
  <c r="G35" i="1"/>
  <c r="G13" i="1"/>
  <c r="C6" i="2" s="1"/>
  <c r="E6" i="2" s="1"/>
  <c r="G15" i="1"/>
  <c r="C8" i="2" s="1"/>
  <c r="E8" i="2" s="1"/>
  <c r="G21" i="1"/>
  <c r="G23" i="1"/>
  <c r="C9" i="2" l="1"/>
  <c r="E9" i="2" s="1"/>
  <c r="E40" i="1"/>
  <c r="G54" i="1" l="1"/>
  <c r="G55" i="1" s="1"/>
  <c r="E10" i="2" l="1"/>
</calcChain>
</file>

<file path=xl/sharedStrings.xml><?xml version="1.0" encoding="utf-8"?>
<sst xmlns="http://schemas.openxmlformats.org/spreadsheetml/2006/main" count="1059" uniqueCount="671">
  <si>
    <t>单价(人民币)</t>
    <phoneticPr fontId="2" type="noConversion"/>
  </si>
  <si>
    <t>单位</t>
    <phoneticPr fontId="2" type="noConversion"/>
  </si>
  <si>
    <t>个</t>
    <phoneticPr fontId="2" type="noConversion"/>
  </si>
  <si>
    <t>瓶</t>
    <phoneticPr fontId="2" type="noConversion"/>
  </si>
  <si>
    <t>包</t>
    <phoneticPr fontId="2" type="noConversion"/>
  </si>
  <si>
    <t>类别</t>
    <phoneticPr fontId="2" type="noConversion"/>
  </si>
  <si>
    <t>描述及规格、品牌</t>
    <phoneticPr fontId="2" type="noConversion"/>
  </si>
  <si>
    <t>人/天</t>
    <phoneticPr fontId="2" type="noConversion"/>
  </si>
  <si>
    <t>人/天</t>
    <phoneticPr fontId="2" type="noConversion"/>
  </si>
  <si>
    <t>项目经理</t>
    <phoneticPr fontId="2" type="noConversion"/>
  </si>
  <si>
    <t>差旅费用</t>
    <phoneticPr fontId="2" type="noConversion"/>
  </si>
  <si>
    <t>口罩</t>
    <phoneticPr fontId="2" type="noConversion"/>
  </si>
  <si>
    <t>防疫物资</t>
    <phoneticPr fontId="2" type="noConversion"/>
  </si>
  <si>
    <t>消毒湿纸巾</t>
    <phoneticPr fontId="2" type="noConversion"/>
  </si>
  <si>
    <t>免洗洗手液</t>
    <phoneticPr fontId="2" type="noConversion"/>
  </si>
  <si>
    <t xml:space="preserve">一次性普通医用 </t>
    <phoneticPr fontId="2" type="noConversion"/>
  </si>
  <si>
    <t>口罩</t>
    <phoneticPr fontId="2" type="noConversion"/>
  </si>
  <si>
    <t>个</t>
    <phoneticPr fontId="2" type="noConversion"/>
  </si>
  <si>
    <t>台/天</t>
    <phoneticPr fontId="2" type="noConversion"/>
  </si>
  <si>
    <t>数量</t>
    <phoneticPr fontId="2" type="noConversion"/>
  </si>
  <si>
    <t>合计</t>
    <phoneticPr fontId="2" type="noConversion"/>
  </si>
  <si>
    <t>增值税（6%）</t>
    <phoneticPr fontId="2" type="noConversion"/>
  </si>
  <si>
    <t>含税总计（人民币）</t>
    <phoneticPr fontId="2" type="noConversion"/>
  </si>
  <si>
    <t>不含税总计（人民币）</t>
    <phoneticPr fontId="2" type="noConversion"/>
  </si>
  <si>
    <t>*不适用的项目请在数量那列填写0，不要自行删除</t>
    <phoneticPr fontId="2" type="noConversion"/>
  </si>
  <si>
    <t>活动名称：</t>
    <phoneticPr fontId="2" type="noConversion"/>
  </si>
  <si>
    <t>亚马逊云科技报价模板—Event Logistics Quotation Template</t>
    <phoneticPr fontId="2" type="noConversion"/>
  </si>
  <si>
    <t>飞机</t>
    <phoneticPr fontId="2" type="noConversion"/>
  </si>
  <si>
    <t>高铁</t>
    <phoneticPr fontId="2" type="noConversion"/>
  </si>
  <si>
    <t>人</t>
    <phoneticPr fontId="2" type="noConversion"/>
  </si>
  <si>
    <t>市内用车（上海，接送）</t>
    <phoneticPr fontId="2" type="noConversion"/>
  </si>
  <si>
    <t>工作人员</t>
    <phoneticPr fontId="2" type="noConversion"/>
  </si>
  <si>
    <t>上海本地工作人员</t>
    <phoneticPr fontId="2" type="noConversion"/>
  </si>
  <si>
    <t>其他</t>
    <phoneticPr fontId="2" type="noConversion"/>
  </si>
  <si>
    <t>高铁-酒店之间往返</t>
    <phoneticPr fontId="2" type="noConversion"/>
  </si>
  <si>
    <t>大交通</t>
    <phoneticPr fontId="2" type="noConversion"/>
  </si>
  <si>
    <t>备注（请填写酒店及第三方外包公司名称）</t>
    <phoneticPr fontId="2" type="noConversion"/>
  </si>
  <si>
    <t>其他自己的工作人员</t>
    <phoneticPr fontId="2" type="noConversion"/>
  </si>
  <si>
    <t>间/人</t>
    <phoneticPr fontId="2" type="noConversion"/>
  </si>
  <si>
    <t>如有，请标明内容及明细</t>
    <phoneticPr fontId="2" type="noConversion"/>
  </si>
  <si>
    <t>酒店及餐饮</t>
    <phoneticPr fontId="2" type="noConversion"/>
  </si>
  <si>
    <t>台/趟</t>
    <phoneticPr fontId="2" type="noConversion"/>
  </si>
  <si>
    <t>项</t>
    <phoneticPr fontId="2" type="noConversion"/>
  </si>
  <si>
    <t>KN95，独立包装</t>
    <phoneticPr fontId="2" type="noConversion"/>
  </si>
  <si>
    <t>项目经理住宿</t>
    <phoneticPr fontId="2" type="noConversion"/>
  </si>
  <si>
    <t>项目经理大交通</t>
    <phoneticPr fontId="2" type="noConversion"/>
  </si>
  <si>
    <t>酒水</t>
    <phoneticPr fontId="2" type="noConversion"/>
  </si>
  <si>
    <t>虹桥机场-酒店之间往返</t>
    <phoneticPr fontId="2" type="noConversion"/>
  </si>
  <si>
    <t>浦东机场-酒店之间往返</t>
    <phoneticPr fontId="2" type="noConversion"/>
  </si>
  <si>
    <t>国内（含餐补）-人员费用包含劳务费、餐费及交通津贴，可以添加其他细节</t>
    <phoneticPr fontId="2" type="noConversion"/>
  </si>
  <si>
    <t>服务费，请提供百分比</t>
    <phoneticPr fontId="2" type="noConversion"/>
  </si>
  <si>
    <t>VIP等其他车型，请提供车型和相关细节</t>
    <phoneticPr fontId="2" type="noConversion"/>
  </si>
  <si>
    <t>差旅补贴标准：仅出差时含酒店、餐费及交通津贴，差旅费用不含在项目管理费用内。</t>
    <phoneticPr fontId="2" type="noConversion"/>
  </si>
  <si>
    <t>*Proof of Execution，付款时提交的证明文件</t>
    <phoneticPr fontId="2" type="noConversion"/>
  </si>
  <si>
    <t>请填写黄色部分</t>
    <phoneticPr fontId="2" type="noConversion"/>
  </si>
  <si>
    <t>次</t>
    <phoneticPr fontId="2" type="noConversion"/>
  </si>
  <si>
    <t>2024 China Summit SH</t>
    <phoneticPr fontId="2" type="noConversion"/>
  </si>
  <si>
    <t>包车</t>
    <phoneticPr fontId="2" type="noConversion"/>
  </si>
  <si>
    <t>未能含入以上报价名称</t>
    <phoneticPr fontId="2" type="noConversion"/>
  </si>
  <si>
    <t>Item</t>
    <phoneticPr fontId="2" type="noConversion"/>
  </si>
  <si>
    <t>酒店</t>
    <phoneticPr fontId="2" type="noConversion"/>
  </si>
  <si>
    <t>VIP用餐</t>
    <phoneticPr fontId="2" type="noConversion"/>
  </si>
  <si>
    <t>大交通-飞机</t>
    <phoneticPr fontId="2" type="noConversion"/>
  </si>
  <si>
    <t>大交通-高铁</t>
    <phoneticPr fontId="2" type="noConversion"/>
  </si>
  <si>
    <t>市内用车</t>
    <phoneticPr fontId="2" type="noConversion"/>
  </si>
  <si>
    <t>小计</t>
    <phoneticPr fontId="2" type="noConversion"/>
  </si>
  <si>
    <t>服务费</t>
    <phoneticPr fontId="2" type="noConversion"/>
  </si>
  <si>
    <t>差旅</t>
    <phoneticPr fontId="2" type="noConversion"/>
  </si>
  <si>
    <t>Total before tax</t>
    <phoneticPr fontId="2" type="noConversion"/>
  </si>
  <si>
    <t>Tax</t>
    <phoneticPr fontId="2" type="noConversion"/>
  </si>
  <si>
    <t>Total</t>
    <phoneticPr fontId="2" type="noConversion"/>
  </si>
  <si>
    <t>*如有未能含入已列出细项，请在表格最后39-41自行加行提供报价明细</t>
    <phoneticPr fontId="2" type="noConversion"/>
  </si>
  <si>
    <t>VIP等其他车型，奔驰商务</t>
    <phoneticPr fontId="2" type="noConversion"/>
  </si>
  <si>
    <t>VIP等其他车型，阿尔法</t>
    <phoneticPr fontId="2" type="noConversion"/>
  </si>
  <si>
    <t>海氏海诺 500ml</t>
    <phoneticPr fontId="2" type="noConversion"/>
  </si>
  <si>
    <t>海氏海诺 一次性消毒酒精棉片 50片/盒</t>
    <phoneticPr fontId="2" type="noConversion"/>
  </si>
  <si>
    <t>一线城市差旅标准</t>
    <phoneticPr fontId="2" type="noConversion"/>
  </si>
  <si>
    <t>45座大巴（35人），根据嘉宾航班落地时间派车，单趟报价</t>
    <phoneticPr fontId="2" type="noConversion"/>
  </si>
  <si>
    <t>gl8接送 （4-5人），根据嘉宾航班落地时间派车，单趟报价</t>
    <phoneticPr fontId="2" type="noConversion"/>
  </si>
  <si>
    <t>考斯特（16人）/33座大巴（25人），根据嘉宾航班落地时间派车，单趟报价</t>
    <phoneticPr fontId="2" type="noConversion"/>
  </si>
  <si>
    <t>45座大巴（35人），根据嘉宾高铁抵达时间派车，单趟报价</t>
    <phoneticPr fontId="2" type="noConversion"/>
  </si>
  <si>
    <t>北京-上海 火车往返，踩线2人，活动执行4人</t>
    <phoneticPr fontId="2" type="noConversion"/>
  </si>
  <si>
    <t>康辉集团北京国际会议展览有限公司</t>
    <phoneticPr fontId="2" type="noConversion"/>
  </si>
  <si>
    <t>硬糖</t>
    <phoneticPr fontId="2" type="noConversion"/>
  </si>
  <si>
    <t>背景板</t>
    <phoneticPr fontId="2" type="noConversion"/>
  </si>
  <si>
    <t>块</t>
    <phoneticPr fontId="2" type="noConversion"/>
  </si>
  <si>
    <t>桌卡</t>
    <phoneticPr fontId="2" type="noConversion"/>
  </si>
  <si>
    <t>药箱</t>
    <phoneticPr fontId="2" type="noConversion"/>
  </si>
  <si>
    <t>急救车</t>
    <phoneticPr fontId="2" type="noConversion"/>
  </si>
  <si>
    <t>酒店会议室</t>
    <phoneticPr fontId="2" type="noConversion"/>
  </si>
  <si>
    <t>天</t>
    <phoneticPr fontId="2" type="noConversion"/>
  </si>
  <si>
    <t>GL8约2台，6天</t>
    <phoneticPr fontId="2" type="noConversion"/>
  </si>
  <si>
    <t>考斯特约1台，4天</t>
    <phoneticPr fontId="2" type="noConversion"/>
  </si>
  <si>
    <t>接机车辆上提供</t>
    <phoneticPr fontId="2" type="noConversion"/>
  </si>
  <si>
    <t>画架指示牌</t>
    <phoneticPr fontId="2" type="noConversion"/>
  </si>
  <si>
    <t>晚宴制作物</t>
    <phoneticPr fontId="2" type="noConversion"/>
  </si>
  <si>
    <t>5月22日-27日</t>
    <phoneticPr fontId="2" type="noConversion"/>
  </si>
  <si>
    <t>间/天</t>
    <phoneticPr fontId="2" type="noConversion"/>
  </si>
  <si>
    <t>45座大巴（35人），全天包车（洲际5辆，喜来登由由2辆，逸衡1辆）</t>
    <phoneticPr fontId="2" type="noConversion"/>
  </si>
  <si>
    <t>大巴，45座大巴（35人）2辆车，酒店-餐厅 ，餐厅-酒店共2趟</t>
    <phoneticPr fontId="2" type="noConversion"/>
  </si>
  <si>
    <t>gl8接送 （4-5人），根据嘉宾高铁抵达时间派车，单趟报价</t>
    <phoneticPr fontId="2" type="noConversion"/>
  </si>
  <si>
    <t>酒店-会场之间往返 5月29日</t>
    <phoneticPr fontId="2" type="noConversion"/>
  </si>
  <si>
    <t>酒店-会场之间往返 5月30日</t>
    <phoneticPr fontId="2" type="noConversion"/>
  </si>
  <si>
    <t>酒店接待：国内（含餐补），27日1人*2酒店、28日 2人*2酒店（洲际/喜来登） 1人*1酒店（逸衡）、29日4人*2酒店（洲际/喜来登） 1人*1酒店（逸衡），30日4人*2酒店（洲际/喜来登） 1人*1酒店（逸衡）</t>
    <phoneticPr fontId="2" type="noConversion"/>
  </si>
  <si>
    <t>报价日期：2024.04.28</t>
    <phoneticPr fontId="2" type="noConversion"/>
  </si>
  <si>
    <t>5月29日、5月30日</t>
    <phoneticPr fontId="2" type="noConversion"/>
  </si>
  <si>
    <t>保险</t>
    <phoneticPr fontId="2" type="noConversion"/>
  </si>
  <si>
    <t>5月28日-5月31日</t>
    <phoneticPr fontId="2" type="noConversion"/>
  </si>
  <si>
    <t>世博洲际酒店+喜来登由由酒店 5m*3m，木质背板裱写真</t>
    <phoneticPr fontId="2" type="noConversion"/>
  </si>
  <si>
    <t>高管晚宴</t>
    <phoneticPr fontId="2" type="noConversion"/>
  </si>
  <si>
    <t>5月29日晚宴大巴，接送70人</t>
    <phoneticPr fontId="2" type="noConversion"/>
  </si>
  <si>
    <t>世博洲际酒店+喜来登由由酒店，每个酒店各4个, 画架+60*90KT板</t>
    <phoneticPr fontId="2" type="noConversion"/>
  </si>
  <si>
    <t>早餐厅桌上使用，300g铜版纸彩色打印</t>
    <phoneticPr fontId="2" type="noConversion"/>
  </si>
  <si>
    <t>70人晚宴，5月29日，人均2000RMB包含场租。请提供具体信息。</t>
    <phoneticPr fontId="2" type="noConversion"/>
  </si>
  <si>
    <t>详见酒水明细</t>
    <phoneticPr fontId="2" type="noConversion"/>
  </si>
  <si>
    <t>预估，桌卡，氛围装饰物</t>
    <phoneticPr fontId="2" type="noConversion"/>
  </si>
  <si>
    <t>房间预定</t>
    <phoneticPr fontId="2" type="noConversion"/>
  </si>
  <si>
    <t>公付speaker，媒体 /世博洲际酒店基础房型</t>
    <phoneticPr fontId="2" type="noConversion"/>
  </si>
  <si>
    <t>公付speaker，媒体 /世博洲际酒店高级房型</t>
    <phoneticPr fontId="2" type="noConversion"/>
  </si>
  <si>
    <t>世博逸衡酒店</t>
    <phoneticPr fontId="2" type="noConversion"/>
  </si>
  <si>
    <t xml:space="preserve">C Level客户 / 喜来登由由酒店 </t>
    <phoneticPr fontId="2" type="noConversion"/>
  </si>
  <si>
    <t>晚宴服务：5月29日 4人*1餐厅（HALO)</t>
    <phoneticPr fontId="2" type="noConversion"/>
  </si>
  <si>
    <t>机场接待：国内（含餐补），28日 浦东机场6人，虹桥机场6人，虹桥火车站6人，上海站4人</t>
    <phoneticPr fontId="2" type="noConversion"/>
  </si>
  <si>
    <t>120 External Speakers （ 100Flight &amp; 20 Train from BJ/SZ/GZ/CD etc )
65 Key Account Customers (50 Flight &amp; 15 Train from BJ/SZ/GZ/CD 
etc ) 复兴号/普通高铁二等座</t>
    <phoneticPr fontId="2" type="noConversion"/>
  </si>
  <si>
    <t>需求取消</t>
    <phoneticPr fontId="2" type="noConversion"/>
  </si>
  <si>
    <t>超时超公里，8小时100公里，超时100元/小时，超公里8元/公里</t>
    <phoneticPr fontId="2" type="noConversion"/>
  </si>
  <si>
    <t>对比报价，合计金额增加（用餐人数增加）</t>
    <phoneticPr fontId="2" type="noConversion"/>
  </si>
  <si>
    <t>对比报价，合计金额减少</t>
    <phoneticPr fontId="2" type="noConversion"/>
  </si>
  <si>
    <t>对比报价，合计金额无差异</t>
    <phoneticPr fontId="2" type="noConversion"/>
  </si>
  <si>
    <t>对比报价，合计金额增加</t>
    <phoneticPr fontId="2" type="noConversion"/>
  </si>
  <si>
    <t>对比报价，合计金额增加（航班分散，接机趟次增加）</t>
    <phoneticPr fontId="2" type="noConversion"/>
  </si>
  <si>
    <t>对比报价，合计金额增加（班车制发车，送机时间段增加）</t>
    <phoneticPr fontId="2" type="noConversion"/>
  </si>
  <si>
    <t>对比报价，合计金额增加（火车分散，接站趟次增加）</t>
    <phoneticPr fontId="2" type="noConversion"/>
  </si>
  <si>
    <t>对比报价，合计金额增加（用餐人数增加，车辆增加）</t>
    <phoneticPr fontId="2" type="noConversion"/>
  </si>
  <si>
    <t>对比报价，合计金额增加（用车数量及天数增加）</t>
    <phoneticPr fontId="2" type="noConversion"/>
  </si>
  <si>
    <t>预算</t>
    <phoneticPr fontId="2" type="noConversion"/>
  </si>
  <si>
    <t>结算</t>
    <phoneticPr fontId="2" type="noConversion"/>
  </si>
  <si>
    <t>【机票应收款帐单】</t>
  </si>
  <si>
    <t>序号</t>
  </si>
  <si>
    <t>姓名</t>
  </si>
  <si>
    <t>记录号</t>
  </si>
  <si>
    <t>航班时刻</t>
  </si>
  <si>
    <t>出票价格</t>
  </si>
  <si>
    <t>退票价格</t>
  </si>
  <si>
    <t>票号</t>
  </si>
  <si>
    <t>HUANG/DONGXU MR</t>
  </si>
  <si>
    <t>HQJKGS</t>
  </si>
  <si>
    <t>CA158  L   WE29MAY  NRTPVG HK1   0855 1105</t>
  </si>
  <si>
    <t>999-2661003741</t>
  </si>
  <si>
    <t>LI/SHAOYI MR</t>
  </si>
  <si>
    <t>JYP00F</t>
  </si>
  <si>
    <t>AA375  L1  FR24MAY  JAXDFW HK1   0657 0842                    
AA127  L1  FR24MAY  DFWPVG HK1   0950 1450+1                   
AA128  O2  TU11JUN  PVGDFW HK1   1700 1740                    
AA1305 O2  TU11JUN  DFWJAX HK1   2044 0010+1</t>
  </si>
  <si>
    <t>001-2661003736</t>
  </si>
  <si>
    <t>LIU/ZHIYUE MR</t>
  </si>
  <si>
    <t>HVNX7B</t>
  </si>
  <si>
    <t>CX346  N   TU28MAY  HKGSHA HK1   1305 1535                      
CX369  V   FR31MAY  PVGHKG HK1   1745 2030</t>
  </si>
  <si>
    <t>160-2661003740</t>
  </si>
  <si>
    <t>LU/JING HUI</t>
  </si>
  <si>
    <t>HE429H</t>
  </si>
  <si>
    <t>ZH9514 V   TH30MAY  PVGSZX HK1   1900 2210</t>
  </si>
  <si>
    <t>479-3961296828</t>
  </si>
  <si>
    <t>YANG/MENGTONG MS</t>
  </si>
  <si>
    <t>HXVBGZ</t>
  </si>
  <si>
    <t>HU7603 E   TU28MAY  PEKSHA HK1   0900 1055</t>
  </si>
  <si>
    <t>880-2088549271</t>
  </si>
  <si>
    <t>KX46SS</t>
  </si>
  <si>
    <t>MU5103 V   FR31MAY  SHAPEK HK1   0900 1115</t>
  </si>
  <si>
    <t>781-2088549272</t>
  </si>
  <si>
    <t>蔡超</t>
  </si>
  <si>
    <t>KM2R4N</t>
  </si>
  <si>
    <t>CA1549 L   SU26MAY  PEKSHA HK1   1630 1900</t>
  </si>
  <si>
    <t>999-2088549257</t>
  </si>
  <si>
    <t>JEJ8XS</t>
  </si>
  <si>
    <t>CA1508 Q   FR31MAY  SHAPEK HK1   1125 1340</t>
  </si>
  <si>
    <t>999-2088549258</t>
  </si>
  <si>
    <t>陈今今</t>
  </si>
  <si>
    <t>HF7HRE</t>
  </si>
  <si>
    <t>CA1894 L   TU28MAY  SZXPVG HK1   1115 1355</t>
  </si>
  <si>
    <t>999-3961296691</t>
  </si>
  <si>
    <t>HF7HTR</t>
  </si>
  <si>
    <t>CA1893 L   TH30MAY  PVGSZX HK1   0720 1000</t>
  </si>
  <si>
    <t>999-3961296692</t>
  </si>
  <si>
    <t>董可人</t>
  </si>
  <si>
    <t xml:space="preserve">JT4S90 </t>
  </si>
  <si>
    <t>MU5108 T   TU28MAY  PEKSHA HK1   1100 1320</t>
  </si>
  <si>
    <t>781-2088549403</t>
  </si>
  <si>
    <t>JT4SN1</t>
  </si>
  <si>
    <t>MU9191 V   FR31MAY  SHAPKX HK1   1250 1510</t>
  </si>
  <si>
    <t>781-2088549404</t>
  </si>
  <si>
    <t>方首宇</t>
  </si>
  <si>
    <t>KRYWC8</t>
  </si>
  <si>
    <t>CZ3561 N   TU28MAY  SZXSHA HK1   1300 1520</t>
  </si>
  <si>
    <t>784-2088549279</t>
  </si>
  <si>
    <t>JGT8FY</t>
  </si>
  <si>
    <t>CZ3588 N   TH30MAY  SHASZX HK1   2040 2310</t>
  </si>
  <si>
    <t>784-2088549280</t>
  </si>
  <si>
    <t>冯文慧</t>
  </si>
  <si>
    <t>KX45NL</t>
  </si>
  <si>
    <t>ZH9537 P   TU28MAY  SZXSHA HK1   1610 1835</t>
  </si>
  <si>
    <t>479-2088549269</t>
  </si>
  <si>
    <t>KX45V5</t>
  </si>
  <si>
    <t>MU5271 S   TH30MAY  SHACSX HK1   1320 1510</t>
  </si>
  <si>
    <t>781-2088549270</t>
  </si>
  <si>
    <t>何登攀</t>
  </si>
  <si>
    <t>HVNZNT</t>
  </si>
  <si>
    <t>CZ3537 T   TU28MAY  CANSHA HK1   1100 1325</t>
  </si>
  <si>
    <t>784-2088549559</t>
  </si>
  <si>
    <t>JTGVJS</t>
  </si>
  <si>
    <t>CZ3540 E   FR31MAY  SHACAN HK1   1550 1815</t>
  </si>
  <si>
    <t>784-2088549560</t>
  </si>
  <si>
    <t>洪涛</t>
  </si>
  <si>
    <t>HEZB3H</t>
  </si>
  <si>
    <t>CA1563 L   TU28MAY  PEKSHA HK1   1930 2150</t>
  </si>
  <si>
    <t>999-3961296602</t>
  </si>
  <si>
    <t>JF7NY7</t>
  </si>
  <si>
    <t>CA1566 L   WE29MAY  SHAPEK HK1   2230 0055+1</t>
  </si>
  <si>
    <t>999-3961296603</t>
  </si>
  <si>
    <t>CA1507 S   WE29MAY  PEKSHA DK1   0730 1000</t>
  </si>
  <si>
    <t>999-3961296706</t>
  </si>
  <si>
    <t>CA1515 Y   TU28MAY  PEKSHA HK1   1545 1800</t>
  </si>
  <si>
    <t>999-3961296738</t>
  </si>
  <si>
    <t>黄丽娟</t>
  </si>
  <si>
    <t>JERVYX</t>
  </si>
  <si>
    <t>CZ3563 N   TU28MAY  SZXSHA HK1   1600 1820</t>
  </si>
  <si>
    <t>784-2088549277</t>
  </si>
  <si>
    <t>JGPW4D</t>
  </si>
  <si>
    <t>CZ3564 T   FR31MAY  SHASZX HK1   1940 2205</t>
  </si>
  <si>
    <t>784-2088549278</t>
  </si>
  <si>
    <t>黄岩硕</t>
  </si>
  <si>
    <t>HMSMD8</t>
  </si>
  <si>
    <t>880-2088549435</t>
  </si>
  <si>
    <t>KMGMLL</t>
  </si>
  <si>
    <t>HU7604 E   FR31MAY  SHAPEK HK1   1115 1330</t>
  </si>
  <si>
    <t>880-2088549436</t>
  </si>
  <si>
    <t>姜鹏</t>
  </si>
  <si>
    <t>KX7WF0</t>
  </si>
  <si>
    <t>HU7603 E   TU28MAY  PEKSHA HK2   0900 1055</t>
  </si>
  <si>
    <t>880-3961296589</t>
  </si>
  <si>
    <t>JXYMWW</t>
  </si>
  <si>
    <t>MU5111 R   FR31MAY  SHAPEK HK2   1300 1510</t>
  </si>
  <si>
    <t>781-3961296704</t>
  </si>
  <si>
    <t>柯达</t>
  </si>
  <si>
    <t>JR9V9D</t>
  </si>
  <si>
    <t>CZ3551 Z   TU28MAY  SZXSHA HK1   1200 1425</t>
  </si>
  <si>
    <t>784-2088549525</t>
  </si>
  <si>
    <t>HWHLMZ</t>
  </si>
  <si>
    <t>MU5355 R   TH30MAY  SHASZX HK1   1900 2125</t>
  </si>
  <si>
    <t>781-2088549526</t>
  </si>
  <si>
    <t>赖坤锋</t>
  </si>
  <si>
    <t>KYYD0M</t>
  </si>
  <si>
    <t>MU5336 V   TU28MAY  SZXSHA HK1   1030 1245</t>
  </si>
  <si>
    <t>781-3961296564</t>
  </si>
  <si>
    <t xml:space="preserve">HGFD2D </t>
  </si>
  <si>
    <t xml:space="preserve">CZ3554 E   TH30MAY  SHASZX HK1   1240 1515 </t>
  </si>
  <si>
    <t>784-3961296565</t>
  </si>
  <si>
    <t>*CZ4299 L   TH30MAY  SHASZX DK1   0825 1045</t>
  </si>
  <si>
    <t>784-3961296611</t>
  </si>
  <si>
    <t>李睿</t>
  </si>
  <si>
    <t>KFEQ4X</t>
  </si>
  <si>
    <t>781-3961296563</t>
  </si>
  <si>
    <t>连建国</t>
  </si>
  <si>
    <t>KRQLJQ</t>
  </si>
  <si>
    <t>CA2831 L   TU28MAY  TSNPVG HK1   1700 1915</t>
  </si>
  <si>
    <t>999-3961296694</t>
  </si>
  <si>
    <t>KRQLRD</t>
  </si>
  <si>
    <t>CA2822 W   TH30MAY  SHATSN HK1   1815 2040</t>
  </si>
  <si>
    <t>999-3961296695</t>
  </si>
  <si>
    <t>刘宸</t>
  </si>
  <si>
    <t>HN66W5</t>
  </si>
  <si>
    <t>CZ8879 L   TU28MAY  PKXSHA HK1   0800 1010</t>
  </si>
  <si>
    <t>784-2088549409</t>
  </si>
  <si>
    <t>HN6750</t>
  </si>
  <si>
    <t xml:space="preserve">CZ8886 Z   WE29MAY  SHAPKX HK1   1945 2200 </t>
  </si>
  <si>
    <t>784-2088549410</t>
  </si>
  <si>
    <t>刘浩</t>
  </si>
  <si>
    <t>JR9TXQ</t>
  </si>
  <si>
    <t>HU7601 E   TU28MAY  PEKSHA HK1   0745 1000</t>
  </si>
  <si>
    <t>880-2088549527</t>
  </si>
  <si>
    <t>KDY73Q</t>
  </si>
  <si>
    <t>HU7606 E   FR31MAY  SHAPEK HK1   1210 1420</t>
  </si>
  <si>
    <t xml:space="preserve">880-2088549528 </t>
  </si>
  <si>
    <t>刘家歆</t>
  </si>
  <si>
    <t>KW0FWX</t>
  </si>
  <si>
    <t>880-3961296607</t>
  </si>
  <si>
    <t>HG1Z55</t>
  </si>
  <si>
    <t>HU7608 L   FR31MAY  SHAPEK HK1   1900 2115</t>
  </si>
  <si>
    <t>880-3961296608</t>
  </si>
  <si>
    <t>刘松</t>
  </si>
  <si>
    <t>KFEPH4</t>
  </si>
  <si>
    <t>CA1549 L   TU28MAY  PEKSHA HK1   1630 1900</t>
  </si>
  <si>
    <t>999-3961296566</t>
  </si>
  <si>
    <t>JENKTV</t>
  </si>
  <si>
    <t>CA1522 Y   FR31MAY  SHAPEK HK1   1830 2055</t>
  </si>
  <si>
    <t>999-3961296567</t>
  </si>
  <si>
    <t>刘文涛</t>
  </si>
  <si>
    <t>KQTYDK</t>
  </si>
  <si>
    <t>CA1583 K   TU28MAY  PEKSHA HK1   1600 1830</t>
  </si>
  <si>
    <t>999-2088549407</t>
  </si>
  <si>
    <t>JT4TRP</t>
  </si>
  <si>
    <t>999-2088549408</t>
  </si>
  <si>
    <t>刘峥</t>
  </si>
  <si>
    <t>JGTCH8</t>
  </si>
  <si>
    <t>CA1521 K   TU28MAY  PEKSHA HK1   1440 1710</t>
  </si>
  <si>
    <t>999-2088549287</t>
  </si>
  <si>
    <t>KRYZSP</t>
  </si>
  <si>
    <t>CA1590 S   TH30MAY  SHAPEK HK1   0855 1110</t>
  </si>
  <si>
    <t>999-2088549288</t>
  </si>
  <si>
    <t>HWHHC0</t>
  </si>
  <si>
    <t>HU7602 E   FR31MAY  SHAPEK HK1   0820 1040</t>
  </si>
  <si>
    <t>880-2088549520</t>
  </si>
  <si>
    <t>罗一夫</t>
  </si>
  <si>
    <t>JPTFCD</t>
  </si>
  <si>
    <t xml:space="preserve">ZH9525 W   MO27MAY  SZXPVG HK1   1440 1715 </t>
  </si>
  <si>
    <t>479-2088549533</t>
  </si>
  <si>
    <t>HVX6NJ</t>
  </si>
  <si>
    <t>ZH9502 W   FR31MAY  PVGSZX HK1   1125 1355</t>
  </si>
  <si>
    <t>479-2088549534</t>
  </si>
  <si>
    <t>马若飞</t>
  </si>
  <si>
    <t>HWTBKM</t>
  </si>
  <si>
    <t xml:space="preserve">CA1533 K   WE29MAY  PEKSHA HK1   1230 1445 </t>
  </si>
  <si>
    <t>999-2088549261</t>
  </si>
  <si>
    <t>孟晓凡</t>
  </si>
  <si>
    <t>HVDT1N</t>
  </si>
  <si>
    <t>CA1523 W   MO27MAY  PEKSHA HK1   1055 1315</t>
  </si>
  <si>
    <t>999-3961296573</t>
  </si>
  <si>
    <t>HVDT66</t>
  </si>
  <si>
    <t>CA1518 L   TH30MAY  SHAPEK HK1   1730 1955</t>
  </si>
  <si>
    <t>999-3961296574</t>
  </si>
  <si>
    <t>任恺蒂</t>
  </si>
  <si>
    <t>JR9VKX</t>
  </si>
  <si>
    <t>CZ3255 R   WE29MAY  SZXSHA HK1   1100 1315</t>
  </si>
  <si>
    <t>784-2088549523</t>
  </si>
  <si>
    <t>KDY7ZQ</t>
  </si>
  <si>
    <t>CZ3256 L   FR31MAY  SHASZX HK1   1440 1710</t>
  </si>
  <si>
    <t>784-2088549524</t>
  </si>
  <si>
    <t>任政</t>
  </si>
  <si>
    <t>HQJHJ6</t>
  </si>
  <si>
    <t>CA1565 L   TU28MAY  PEKSHA HK1   1830 2055</t>
  </si>
  <si>
    <t>999-3961296553</t>
  </si>
  <si>
    <t>JGZQXK</t>
  </si>
  <si>
    <t>FM9101 N   TH30MAY  SHAPKX HK1   1730 1930</t>
  </si>
  <si>
    <t>781-3961296554</t>
  </si>
  <si>
    <t>JXEBEW</t>
  </si>
  <si>
    <t>MU5162 B   TU28MAY  PEKSHA HK2   1830 2100</t>
  </si>
  <si>
    <t>781-3961296771</t>
  </si>
  <si>
    <t>王健东</t>
  </si>
  <si>
    <t>KRYY7L</t>
  </si>
  <si>
    <t>MU5372 Z   TU28MAY  CANSHA HK1   0955 1210</t>
  </si>
  <si>
    <t>781-2088549285</t>
  </si>
  <si>
    <t>HW7YQV</t>
  </si>
  <si>
    <t>MU5301 Z   FR31MAY  SHACAN HK1   1030 1240</t>
  </si>
  <si>
    <t>781-2088549286</t>
  </si>
  <si>
    <t>王磊</t>
  </si>
  <si>
    <t>880-3961296590</t>
  </si>
  <si>
    <t>781-3961296705</t>
  </si>
  <si>
    <t>王茗驹</t>
  </si>
  <si>
    <t>JE00JT</t>
  </si>
  <si>
    <t>ZH9501 W   TU28MAY  SZXPVG HK1   0745 1010</t>
  </si>
  <si>
    <t>479-3961296594</t>
  </si>
  <si>
    <t>KS8HPD</t>
  </si>
  <si>
    <t>MU5343 R   FR31MAY  PVGSZX HK1   1450 1730</t>
  </si>
  <si>
    <t>781-3961296595</t>
  </si>
  <si>
    <t>王强</t>
  </si>
  <si>
    <t>HWHJZG</t>
  </si>
  <si>
    <t>CA1565 K   TU28MAY  PEKSHA HK1   1830 2055</t>
  </si>
  <si>
    <t>999-2088549529</t>
  </si>
  <si>
    <t>KDY65X</t>
  </si>
  <si>
    <t>999-2088549530</t>
  </si>
  <si>
    <t>781-3961296772</t>
  </si>
  <si>
    <t>王小川</t>
  </si>
  <si>
    <t>KWB9EP</t>
  </si>
  <si>
    <t>CA1517 R   TU28MAY  PEKSHA HK1   1330 1600</t>
  </si>
  <si>
    <t>999-3961296600</t>
  </si>
  <si>
    <t>KWB9G1</t>
  </si>
  <si>
    <t>CA1524 R   WE29MAY  SHAPEK HK1   1445 1710</t>
  </si>
  <si>
    <t>999-3961296601</t>
  </si>
  <si>
    <t>王养浩</t>
  </si>
  <si>
    <t>JT4RJ8</t>
  </si>
  <si>
    <t>880-2088549401</t>
  </si>
  <si>
    <t>JT4RZ7</t>
  </si>
  <si>
    <t>MU5101 V   FR31MAY  SHAPEK HK1   0800 1015</t>
  </si>
  <si>
    <t>781-2088549402</t>
  </si>
  <si>
    <t>王跃</t>
  </si>
  <si>
    <t>JR9S6Y</t>
  </si>
  <si>
    <t>CA1519 Y   TU28MAY  PEKSHA HK1   0930 1155</t>
  </si>
  <si>
    <t>999-2088549531</t>
  </si>
  <si>
    <t>JR9SCT</t>
  </si>
  <si>
    <t>CA1516 P   TH30MAY  SHAPEK HK1   1925 2145</t>
  </si>
  <si>
    <t>999-2088549532</t>
  </si>
  <si>
    <t>魏伟</t>
  </si>
  <si>
    <t>KM8K03</t>
  </si>
  <si>
    <t>CA1507 L   TU28MAY  PEKSHA HK1   0730 1000</t>
  </si>
  <si>
    <t>999-3961296559</t>
  </si>
  <si>
    <t>吴晟</t>
  </si>
  <si>
    <t>KM2S3G</t>
  </si>
  <si>
    <t>CA1517 K   TU28MAY  PEKSHA HK1   1330 1600</t>
  </si>
  <si>
    <t>999-2088549259</t>
  </si>
  <si>
    <t>JEJ9V2</t>
  </si>
  <si>
    <t>CA1590 W   FR31MAY  SHAPEK HK1   0855 1110</t>
  </si>
  <si>
    <t>999-2088549260</t>
  </si>
  <si>
    <t>CA1510 W   TH30MAY  SHAPEK HK1   2130 2345</t>
  </si>
  <si>
    <t>夏冰</t>
  </si>
  <si>
    <t>KVSWES</t>
  </si>
  <si>
    <t>MU5334 T   TU28MAY  SZXSHA HK1   0930 1145</t>
  </si>
  <si>
    <t>781-2088549522</t>
  </si>
  <si>
    <t>JFDFDJ</t>
  </si>
  <si>
    <t>*ZH5254 W   WE29MAY  SHASZX HK1   2135 2355</t>
  </si>
  <si>
    <t>479-3961296796</t>
  </si>
  <si>
    <t>肖俊浲</t>
  </si>
  <si>
    <t>KE5WPQ</t>
  </si>
  <si>
    <t>CA1829 L   TU28MAY  CANSHA HK1   1620 1840</t>
  </si>
  <si>
    <t>999-3961296696</t>
  </si>
  <si>
    <t>BEDMLJK</t>
  </si>
  <si>
    <t>9C8855     FR31MAY  SHACAN       1305 1530</t>
  </si>
  <si>
    <t>谢扬</t>
  </si>
  <si>
    <t>HXGN12</t>
  </si>
  <si>
    <t>999-3961296558</t>
  </si>
  <si>
    <t>JWJYWY</t>
  </si>
  <si>
    <t>MU5112 N   TU28MAY  PEKSHA HK1   1300 1520</t>
  </si>
  <si>
    <t>781-3961296693</t>
  </si>
  <si>
    <t>辛海洋</t>
  </si>
  <si>
    <t>KRYXF0</t>
  </si>
  <si>
    <t>CZ3553 N   TU28MAY  SZXSHA HK1   0900 1120</t>
  </si>
  <si>
    <t>784-2088549283</t>
  </si>
  <si>
    <t>JGT9EX</t>
  </si>
  <si>
    <t>HU7844 E   TH30MAY  PVGXIY HK1   1735 2010</t>
  </si>
  <si>
    <t>880-2088549284</t>
  </si>
  <si>
    <t>徐怀哲</t>
  </si>
  <si>
    <t>HZDTHX</t>
  </si>
  <si>
    <t>*CZ082  E   SA25MAY  SZXSHA HK1   1350 1610</t>
  </si>
  <si>
    <t>784-3961296582</t>
  </si>
  <si>
    <t>*CZ080  E   MO27MAY  SZXSHA DK1   1805 2020</t>
  </si>
  <si>
    <t>784-3961296690</t>
  </si>
  <si>
    <t>HEKHCW</t>
  </si>
  <si>
    <t xml:space="preserve">HO1889 Q   WE29MAY  SHASZX HK1   2135 2355 </t>
  </si>
  <si>
    <t>018-3961296715</t>
  </si>
  <si>
    <t>许欣然</t>
  </si>
  <si>
    <t>JWGM5T</t>
  </si>
  <si>
    <t>CA1533 S   MO27MAY  PEKSHA HK1   1230 1445</t>
  </si>
  <si>
    <t>999-3961296556</t>
  </si>
  <si>
    <t>HXGMCZ</t>
  </si>
  <si>
    <t>CA1550 L   WE29MAY  SHAPEK HK1   2025 2240</t>
  </si>
  <si>
    <t>999-3961296557</t>
  </si>
  <si>
    <t>杨东祥</t>
  </si>
  <si>
    <t>HTQBG8</t>
  </si>
  <si>
    <t>CA1533 K   TU28MAY  PEKSHA HK1   1230 1445</t>
  </si>
  <si>
    <t>999-2088549275</t>
  </si>
  <si>
    <t>JWDTKB</t>
  </si>
  <si>
    <t>CA1502 V   FR31MAY  SHAPEK HK1   1225 1445</t>
  </si>
  <si>
    <t>999-2088549276</t>
  </si>
  <si>
    <t>杨泽</t>
  </si>
  <si>
    <t>KFCV6K</t>
  </si>
  <si>
    <t>CA2825 L   TU28MAY  TSNSHA HK3   0740 0945</t>
  </si>
  <si>
    <t>999-3961296583</t>
  </si>
  <si>
    <t xml:space="preserve">JY2Z6Z </t>
  </si>
  <si>
    <t>CA2826 W   FR31MAY  SHATSN HK3   1050 1310</t>
  </si>
  <si>
    <t>999-3961296586</t>
  </si>
  <si>
    <t>于翔</t>
  </si>
  <si>
    <t>KT7L9J</t>
  </si>
  <si>
    <t>MU5102 T   TU28MAY  PEKSHA HK1   0800 1020</t>
  </si>
  <si>
    <t>781-2088549541</t>
  </si>
  <si>
    <t>HW8VWT</t>
  </si>
  <si>
    <t>MU5119 K   FR31MAY  SHAPEK HK1   1700 1915</t>
  </si>
  <si>
    <t>781-2088549542</t>
  </si>
  <si>
    <t>贠瑞峰</t>
  </si>
  <si>
    <t>JYFMP9</t>
  </si>
  <si>
    <t>999-3961296719</t>
  </si>
  <si>
    <t>JYFMR6</t>
  </si>
  <si>
    <t>CA1524 Y   FR31MAY  SHAPEK HK1   1445 1710</t>
  </si>
  <si>
    <t>999-3961296720</t>
  </si>
  <si>
    <t>张奥迪</t>
  </si>
  <si>
    <t>KX44RD</t>
  </si>
  <si>
    <t>MU2155 T   TU28MAY  XIYSHA HK1   1100 1310</t>
  </si>
  <si>
    <t>781-2088549267</t>
  </si>
  <si>
    <t>HXV94Y</t>
  </si>
  <si>
    <t>MU2156 R   FR31MAY  SHAXIY HK1   1320 1555</t>
  </si>
  <si>
    <t>781-2088549268</t>
  </si>
  <si>
    <t>张超</t>
  </si>
  <si>
    <t>HN65S7</t>
  </si>
  <si>
    <t>*CA3635 S   TU28MAY  SZXPVG HK1   0915 1150</t>
  </si>
  <si>
    <t>999-2088549405</t>
  </si>
  <si>
    <t>HN660M</t>
  </si>
  <si>
    <t>*MU8421 S   FR31MAY  SHANNG HK1   1455 1750</t>
  </si>
  <si>
    <t>781-2088549406</t>
  </si>
  <si>
    <t>KPLJKF</t>
  </si>
  <si>
    <t>HU7723 Y   TU28MAY  SZXPVG HK1   0920 1150</t>
  </si>
  <si>
    <t>880-3961296736</t>
  </si>
  <si>
    <t>张宏志</t>
  </si>
  <si>
    <t>JGZQ48</t>
  </si>
  <si>
    <t>MU5154 V   TU28MAY  PEKSHA HK1   1130 1345</t>
  </si>
  <si>
    <t>781-3961296552</t>
  </si>
  <si>
    <t>张怀雨</t>
  </si>
  <si>
    <t>JF7PSY</t>
  </si>
  <si>
    <t>CA1557 L   TU28MAY  PEKSHA HK1   1125 1350</t>
  </si>
  <si>
    <t>999-3961296604</t>
  </si>
  <si>
    <t>JR3D46</t>
  </si>
  <si>
    <t xml:space="preserve">CA1566 L   WE29MAY  SHAPEK HK1   2230 0055+1 </t>
  </si>
  <si>
    <t>999-3961296605</t>
  </si>
  <si>
    <t>999-3961296739</t>
  </si>
  <si>
    <t>CA1520 W   WE29MAY  SHAPEK HK1   1330 1600</t>
  </si>
  <si>
    <t>999-3961296795</t>
  </si>
  <si>
    <t>张辉</t>
  </si>
  <si>
    <t>KPQGKC</t>
  </si>
  <si>
    <t xml:space="preserve">CA1829 K   TU28MAY  CANSHA HK1   1620 1840 </t>
  </si>
  <si>
    <t>999-2088549263</t>
  </si>
  <si>
    <t>JPW808</t>
  </si>
  <si>
    <t>CZ3572 V   TH30MAY  SHACAN HK1   1850 2120</t>
  </si>
  <si>
    <t>784-2088549266</t>
  </si>
  <si>
    <t>HTEQCK</t>
  </si>
  <si>
    <t>CA1865 Q   TH30MAY  PVGCAN HK1   1740 2015</t>
  </si>
  <si>
    <t>999-3961296832</t>
  </si>
  <si>
    <t>张拓超龙</t>
  </si>
  <si>
    <t>HW7X1R</t>
  </si>
  <si>
    <t>MU2505 Z   TU28MAY  WUHSHA HK1   1230 1410</t>
  </si>
  <si>
    <t>781-2088549281</t>
  </si>
  <si>
    <t>KRYX4P</t>
  </si>
  <si>
    <t>MU2514 Z   SU02JUN  SHAWUH HK1   2120 2320</t>
  </si>
  <si>
    <t>781-2088549282</t>
  </si>
  <si>
    <t>赵安娜</t>
  </si>
  <si>
    <t>999-3961296584</t>
  </si>
  <si>
    <t>999-3961296587</t>
  </si>
  <si>
    <t>赵岚</t>
  </si>
  <si>
    <t>HVDTXH</t>
  </si>
  <si>
    <t>CA1509 Y   SU26MAY  PEKSHA HK1   1755 2005</t>
  </si>
  <si>
    <t>999-3961296577</t>
  </si>
  <si>
    <t>JR670H</t>
  </si>
  <si>
    <t>CA1510 K   WE29MAY  SHAPEK HK1   2130 2345</t>
  </si>
  <si>
    <t>999-3961296578</t>
  </si>
  <si>
    <t>JXN4Z0</t>
  </si>
  <si>
    <t>MU5123 N   WE29MAY  SHAPEK HK1   1900 2115</t>
  </si>
  <si>
    <t>781-3961296718</t>
  </si>
  <si>
    <t>赵巧姣</t>
  </si>
  <si>
    <t>HTQ9XL</t>
  </si>
  <si>
    <t>781-2088549273</t>
  </si>
  <si>
    <t>JWDT7Z</t>
  </si>
  <si>
    <t>781-2088549274</t>
  </si>
  <si>
    <t>赵帅奇</t>
  </si>
  <si>
    <t>999-3961296585</t>
  </si>
  <si>
    <t>999-3961296588</t>
  </si>
  <si>
    <t>赵旭</t>
  </si>
  <si>
    <t>HVDS6C</t>
  </si>
  <si>
    <t>CZ6523 E   TU28MAY  DLCPVG HK1   1250 1445</t>
  </si>
  <si>
    <t>784-3961296568</t>
  </si>
  <si>
    <t>HVDSB8</t>
  </si>
  <si>
    <t>CZ6524 A   FR31MAY  PVGDLC HK1   1550 1750</t>
  </si>
  <si>
    <t>784-3961296581</t>
  </si>
  <si>
    <t>郑媛</t>
  </si>
  <si>
    <t>JNZ1QN</t>
  </si>
  <si>
    <t>CZ3965 U   TU28MAY  SZXSHA HK1   0800 1015</t>
  </si>
  <si>
    <t>784-3961296708</t>
  </si>
  <si>
    <t>JNZ1LK</t>
  </si>
  <si>
    <t>MU5203 Z   FR31MAY  PVGLZH HK1   0720 1000</t>
  </si>
  <si>
    <t>781-3961296709</t>
  </si>
  <si>
    <t>周仕钊</t>
  </si>
  <si>
    <t>JE015L</t>
  </si>
  <si>
    <t>*CA3501 S   TU28MAY  SZXPVG HK1   0745 1010</t>
  </si>
  <si>
    <t>999-3961296596</t>
  </si>
  <si>
    <t>KS8HYS</t>
  </si>
  <si>
    <t>*CA3334 S   FR31MAY  PVGSZX HK1   1825 2050</t>
  </si>
  <si>
    <t>999-3961296597</t>
  </si>
  <si>
    <t>HW571K</t>
  </si>
  <si>
    <t>HU7721 E   TU28MAY  SZXPVG HK1   0750 1005</t>
  </si>
  <si>
    <t>880-3961296737</t>
  </si>
  <si>
    <t>朱宇</t>
  </si>
  <si>
    <t>HQ6JYJ</t>
  </si>
  <si>
    <t>MU5102 N   WE29MAY  PEKSHA HK1   0800 1020</t>
  </si>
  <si>
    <t>781-3961296712</t>
  </si>
  <si>
    <t>应收小计</t>
  </si>
  <si>
    <t>应收合计</t>
  </si>
  <si>
    <t>制单人：</t>
  </si>
  <si>
    <t>樊逊</t>
  </si>
  <si>
    <t>财务审核人：</t>
  </si>
  <si>
    <t>参会会议</t>
  </si>
  <si>
    <t>交通方式</t>
  </si>
  <si>
    <t>日期</t>
  </si>
  <si>
    <t>行程</t>
  </si>
  <si>
    <t>金额</t>
  </si>
  <si>
    <t>宋春伟</t>
  </si>
  <si>
    <t>Summit</t>
  </si>
  <si>
    <t>火车</t>
  </si>
  <si>
    <t>G7</t>
  </si>
  <si>
    <t>G24</t>
  </si>
  <si>
    <t>童艺武</t>
  </si>
  <si>
    <t>飞机</t>
  </si>
  <si>
    <t>HU7721</t>
  </si>
  <si>
    <t>CZ3588</t>
  </si>
  <si>
    <t>侯强</t>
  </si>
  <si>
    <t>G17</t>
  </si>
  <si>
    <t>G12</t>
  </si>
  <si>
    <t>刘显</t>
  </si>
  <si>
    <t>G10</t>
  </si>
  <si>
    <t>朱军</t>
  </si>
  <si>
    <t>HU7603</t>
  </si>
  <si>
    <t>HU7610</t>
  </si>
  <si>
    <t>李雷</t>
  </si>
  <si>
    <t>DeepRacer</t>
  </si>
  <si>
    <t>HU7601</t>
  </si>
  <si>
    <t>G18</t>
  </si>
  <si>
    <t>张杰</t>
  </si>
  <si>
    <t>HU7614</t>
  </si>
  <si>
    <t>倪哲鸣</t>
  </si>
  <si>
    <t>G1372</t>
  </si>
  <si>
    <t>G7321</t>
  </si>
  <si>
    <t>陈天境</t>
  </si>
  <si>
    <t>G1634</t>
  </si>
  <si>
    <t>G1659</t>
  </si>
  <si>
    <t>薛胶</t>
  </si>
  <si>
    <t>G7259</t>
  </si>
  <si>
    <t>G7006</t>
  </si>
  <si>
    <t>邹鑫</t>
  </si>
  <si>
    <t>李玉光</t>
  </si>
  <si>
    <t>MU5106</t>
  </si>
  <si>
    <t>MU5105</t>
  </si>
  <si>
    <t>陈杰</t>
  </si>
  <si>
    <t>G7299</t>
  </si>
  <si>
    <t>G7300</t>
  </si>
  <si>
    <t>韩松江</t>
  </si>
  <si>
    <t>臧昊旻</t>
  </si>
  <si>
    <t>G7013</t>
  </si>
  <si>
    <t>G7020</t>
  </si>
  <si>
    <t>金玮</t>
  </si>
  <si>
    <t>MU2151</t>
  </si>
  <si>
    <t>MU2170</t>
  </si>
  <si>
    <t>侯海珍</t>
  </si>
  <si>
    <t>谢丹</t>
  </si>
  <si>
    <t>孙彬焱</t>
  </si>
  <si>
    <t>G7041</t>
  </si>
  <si>
    <t>G7218</t>
  </si>
  <si>
    <t>孙瑞声</t>
  </si>
  <si>
    <t>王志鹏</t>
  </si>
  <si>
    <t>G263</t>
  </si>
  <si>
    <t>G7272</t>
  </si>
  <si>
    <t>闫文秀</t>
  </si>
  <si>
    <t>MF8378</t>
  </si>
  <si>
    <t>MF8317</t>
  </si>
  <si>
    <t>吴湘怡</t>
  </si>
  <si>
    <t>诸葛瑞麟</t>
  </si>
  <si>
    <t>G3</t>
  </si>
  <si>
    <t>G16</t>
  </si>
  <si>
    <t>蔺毅翀</t>
  </si>
  <si>
    <t>5月28日/5月29日</t>
  </si>
  <si>
    <t>CA1533/CA1518</t>
  </si>
  <si>
    <t>李坤洋</t>
  </si>
  <si>
    <t>TV9865</t>
  </si>
  <si>
    <t>MU5417</t>
  </si>
  <si>
    <t>杨代青</t>
  </si>
  <si>
    <t>G119</t>
  </si>
  <si>
    <t>G122</t>
  </si>
  <si>
    <t>高世强</t>
  </si>
  <si>
    <t>G7507</t>
  </si>
  <si>
    <t>赵彬</t>
  </si>
  <si>
    <t>CA1533</t>
  </si>
  <si>
    <t>CA1566</t>
  </si>
  <si>
    <t>樊非</t>
  </si>
  <si>
    <t>刘晶</t>
  </si>
  <si>
    <t>MF1359</t>
  </si>
  <si>
    <t>MU5113</t>
  </si>
  <si>
    <t>李逊</t>
  </si>
  <si>
    <t>G11</t>
  </si>
  <si>
    <t>G2</t>
  </si>
  <si>
    <t>王小龙</t>
  </si>
  <si>
    <t>G8</t>
  </si>
  <si>
    <t>G150</t>
  </si>
  <si>
    <t>刘江</t>
  </si>
  <si>
    <t>HU7277</t>
  </si>
  <si>
    <t>HU7602</t>
  </si>
  <si>
    <t>周利锋</t>
  </si>
  <si>
    <t>G5</t>
  </si>
  <si>
    <t>HU7608</t>
  </si>
  <si>
    <t>G8</t>
    <phoneticPr fontId="2" type="noConversion"/>
  </si>
  <si>
    <t>差异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</si>
</sst>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6" formatCode="_ * #,##0.00_ ;_ * \-#,##0.00_ ;_ * &quot;-&quot;??_ ;_ @_ "/>
    <numFmt numFmtId="177" formatCode="0.00_);[Red]\(0.00\)"/>
    <numFmt numFmtId="178" formatCode="_ * #,##0_ ;_ * \-#,##0_ ;_ * &quot;-&quot;??_ ;_ @_ "/>
    <numFmt numFmtId="179" formatCode="#,##0.00_ "/>
    <numFmt numFmtId="180" formatCode="0.00_ "/>
  </numFmts>
  <fonts count="27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Calibri"/>
      <family val="2"/>
    </font>
    <font>
      <b/>
      <sz val="10"/>
      <color theme="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1"/>
      <name val="Calibri"/>
      <family val="2"/>
    </font>
    <font>
      <b/>
      <sz val="10"/>
      <color rgb="FF0070C0"/>
      <name val="微软雅黑"/>
      <family val="2"/>
      <charset val="134"/>
    </font>
    <font>
      <sz val="11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4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0"/>
      <color theme="1"/>
      <name val="等线"/>
      <family val="4"/>
      <charset val="134"/>
      <scheme val="minor"/>
    </font>
    <font>
      <sz val="10"/>
      <color theme="1"/>
      <name val="等线"/>
      <family val="4"/>
      <charset val="134"/>
      <scheme val="minor"/>
    </font>
    <font>
      <sz val="10"/>
      <color rgb="FF373C43"/>
      <name val="等线"/>
      <family val="4"/>
      <charset val="134"/>
      <scheme val="minor"/>
    </font>
    <font>
      <sz val="10"/>
      <color rgb="FF000000"/>
      <name val="等线"/>
      <family val="4"/>
      <charset val="134"/>
      <scheme val="minor"/>
    </font>
    <font>
      <sz val="11"/>
      <color rgb="FFFF0000"/>
      <name val="等线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1" applyFont="1">
      <alignment vertical="center"/>
    </xf>
    <xf numFmtId="0" fontId="5" fillId="2" borderId="1" xfId="0" applyFont="1" applyFill="1" applyBorder="1" applyAlignment="1">
      <alignment horizontal="center" vertical="center"/>
    </xf>
    <xf numFmtId="9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176" fontId="3" fillId="0" borderId="1" xfId="1" applyFont="1" applyBorder="1">
      <alignment vertical="center"/>
    </xf>
    <xf numFmtId="0" fontId="3" fillId="0" borderId="0" xfId="0" applyFont="1">
      <alignment vertical="center"/>
    </xf>
    <xf numFmtId="0" fontId="3" fillId="3" borderId="1" xfId="0" applyFont="1" applyFill="1" applyBorder="1">
      <alignment vertical="center"/>
    </xf>
    <xf numFmtId="0" fontId="6" fillId="0" borderId="7" xfId="0" applyFont="1" applyBorder="1" applyAlignment="1">
      <alignment horizontal="center" vertical="center"/>
    </xf>
    <xf numFmtId="176" fontId="3" fillId="0" borderId="1" xfId="1" applyFont="1" applyFill="1" applyBorder="1">
      <alignment vertical="center"/>
    </xf>
    <xf numFmtId="0" fontId="8" fillId="0" borderId="1" xfId="0" applyFont="1" applyBorder="1">
      <alignment vertical="center"/>
    </xf>
    <xf numFmtId="0" fontId="4" fillId="0" borderId="1" xfId="0" applyFont="1" applyBorder="1">
      <alignment vertical="center"/>
    </xf>
    <xf numFmtId="176" fontId="5" fillId="2" borderId="4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176" fontId="12" fillId="0" borderId="1" xfId="1" applyFont="1" applyBorder="1">
      <alignment vertical="center"/>
    </xf>
    <xf numFmtId="177" fontId="13" fillId="0" borderId="1" xfId="1" applyNumberFormat="1" applyFont="1" applyBorder="1">
      <alignment vertical="center"/>
    </xf>
    <xf numFmtId="178" fontId="3" fillId="0" borderId="1" xfId="1" applyNumberFormat="1" applyFont="1" applyFill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176" fontId="3" fillId="0" borderId="4" xfId="1" applyFont="1" applyFill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9" fontId="0" fillId="0" borderId="1" xfId="2" applyFont="1" applyBorder="1">
      <alignment vertical="center"/>
    </xf>
    <xf numFmtId="178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3" fillId="3" borderId="1" xfId="0" applyFont="1" applyFill="1" applyBorder="1" applyAlignment="1">
      <alignment vertical="center" wrapText="1"/>
    </xf>
    <xf numFmtId="176" fontId="3" fillId="3" borderId="1" xfId="1" applyFont="1" applyFill="1" applyBorder="1">
      <alignment vertical="center"/>
    </xf>
    <xf numFmtId="0" fontId="4" fillId="3" borderId="0" xfId="0" applyFont="1" applyFill="1">
      <alignment vertical="center"/>
    </xf>
    <xf numFmtId="0" fontId="7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3" fillId="0" borderId="4" xfId="1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179" fontId="20" fillId="0" borderId="1" xfId="0" applyNumberFormat="1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179" fontId="21" fillId="0" borderId="1" xfId="0" applyNumberFormat="1" applyFont="1" applyBorder="1" applyAlignment="1">
      <alignment horizontal="left" vertical="center"/>
    </xf>
    <xf numFmtId="180" fontId="19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58" fontId="2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58" fontId="25" fillId="0" borderId="1" xfId="0" applyNumberFormat="1" applyFont="1" applyBorder="1" applyAlignment="1">
      <alignment horizontal="center" vertical="center"/>
    </xf>
    <xf numFmtId="43" fontId="0" fillId="0" borderId="0" xfId="0" applyNumberFormat="1">
      <alignment vertical="center"/>
    </xf>
    <xf numFmtId="43" fontId="26" fillId="0" borderId="0" xfId="0" applyNumberFormat="1" applyFont="1">
      <alignment vertical="center"/>
    </xf>
    <xf numFmtId="176" fontId="3" fillId="5" borderId="1" xfId="1" applyFont="1" applyFill="1" applyBorder="1">
      <alignment vertical="center"/>
    </xf>
    <xf numFmtId="178" fontId="3" fillId="5" borderId="1" xfId="1" applyNumberFormat="1" applyFont="1" applyFill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80" fontId="19" fillId="0" borderId="1" xfId="0" applyNumberFormat="1" applyFont="1" applyBorder="1" applyAlignment="1">
      <alignment horizontal="left" vertical="center"/>
    </xf>
    <xf numFmtId="176" fontId="3" fillId="4" borderId="1" xfId="1" applyFont="1" applyFill="1" applyBorder="1">
      <alignment vertical="center"/>
    </xf>
    <xf numFmtId="176" fontId="3" fillId="6" borderId="1" xfId="1" applyFont="1" applyFill="1" applyBorder="1">
      <alignment vertical="center"/>
    </xf>
    <xf numFmtId="176" fontId="3" fillId="7" borderId="1" xfId="1" applyFont="1" applyFill="1" applyBorder="1">
      <alignment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B3DE3-CC3B-4C09-8E34-35F12E1F957F}">
  <dimension ref="B1:E17"/>
  <sheetViews>
    <sheetView topLeftCell="B1" workbookViewId="0">
      <selection activeCell="I28" sqref="I28"/>
    </sheetView>
  </sheetViews>
  <sheetFormatPr baseColWidth="10" defaultColWidth="8.83203125" defaultRowHeight="15"/>
  <cols>
    <col min="2" max="2" width="13.83203125" bestFit="1" customWidth="1"/>
    <col min="3" max="4" width="30" customWidth="1"/>
    <col min="5" max="5" width="14.5" customWidth="1"/>
    <col min="9" max="9" width="12" bestFit="1" customWidth="1"/>
  </cols>
  <sheetData>
    <row r="1" spans="2:5" s="46" customFormat="1">
      <c r="C1" s="46" t="s">
        <v>135</v>
      </c>
      <c r="D1" s="46" t="s">
        <v>136</v>
      </c>
    </row>
    <row r="2" spans="2:5">
      <c r="B2" s="28" t="s">
        <v>59</v>
      </c>
      <c r="C2" s="28" t="str">
        <f>康辉集团北京国际会议展览有限公司!E5</f>
        <v>康辉集团北京国际会议展览有限公司</v>
      </c>
      <c r="D2" s="28" t="str">
        <f>康辉集团北京国际会议展览有限公司!H5</f>
        <v>康辉集团北京国际会议展览有限公司</v>
      </c>
      <c r="E2" s="55" t="s">
        <v>670</v>
      </c>
    </row>
    <row r="3" spans="2:5">
      <c r="B3" s="29" t="s">
        <v>60</v>
      </c>
      <c r="C3" s="33">
        <f>康辉集团北京国际会议展览有限公司!G7+康辉集团北京国际会议展览有限公司!G8+康辉集团北京国际会议展览有限公司!G9+康辉集团北京国际会议展览有限公司!G10</f>
        <v>560750</v>
      </c>
      <c r="D3" s="33">
        <f>康辉集团北京国际会议展览有限公司!J7+康辉集团北京国际会议展览有限公司!J8+康辉集团北京国际会议展览有限公司!J9+康辉集团北京国际会议展览有限公司!J10</f>
        <v>423300</v>
      </c>
      <c r="E3" s="65">
        <f>D3-C3</f>
        <v>-137450</v>
      </c>
    </row>
    <row r="4" spans="2:5">
      <c r="B4" s="29" t="s">
        <v>46</v>
      </c>
      <c r="C4" s="33">
        <f>康辉集团北京国际会议展览有限公司!G11</f>
        <v>28000</v>
      </c>
      <c r="D4" s="33">
        <f>康辉集团北京国际会议展览有限公司!J11</f>
        <v>20700</v>
      </c>
      <c r="E4" s="65">
        <f t="shared" ref="E4:E17" si="0">D4-C4</f>
        <v>-7300</v>
      </c>
    </row>
    <row r="5" spans="2:5">
      <c r="B5" s="29" t="s">
        <v>61</v>
      </c>
      <c r="C5" s="33">
        <f>康辉集团北京国际会议展览有限公司!G12</f>
        <v>140000</v>
      </c>
      <c r="D5" s="33">
        <f>康辉集团北京国际会议展览有限公司!J12</f>
        <v>154499.99966999999</v>
      </c>
      <c r="E5" s="66">
        <f t="shared" si="0"/>
        <v>14499.99966999999</v>
      </c>
    </row>
    <row r="6" spans="2:5">
      <c r="B6" s="29" t="s">
        <v>62</v>
      </c>
      <c r="C6" s="33">
        <f>康辉集团北京国际会议展览有限公司!G13</f>
        <v>375000</v>
      </c>
      <c r="D6" s="33">
        <f>康辉集团北京国际会议展览有限公司!J13</f>
        <v>191198.99949999998</v>
      </c>
      <c r="E6" s="65">
        <f t="shared" si="0"/>
        <v>-183801.00050000002</v>
      </c>
    </row>
    <row r="7" spans="2:5">
      <c r="B7" s="29" t="s">
        <v>63</v>
      </c>
      <c r="C7" s="33">
        <f>康辉集团北京国际会议展览有限公司!G14</f>
        <v>52500</v>
      </c>
      <c r="D7" s="33">
        <f>康辉集团北京国际会议展览有限公司!J14</f>
        <v>15689</v>
      </c>
      <c r="E7" s="65">
        <f t="shared" si="0"/>
        <v>-36811</v>
      </c>
    </row>
    <row r="8" spans="2:5">
      <c r="B8" s="29" t="s">
        <v>64</v>
      </c>
      <c r="C8" s="33">
        <f>SUM(康辉集团北京国际会议展览有限公司!G15:G31)</f>
        <v>82400</v>
      </c>
      <c r="D8" s="33">
        <f>SUM(康辉集团北京国际会议展览有限公司!J15:J32)</f>
        <v>87605</v>
      </c>
      <c r="E8" s="65">
        <f t="shared" si="0"/>
        <v>5205</v>
      </c>
    </row>
    <row r="9" spans="2:5">
      <c r="B9" s="29" t="s">
        <v>12</v>
      </c>
      <c r="C9" s="33">
        <f>SUM(康辉集团北京国际会议展览有限公司!G32:G35)</f>
        <v>284.60000000000002</v>
      </c>
      <c r="D9" s="33">
        <f>SUM(康辉集团北京国际会议展览有限公司!J33:J36)</f>
        <v>0</v>
      </c>
      <c r="E9" s="65">
        <f t="shared" si="0"/>
        <v>-284.60000000000002</v>
      </c>
    </row>
    <row r="10" spans="2:5">
      <c r="B10" s="29" t="s">
        <v>31</v>
      </c>
      <c r="C10" s="33">
        <f>SUM(康辉集团北京国际会议展览有限公司!G36:G39)</f>
        <v>28050</v>
      </c>
      <c r="D10" s="33">
        <f>SUM(康辉集团北京国际会议展览有限公司!J36:J39)</f>
        <v>24200</v>
      </c>
      <c r="E10" s="65">
        <f t="shared" si="0"/>
        <v>-3850</v>
      </c>
    </row>
    <row r="11" spans="2:5">
      <c r="B11" s="29" t="s">
        <v>33</v>
      </c>
      <c r="C11" s="33">
        <f>SUM(康辉集团北京国际会议展览有限公司!G44:G52)</f>
        <v>51660</v>
      </c>
      <c r="D11" s="33">
        <f>SUM(康辉集团北京国际会议展览有限公司!J44:J52)</f>
        <v>25096.2</v>
      </c>
      <c r="E11" s="65">
        <f t="shared" si="0"/>
        <v>-26563.8</v>
      </c>
    </row>
    <row r="12" spans="2:5">
      <c r="B12" s="30" t="s">
        <v>65</v>
      </c>
      <c r="C12" s="33">
        <f>SUM(C3:C11)</f>
        <v>1318644.6000000001</v>
      </c>
      <c r="D12" s="33">
        <f>SUM(D3:D11)</f>
        <v>942289.19916999992</v>
      </c>
      <c r="E12" s="65">
        <f t="shared" si="0"/>
        <v>-376355.40083000017</v>
      </c>
    </row>
    <row r="13" spans="2:5">
      <c r="B13" s="31" t="s">
        <v>66</v>
      </c>
      <c r="C13" s="33">
        <f>康辉集团北京国际会议展览有限公司!G40</f>
        <v>79118.675999999992</v>
      </c>
      <c r="D13" s="33">
        <f>康辉集团北京国际会议展览有限公司!J40</f>
        <v>56537.351950199991</v>
      </c>
      <c r="E13" s="65">
        <f t="shared" si="0"/>
        <v>-22581.324049800001</v>
      </c>
    </row>
    <row r="14" spans="2:5">
      <c r="B14" s="29" t="s">
        <v>67</v>
      </c>
      <c r="C14" s="33">
        <f>SUM(康辉集团北京国际会议展览有限公司!G41:G43)</f>
        <v>18504</v>
      </c>
      <c r="D14" s="33">
        <f>SUM(康辉集团北京国际会议展览有限公司!J41:J43)</f>
        <v>19342.002</v>
      </c>
      <c r="E14" s="66">
        <f t="shared" si="0"/>
        <v>838.00200000000041</v>
      </c>
    </row>
    <row r="15" spans="2:5">
      <c r="B15" s="30" t="s">
        <v>68</v>
      </c>
      <c r="C15" s="33">
        <f>C12+C13+C14</f>
        <v>1416267.2760000001</v>
      </c>
      <c r="D15" s="33">
        <f>D12+D13+D14</f>
        <v>1018168.5531201999</v>
      </c>
      <c r="E15" s="65">
        <f t="shared" si="0"/>
        <v>-398098.72287980013</v>
      </c>
    </row>
    <row r="16" spans="2:5">
      <c r="B16" s="32" t="s">
        <v>69</v>
      </c>
      <c r="C16" s="33">
        <f>C15*6%</f>
        <v>84976.036560000008</v>
      </c>
      <c r="D16" s="33">
        <f>D15*6%</f>
        <v>61090.113187211995</v>
      </c>
      <c r="E16" s="65">
        <f t="shared" si="0"/>
        <v>-23885.923372788013</v>
      </c>
    </row>
    <row r="17" spans="2:5">
      <c r="B17" s="32" t="s">
        <v>70</v>
      </c>
      <c r="C17" s="33">
        <f>C15+C16</f>
        <v>1501243.31256</v>
      </c>
      <c r="D17" s="33">
        <f>D15+D16</f>
        <v>1079258.6663074119</v>
      </c>
      <c r="E17" s="65">
        <f t="shared" si="0"/>
        <v>-421984.64625258814</v>
      </c>
    </row>
  </sheetData>
  <phoneticPr fontId="2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60"/>
  <sheetViews>
    <sheetView tabSelected="1" zoomScale="110" zoomScaleNormal="110" workbookViewId="0">
      <pane xSplit="3" ySplit="6" topLeftCell="H15" activePane="bottomRight" state="frozen"/>
      <selection pane="topRight" activeCell="D1" sqref="D1"/>
      <selection pane="bottomLeft" activeCell="A3" sqref="A3"/>
      <selection pane="bottomRight" activeCell="J30" sqref="J30"/>
    </sheetView>
  </sheetViews>
  <sheetFormatPr baseColWidth="10" defaultColWidth="8.6640625" defaultRowHeight="14"/>
  <cols>
    <col min="1" max="1" width="20.5" style="1" customWidth="1"/>
    <col min="2" max="2" width="35.1640625" style="1" customWidth="1"/>
    <col min="3" max="3" width="56.6640625" style="1" customWidth="1"/>
    <col min="4" max="4" width="9.33203125" style="40" customWidth="1"/>
    <col min="5" max="5" width="19" style="2" customWidth="1"/>
    <col min="6" max="6" width="12.33203125" style="2" customWidth="1"/>
    <col min="7" max="7" width="14.83203125" style="2" customWidth="1"/>
    <col min="8" max="8" width="19" style="2" customWidth="1"/>
    <col min="9" max="9" width="12.33203125" style="2" customWidth="1"/>
    <col min="10" max="10" width="14.83203125" style="2" customWidth="1"/>
    <col min="11" max="11" width="58" style="1" bestFit="1" customWidth="1"/>
    <col min="12" max="16384" width="8.6640625" style="1"/>
  </cols>
  <sheetData>
    <row r="1" spans="1:17" ht="42" customHeight="1">
      <c r="A1" s="69" t="s">
        <v>26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7" ht="20" customHeight="1">
      <c r="A2" s="78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7" ht="17.5" customHeight="1">
      <c r="A3" s="78" t="s">
        <v>71</v>
      </c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7" ht="17.5" customHeight="1">
      <c r="A4" s="26" t="s">
        <v>25</v>
      </c>
      <c r="B4" s="15" t="s">
        <v>56</v>
      </c>
      <c r="C4" s="15" t="s">
        <v>104</v>
      </c>
      <c r="D4" s="37"/>
      <c r="E4" s="16"/>
      <c r="F4" s="16"/>
      <c r="G4" s="16"/>
      <c r="H4" s="16"/>
      <c r="I4" s="16"/>
      <c r="J4" s="16"/>
      <c r="K4" s="17"/>
    </row>
    <row r="5" spans="1:17" ht="21">
      <c r="A5" s="25" t="s">
        <v>54</v>
      </c>
      <c r="B5" s="9"/>
      <c r="C5" s="9"/>
      <c r="D5" s="9"/>
      <c r="E5" s="74" t="s">
        <v>82</v>
      </c>
      <c r="F5" s="74"/>
      <c r="G5" s="75"/>
      <c r="H5" s="74" t="s">
        <v>82</v>
      </c>
      <c r="I5" s="74"/>
      <c r="J5" s="75"/>
      <c r="K5" s="14"/>
    </row>
    <row r="6" spans="1:17" ht="16">
      <c r="A6" s="70" t="s">
        <v>5</v>
      </c>
      <c r="B6" s="71"/>
      <c r="C6" s="3" t="s">
        <v>6</v>
      </c>
      <c r="D6" s="3" t="s">
        <v>1</v>
      </c>
      <c r="E6" s="13" t="s">
        <v>0</v>
      </c>
      <c r="F6" s="13" t="s">
        <v>19</v>
      </c>
      <c r="G6" s="13" t="s">
        <v>20</v>
      </c>
      <c r="H6" s="13" t="s">
        <v>0</v>
      </c>
      <c r="I6" s="13" t="s">
        <v>19</v>
      </c>
      <c r="J6" s="13" t="s">
        <v>20</v>
      </c>
      <c r="K6" s="3" t="s">
        <v>36</v>
      </c>
    </row>
    <row r="7" spans="1:17" s="36" customFormat="1" ht="17">
      <c r="A7" s="81" t="s">
        <v>40</v>
      </c>
      <c r="B7" s="8" t="s">
        <v>116</v>
      </c>
      <c r="C7" s="34" t="s">
        <v>117</v>
      </c>
      <c r="D7" s="38" t="s">
        <v>38</v>
      </c>
      <c r="E7" s="10">
        <v>850</v>
      </c>
      <c r="F7" s="21">
        <v>80</v>
      </c>
      <c r="G7" s="10">
        <f>E7*F7</f>
        <v>68000</v>
      </c>
      <c r="H7" s="10">
        <v>850</v>
      </c>
      <c r="I7" s="21">
        <v>24</v>
      </c>
      <c r="J7" s="10">
        <f t="shared" ref="J7:J36" si="0">H7*I7</f>
        <v>20400</v>
      </c>
      <c r="K7" s="5" t="s">
        <v>127</v>
      </c>
    </row>
    <row r="8" spans="1:17" s="36" customFormat="1" ht="17">
      <c r="A8" s="82"/>
      <c r="B8" s="8" t="s">
        <v>116</v>
      </c>
      <c r="C8" s="34" t="s">
        <v>118</v>
      </c>
      <c r="D8" s="38" t="s">
        <v>38</v>
      </c>
      <c r="E8" s="10">
        <v>1050</v>
      </c>
      <c r="F8" s="21">
        <v>300</v>
      </c>
      <c r="G8" s="10">
        <f t="shared" ref="G8:G10" si="1">E8*F8</f>
        <v>315000</v>
      </c>
      <c r="H8" s="10">
        <v>1050</v>
      </c>
      <c r="I8" s="21">
        <v>268</v>
      </c>
      <c r="J8" s="10">
        <f t="shared" si="0"/>
        <v>281400</v>
      </c>
      <c r="K8" s="5" t="s">
        <v>127</v>
      </c>
    </row>
    <row r="9" spans="1:17" s="36" customFormat="1" ht="17">
      <c r="A9" s="82"/>
      <c r="B9" s="8" t="s">
        <v>116</v>
      </c>
      <c r="C9" s="34" t="s">
        <v>120</v>
      </c>
      <c r="D9" s="38" t="s">
        <v>38</v>
      </c>
      <c r="E9" s="10">
        <v>900</v>
      </c>
      <c r="F9" s="21">
        <v>160</v>
      </c>
      <c r="G9" s="10">
        <f t="shared" si="1"/>
        <v>144000</v>
      </c>
      <c r="H9" s="10">
        <v>900</v>
      </c>
      <c r="I9" s="21">
        <v>105</v>
      </c>
      <c r="J9" s="10">
        <f t="shared" si="0"/>
        <v>94500</v>
      </c>
      <c r="K9" s="5" t="s">
        <v>127</v>
      </c>
    </row>
    <row r="10" spans="1:17" s="36" customFormat="1" ht="17">
      <c r="A10" s="82"/>
      <c r="B10" s="8" t="s">
        <v>116</v>
      </c>
      <c r="C10" s="24" t="s">
        <v>119</v>
      </c>
      <c r="D10" s="38" t="s">
        <v>38</v>
      </c>
      <c r="E10" s="10">
        <v>750</v>
      </c>
      <c r="F10" s="21">
        <v>45</v>
      </c>
      <c r="G10" s="10">
        <f t="shared" si="1"/>
        <v>33750</v>
      </c>
      <c r="H10" s="10">
        <v>750</v>
      </c>
      <c r="I10" s="21">
        <v>36</v>
      </c>
      <c r="J10" s="10">
        <f t="shared" si="0"/>
        <v>27000</v>
      </c>
      <c r="K10" s="5" t="s">
        <v>127</v>
      </c>
    </row>
    <row r="11" spans="1:17" ht="17" customHeight="1">
      <c r="A11" s="82"/>
      <c r="B11" s="8" t="s">
        <v>46</v>
      </c>
      <c r="C11" s="5" t="s">
        <v>114</v>
      </c>
      <c r="D11" s="39" t="s">
        <v>55</v>
      </c>
      <c r="E11" s="10">
        <v>28000</v>
      </c>
      <c r="F11" s="21">
        <v>1</v>
      </c>
      <c r="G11" s="10">
        <f t="shared" ref="G11" si="2">E11*F11</f>
        <v>28000</v>
      </c>
      <c r="H11" s="10">
        <v>20700</v>
      </c>
      <c r="I11" s="21">
        <v>1</v>
      </c>
      <c r="J11" s="10">
        <f t="shared" si="0"/>
        <v>20700</v>
      </c>
      <c r="K11" s="5" t="s">
        <v>127</v>
      </c>
    </row>
    <row r="12" spans="1:17" ht="17" customHeight="1">
      <c r="A12" s="82"/>
      <c r="B12" s="8" t="s">
        <v>109</v>
      </c>
      <c r="C12" s="34" t="s">
        <v>113</v>
      </c>
      <c r="D12" s="38" t="s">
        <v>29</v>
      </c>
      <c r="E12" s="35">
        <v>2000</v>
      </c>
      <c r="F12" s="21">
        <v>70</v>
      </c>
      <c r="G12" s="10">
        <f t="shared" ref="G12:G35" si="3">E12*F12</f>
        <v>140000</v>
      </c>
      <c r="H12" s="10">
        <v>1716.666663</v>
      </c>
      <c r="I12" s="21">
        <v>90</v>
      </c>
      <c r="J12" s="10">
        <f t="shared" si="0"/>
        <v>154499.99966999999</v>
      </c>
      <c r="K12" s="5" t="s">
        <v>126</v>
      </c>
    </row>
    <row r="13" spans="1:17" ht="29" customHeight="1">
      <c r="A13" s="72" t="s">
        <v>35</v>
      </c>
      <c r="B13" s="5" t="s">
        <v>27</v>
      </c>
      <c r="C13" s="86" t="s">
        <v>123</v>
      </c>
      <c r="D13" s="43" t="s">
        <v>29</v>
      </c>
      <c r="E13" s="10">
        <v>2500</v>
      </c>
      <c r="F13" s="21">
        <v>150</v>
      </c>
      <c r="G13" s="10">
        <f t="shared" si="3"/>
        <v>375000</v>
      </c>
      <c r="H13" s="10">
        <v>2420.2404999999999</v>
      </c>
      <c r="I13" s="21">
        <v>79</v>
      </c>
      <c r="J13" s="10">
        <f t="shared" si="0"/>
        <v>191198.99949999998</v>
      </c>
      <c r="K13" s="5" t="s">
        <v>127</v>
      </c>
      <c r="P13" s="1">
        <f>120*130/150</f>
        <v>104</v>
      </c>
      <c r="Q13" s="1">
        <v>16</v>
      </c>
    </row>
    <row r="14" spans="1:17" ht="29" customHeight="1">
      <c r="A14" s="73"/>
      <c r="B14" s="5" t="s">
        <v>28</v>
      </c>
      <c r="C14" s="87"/>
      <c r="D14" s="43" t="s">
        <v>29</v>
      </c>
      <c r="E14" s="10">
        <v>1500</v>
      </c>
      <c r="F14" s="21">
        <v>35</v>
      </c>
      <c r="G14" s="10">
        <f>E14*F14</f>
        <v>52500</v>
      </c>
      <c r="H14" s="10">
        <v>784.45</v>
      </c>
      <c r="I14" s="21">
        <v>20</v>
      </c>
      <c r="J14" s="10">
        <f t="shared" si="0"/>
        <v>15689</v>
      </c>
      <c r="K14" s="5" t="s">
        <v>127</v>
      </c>
      <c r="P14" s="1">
        <f>250*60/300</f>
        <v>50</v>
      </c>
      <c r="Q14" s="1">
        <v>10</v>
      </c>
    </row>
    <row r="15" spans="1:17" ht="16">
      <c r="A15" s="76" t="s">
        <v>30</v>
      </c>
      <c r="B15" s="11" t="s">
        <v>47</v>
      </c>
      <c r="C15" s="11" t="s">
        <v>77</v>
      </c>
      <c r="D15" s="43" t="s">
        <v>18</v>
      </c>
      <c r="E15" s="10">
        <v>800</v>
      </c>
      <c r="F15" s="21">
        <v>6</v>
      </c>
      <c r="G15" s="10">
        <f t="shared" si="3"/>
        <v>4800</v>
      </c>
      <c r="H15" s="10">
        <v>800</v>
      </c>
      <c r="I15" s="21">
        <v>2</v>
      </c>
      <c r="J15" s="95">
        <f t="shared" si="0"/>
        <v>1600</v>
      </c>
      <c r="K15" s="5" t="s">
        <v>127</v>
      </c>
    </row>
    <row r="16" spans="1:17" ht="16">
      <c r="A16" s="77"/>
      <c r="B16" s="11" t="s">
        <v>48</v>
      </c>
      <c r="C16" s="11" t="s">
        <v>77</v>
      </c>
      <c r="D16" s="43" t="s">
        <v>18</v>
      </c>
      <c r="E16" s="10">
        <v>900</v>
      </c>
      <c r="F16" s="21">
        <v>6</v>
      </c>
      <c r="G16" s="10">
        <f t="shared" ref="G16:G18" si="4">E16*F16</f>
        <v>5400</v>
      </c>
      <c r="H16" s="10">
        <v>900</v>
      </c>
      <c r="I16" s="21">
        <v>2</v>
      </c>
      <c r="J16" s="95">
        <f t="shared" si="0"/>
        <v>1800</v>
      </c>
      <c r="K16" s="5" t="s">
        <v>127</v>
      </c>
    </row>
    <row r="17" spans="1:11" ht="16">
      <c r="A17" s="77"/>
      <c r="B17" s="5" t="s">
        <v>47</v>
      </c>
      <c r="C17" s="11" t="s">
        <v>78</v>
      </c>
      <c r="D17" s="43" t="s">
        <v>41</v>
      </c>
      <c r="E17" s="10">
        <v>300</v>
      </c>
      <c r="F17" s="21">
        <v>30</v>
      </c>
      <c r="G17" s="10">
        <f t="shared" si="4"/>
        <v>9000</v>
      </c>
      <c r="H17" s="10">
        <v>300</v>
      </c>
      <c r="I17" s="21">
        <v>49</v>
      </c>
      <c r="J17" s="95">
        <f t="shared" si="0"/>
        <v>14700</v>
      </c>
      <c r="K17" s="5" t="s">
        <v>130</v>
      </c>
    </row>
    <row r="18" spans="1:11" ht="16">
      <c r="A18" s="77"/>
      <c r="B18" s="5" t="s">
        <v>48</v>
      </c>
      <c r="C18" s="11" t="s">
        <v>78</v>
      </c>
      <c r="D18" s="43" t="s">
        <v>41</v>
      </c>
      <c r="E18" s="10">
        <v>350</v>
      </c>
      <c r="F18" s="21">
        <v>30</v>
      </c>
      <c r="G18" s="10">
        <f t="shared" si="4"/>
        <v>10500</v>
      </c>
      <c r="H18" s="10">
        <v>350</v>
      </c>
      <c r="I18" s="21">
        <v>10</v>
      </c>
      <c r="J18" s="95">
        <f t="shared" si="0"/>
        <v>3500</v>
      </c>
      <c r="K18" s="5" t="s">
        <v>127</v>
      </c>
    </row>
    <row r="19" spans="1:11" ht="16">
      <c r="A19" s="77"/>
      <c r="B19" s="5" t="s">
        <v>47</v>
      </c>
      <c r="C19" s="11" t="s">
        <v>79</v>
      </c>
      <c r="D19" s="43" t="s">
        <v>41</v>
      </c>
      <c r="E19" s="10">
        <v>550</v>
      </c>
      <c r="F19" s="21">
        <v>6</v>
      </c>
      <c r="G19" s="10">
        <f t="shared" ref="G19:G20" si="5">E19*F19</f>
        <v>3300</v>
      </c>
      <c r="H19" s="10">
        <v>550</v>
      </c>
      <c r="I19" s="21">
        <v>8</v>
      </c>
      <c r="J19" s="95">
        <f t="shared" si="0"/>
        <v>4400</v>
      </c>
      <c r="K19" s="5" t="s">
        <v>131</v>
      </c>
    </row>
    <row r="20" spans="1:11" ht="16">
      <c r="A20" s="77"/>
      <c r="B20" s="5" t="s">
        <v>48</v>
      </c>
      <c r="C20" s="11" t="s">
        <v>79</v>
      </c>
      <c r="D20" s="43" t="s">
        <v>41</v>
      </c>
      <c r="E20" s="10">
        <v>800</v>
      </c>
      <c r="F20" s="21">
        <v>6</v>
      </c>
      <c r="G20" s="10">
        <f t="shared" si="5"/>
        <v>4800</v>
      </c>
      <c r="H20" s="10">
        <v>800</v>
      </c>
      <c r="I20" s="21">
        <v>2</v>
      </c>
      <c r="J20" s="95">
        <f t="shared" si="0"/>
        <v>1600</v>
      </c>
      <c r="K20" s="5" t="s">
        <v>127</v>
      </c>
    </row>
    <row r="21" spans="1:11" ht="16">
      <c r="A21" s="77"/>
      <c r="B21" s="5" t="s">
        <v>34</v>
      </c>
      <c r="C21" s="11" t="s">
        <v>80</v>
      </c>
      <c r="D21" s="43" t="s">
        <v>41</v>
      </c>
      <c r="E21" s="10">
        <v>800</v>
      </c>
      <c r="F21" s="21">
        <v>2</v>
      </c>
      <c r="G21" s="10">
        <f t="shared" si="3"/>
        <v>1600</v>
      </c>
      <c r="H21" s="10">
        <v>800</v>
      </c>
      <c r="I21" s="21"/>
      <c r="J21" s="95">
        <f t="shared" si="0"/>
        <v>0</v>
      </c>
      <c r="K21" s="5" t="s">
        <v>124</v>
      </c>
    </row>
    <row r="22" spans="1:11" ht="16">
      <c r="A22" s="77"/>
      <c r="B22" s="5" t="s">
        <v>34</v>
      </c>
      <c r="C22" s="11" t="s">
        <v>100</v>
      </c>
      <c r="D22" s="43" t="s">
        <v>41</v>
      </c>
      <c r="E22" s="10">
        <v>300</v>
      </c>
      <c r="F22" s="21">
        <v>6</v>
      </c>
      <c r="G22" s="10">
        <f t="shared" ref="G22" si="6">E22*F22</f>
        <v>1800</v>
      </c>
      <c r="H22" s="10">
        <v>300</v>
      </c>
      <c r="I22" s="21">
        <v>17</v>
      </c>
      <c r="J22" s="95">
        <f t="shared" si="0"/>
        <v>5100</v>
      </c>
      <c r="K22" s="5" t="s">
        <v>132</v>
      </c>
    </row>
    <row r="23" spans="1:11" ht="16">
      <c r="A23" s="77"/>
      <c r="B23" s="5" t="s">
        <v>101</v>
      </c>
      <c r="C23" s="11" t="s">
        <v>98</v>
      </c>
      <c r="D23" s="43" t="s">
        <v>18</v>
      </c>
      <c r="E23" s="10">
        <v>1500</v>
      </c>
      <c r="F23" s="21">
        <v>8</v>
      </c>
      <c r="G23" s="10">
        <f t="shared" si="3"/>
        <v>12000</v>
      </c>
      <c r="H23" s="10">
        <v>1500</v>
      </c>
      <c r="I23" s="21">
        <v>8</v>
      </c>
      <c r="J23" s="96">
        <f t="shared" si="0"/>
        <v>12000</v>
      </c>
      <c r="K23" s="5" t="s">
        <v>128</v>
      </c>
    </row>
    <row r="24" spans="1:11" ht="16">
      <c r="A24" s="77"/>
      <c r="B24" s="5" t="s">
        <v>102</v>
      </c>
      <c r="C24" s="11" t="s">
        <v>98</v>
      </c>
      <c r="D24" s="43" t="s">
        <v>18</v>
      </c>
      <c r="E24" s="10">
        <v>1500</v>
      </c>
      <c r="F24" s="21">
        <v>8</v>
      </c>
      <c r="G24" s="10">
        <f t="shared" ref="G24" si="7">E24*F24</f>
        <v>12000</v>
      </c>
      <c r="H24" s="10">
        <v>1500</v>
      </c>
      <c r="I24" s="21">
        <v>8</v>
      </c>
      <c r="J24" s="96">
        <f t="shared" si="0"/>
        <v>12000</v>
      </c>
      <c r="K24" s="5" t="s">
        <v>128</v>
      </c>
    </row>
    <row r="25" spans="1:11" ht="16">
      <c r="A25" s="77"/>
      <c r="B25" s="8" t="s">
        <v>110</v>
      </c>
      <c r="C25" s="5" t="s">
        <v>99</v>
      </c>
      <c r="D25" s="43" t="s">
        <v>41</v>
      </c>
      <c r="E25" s="10">
        <v>700</v>
      </c>
      <c r="F25" s="21">
        <v>4</v>
      </c>
      <c r="G25" s="10">
        <f t="shared" ref="G25:G31" si="8">E25*F25</f>
        <v>2800</v>
      </c>
      <c r="H25" s="10">
        <v>700</v>
      </c>
      <c r="I25" s="21">
        <v>6</v>
      </c>
      <c r="J25" s="96">
        <f t="shared" si="0"/>
        <v>4200</v>
      </c>
      <c r="K25" s="5" t="s">
        <v>133</v>
      </c>
    </row>
    <row r="26" spans="1:11" ht="16">
      <c r="A26" s="77"/>
      <c r="B26" s="8" t="s">
        <v>57</v>
      </c>
      <c r="C26" s="5" t="s">
        <v>91</v>
      </c>
      <c r="D26" s="43" t="s">
        <v>18</v>
      </c>
      <c r="E26" s="10">
        <v>800</v>
      </c>
      <c r="F26" s="21">
        <v>12</v>
      </c>
      <c r="G26" s="10">
        <f t="shared" si="8"/>
        <v>9600</v>
      </c>
      <c r="H26" s="10">
        <v>800</v>
      </c>
      <c r="I26" s="21">
        <v>21</v>
      </c>
      <c r="J26" s="97">
        <f t="shared" si="0"/>
        <v>16800</v>
      </c>
      <c r="K26" s="5" t="s">
        <v>134</v>
      </c>
    </row>
    <row r="27" spans="1:11" ht="16">
      <c r="A27" s="77"/>
      <c r="B27" s="8" t="s">
        <v>57</v>
      </c>
      <c r="C27" s="5"/>
      <c r="D27" s="43"/>
      <c r="E27" s="10"/>
      <c r="F27" s="21"/>
      <c r="G27" s="10"/>
      <c r="H27" s="10">
        <v>7505</v>
      </c>
      <c r="I27" s="21">
        <v>1</v>
      </c>
      <c r="J27" s="97">
        <f t="shared" si="0"/>
        <v>7505</v>
      </c>
      <c r="K27" s="5" t="s">
        <v>125</v>
      </c>
    </row>
    <row r="28" spans="1:11" ht="16">
      <c r="A28" s="77"/>
      <c r="B28" s="8" t="s">
        <v>57</v>
      </c>
      <c r="C28" s="5" t="s">
        <v>92</v>
      </c>
      <c r="D28" s="43" t="s">
        <v>18</v>
      </c>
      <c r="E28" s="10">
        <v>1200</v>
      </c>
      <c r="F28" s="21">
        <v>4</v>
      </c>
      <c r="G28" s="10">
        <f t="shared" si="8"/>
        <v>4800</v>
      </c>
      <c r="H28" s="10">
        <v>1200</v>
      </c>
      <c r="I28" s="21">
        <v>2</v>
      </c>
      <c r="J28" s="97">
        <f t="shared" si="0"/>
        <v>2400</v>
      </c>
      <c r="K28" s="5" t="s">
        <v>127</v>
      </c>
    </row>
    <row r="29" spans="1:11" ht="16">
      <c r="A29" s="77"/>
      <c r="B29" s="5" t="s">
        <v>33</v>
      </c>
      <c r="C29" s="11" t="s">
        <v>72</v>
      </c>
      <c r="D29" s="43" t="s">
        <v>41</v>
      </c>
      <c r="E29" s="10">
        <v>2000</v>
      </c>
      <c r="F29" s="21">
        <v>0</v>
      </c>
      <c r="G29" s="10">
        <f t="shared" ref="G29" si="9">E29*F29</f>
        <v>0</v>
      </c>
      <c r="H29" s="10">
        <v>2000</v>
      </c>
      <c r="I29" s="21">
        <v>0</v>
      </c>
      <c r="J29" s="10">
        <f t="shared" si="0"/>
        <v>0</v>
      </c>
      <c r="K29" s="5" t="s">
        <v>124</v>
      </c>
    </row>
    <row r="30" spans="1:11" ht="16">
      <c r="A30" s="77"/>
      <c r="B30" s="5" t="s">
        <v>33</v>
      </c>
      <c r="C30" s="11" t="s">
        <v>73</v>
      </c>
      <c r="D30" s="43" t="s">
        <v>41</v>
      </c>
      <c r="E30" s="10">
        <v>2500</v>
      </c>
      <c r="F30" s="21">
        <v>0</v>
      </c>
      <c r="G30" s="10">
        <f t="shared" ref="G30" si="10">E30*F30</f>
        <v>0</v>
      </c>
      <c r="H30" s="10">
        <v>2500</v>
      </c>
      <c r="I30" s="21">
        <v>0</v>
      </c>
      <c r="J30" s="10">
        <f t="shared" si="0"/>
        <v>0</v>
      </c>
      <c r="K30" s="5" t="s">
        <v>124</v>
      </c>
    </row>
    <row r="31" spans="1:11" ht="16">
      <c r="A31" s="77"/>
      <c r="B31" s="22" t="s">
        <v>33</v>
      </c>
      <c r="C31" s="44" t="s">
        <v>51</v>
      </c>
      <c r="D31" s="41" t="s">
        <v>41</v>
      </c>
      <c r="E31" s="27"/>
      <c r="F31" s="42">
        <v>0</v>
      </c>
      <c r="G31" s="27">
        <f t="shared" si="8"/>
        <v>0</v>
      </c>
      <c r="H31" s="27"/>
      <c r="I31" s="42">
        <v>0</v>
      </c>
      <c r="J31" s="10">
        <f t="shared" si="0"/>
        <v>0</v>
      </c>
      <c r="K31" s="5" t="s">
        <v>124</v>
      </c>
    </row>
    <row r="32" spans="1:11" ht="16">
      <c r="A32" s="83" t="s">
        <v>12</v>
      </c>
      <c r="B32" s="5" t="s">
        <v>11</v>
      </c>
      <c r="C32" s="5" t="s">
        <v>15</v>
      </c>
      <c r="D32" s="43" t="s">
        <v>2</v>
      </c>
      <c r="E32" s="10">
        <v>0.2</v>
      </c>
      <c r="F32" s="21">
        <v>200</v>
      </c>
      <c r="G32" s="10">
        <v>0</v>
      </c>
      <c r="H32" s="10">
        <v>0.2</v>
      </c>
      <c r="I32" s="21"/>
      <c r="J32" s="10">
        <f t="shared" si="0"/>
        <v>0</v>
      </c>
      <c r="K32" s="5" t="s">
        <v>124</v>
      </c>
    </row>
    <row r="33" spans="1:11" ht="16">
      <c r="A33" s="84"/>
      <c r="B33" s="5" t="s">
        <v>16</v>
      </c>
      <c r="C33" s="5" t="s">
        <v>43</v>
      </c>
      <c r="D33" s="43" t="s">
        <v>17</v>
      </c>
      <c r="E33" s="10">
        <v>1</v>
      </c>
      <c r="F33" s="21">
        <v>200</v>
      </c>
      <c r="G33" s="10">
        <f t="shared" si="3"/>
        <v>200</v>
      </c>
      <c r="H33" s="10">
        <v>1</v>
      </c>
      <c r="I33" s="21"/>
      <c r="J33" s="10">
        <f t="shared" si="0"/>
        <v>0</v>
      </c>
      <c r="K33" s="5" t="s">
        <v>124</v>
      </c>
    </row>
    <row r="34" spans="1:11" ht="16">
      <c r="A34" s="84"/>
      <c r="B34" s="5" t="s">
        <v>14</v>
      </c>
      <c r="C34" s="5" t="s">
        <v>74</v>
      </c>
      <c r="D34" s="43" t="s">
        <v>3</v>
      </c>
      <c r="E34" s="10">
        <v>11.7</v>
      </c>
      <c r="F34" s="21">
        <v>2</v>
      </c>
      <c r="G34" s="10">
        <f t="shared" si="3"/>
        <v>23.4</v>
      </c>
      <c r="H34" s="10">
        <v>11.7</v>
      </c>
      <c r="I34" s="21"/>
      <c r="J34" s="10">
        <f t="shared" si="0"/>
        <v>0</v>
      </c>
      <c r="K34" s="5" t="s">
        <v>124</v>
      </c>
    </row>
    <row r="35" spans="1:11" ht="16">
      <c r="A35" s="85"/>
      <c r="B35" s="5" t="s">
        <v>13</v>
      </c>
      <c r="C35" s="5" t="s">
        <v>75</v>
      </c>
      <c r="D35" s="43" t="s">
        <v>4</v>
      </c>
      <c r="E35" s="10">
        <v>15.3</v>
      </c>
      <c r="F35" s="21">
        <v>4</v>
      </c>
      <c r="G35" s="10">
        <f t="shared" si="3"/>
        <v>61.2</v>
      </c>
      <c r="H35" s="10">
        <v>15.3</v>
      </c>
      <c r="I35" s="21"/>
      <c r="J35" s="10">
        <f t="shared" si="0"/>
        <v>0</v>
      </c>
      <c r="K35" s="5" t="s">
        <v>124</v>
      </c>
    </row>
    <row r="36" spans="1:11" ht="33" customHeight="1">
      <c r="A36" s="90" t="s">
        <v>31</v>
      </c>
      <c r="B36" s="5" t="s">
        <v>9</v>
      </c>
      <c r="C36" s="45" t="s">
        <v>49</v>
      </c>
      <c r="D36" s="43" t="s">
        <v>8</v>
      </c>
      <c r="E36" s="10">
        <v>0</v>
      </c>
      <c r="F36" s="21">
        <v>4</v>
      </c>
      <c r="G36" s="10">
        <f>E36*F36</f>
        <v>0</v>
      </c>
      <c r="H36" s="10">
        <v>0</v>
      </c>
      <c r="I36" s="21">
        <v>4</v>
      </c>
      <c r="J36" s="10">
        <f t="shared" si="0"/>
        <v>0</v>
      </c>
      <c r="K36" s="5" t="s">
        <v>128</v>
      </c>
    </row>
    <row r="37" spans="1:11" ht="51">
      <c r="A37" s="90"/>
      <c r="B37" s="83" t="s">
        <v>32</v>
      </c>
      <c r="C37" s="24" t="s">
        <v>103</v>
      </c>
      <c r="D37" s="43" t="s">
        <v>7</v>
      </c>
      <c r="E37" s="10">
        <v>550</v>
      </c>
      <c r="F37" s="21">
        <v>25</v>
      </c>
      <c r="G37" s="10">
        <f t="shared" ref="G37:G39" si="11">E37*F37</f>
        <v>13750</v>
      </c>
      <c r="H37" s="10">
        <v>550</v>
      </c>
      <c r="I37" s="21">
        <v>23</v>
      </c>
      <c r="J37" s="10">
        <f t="shared" ref="J37:J43" si="12">H37*I37</f>
        <v>12650</v>
      </c>
      <c r="K37" s="5" t="s">
        <v>127</v>
      </c>
    </row>
    <row r="38" spans="1:11" ht="17">
      <c r="A38" s="90"/>
      <c r="B38" s="84"/>
      <c r="C38" s="24" t="s">
        <v>121</v>
      </c>
      <c r="D38" s="43"/>
      <c r="E38" s="10">
        <v>550</v>
      </c>
      <c r="F38" s="21">
        <v>4</v>
      </c>
      <c r="G38" s="10">
        <f t="shared" si="11"/>
        <v>2200</v>
      </c>
      <c r="H38" s="10">
        <v>550</v>
      </c>
      <c r="I38" s="21">
        <v>4</v>
      </c>
      <c r="J38" s="10">
        <f t="shared" si="12"/>
        <v>2200</v>
      </c>
      <c r="K38" s="5" t="s">
        <v>128</v>
      </c>
    </row>
    <row r="39" spans="1:11" ht="34">
      <c r="A39" s="91"/>
      <c r="B39" s="85"/>
      <c r="C39" s="24" t="s">
        <v>122</v>
      </c>
      <c r="D39" s="43" t="s">
        <v>7</v>
      </c>
      <c r="E39" s="10">
        <v>550</v>
      </c>
      <c r="F39" s="21">
        <v>22</v>
      </c>
      <c r="G39" s="10">
        <f t="shared" si="11"/>
        <v>12100</v>
      </c>
      <c r="H39" s="10">
        <v>550</v>
      </c>
      <c r="I39" s="21">
        <v>17</v>
      </c>
      <c r="J39" s="10">
        <f t="shared" si="12"/>
        <v>9350</v>
      </c>
      <c r="K39" s="5" t="s">
        <v>127</v>
      </c>
    </row>
    <row r="40" spans="1:11" ht="16">
      <c r="A40" s="18" t="s">
        <v>66</v>
      </c>
      <c r="B40" s="5" t="s">
        <v>39</v>
      </c>
      <c r="C40" s="5" t="s">
        <v>50</v>
      </c>
      <c r="D40" s="43" t="s">
        <v>42</v>
      </c>
      <c r="E40" s="10">
        <f>SUM(G7:G39)+SUM(G44:G52)</f>
        <v>1318644.5999999999</v>
      </c>
      <c r="F40" s="10">
        <v>0.06</v>
      </c>
      <c r="G40" s="10">
        <f>E40*F40</f>
        <v>79118.675999999992</v>
      </c>
      <c r="H40" s="67">
        <f>SUM(J7:J39)+SUM(J44:J52)</f>
        <v>942289.19916999992</v>
      </c>
      <c r="I40" s="67">
        <v>0.06</v>
      </c>
      <c r="J40" s="67">
        <f t="shared" si="12"/>
        <v>56537.351950199991</v>
      </c>
      <c r="K40" s="5"/>
    </row>
    <row r="41" spans="1:11" ht="16">
      <c r="A41" s="83" t="s">
        <v>10</v>
      </c>
      <c r="B41" s="4" t="s">
        <v>44</v>
      </c>
      <c r="C41" s="5" t="s">
        <v>76</v>
      </c>
      <c r="D41" s="43" t="s">
        <v>7</v>
      </c>
      <c r="E41" s="10">
        <v>500</v>
      </c>
      <c r="F41" s="21">
        <v>21</v>
      </c>
      <c r="G41" s="10">
        <f t="shared" ref="G41:G52" si="13">E41*F41</f>
        <v>10500</v>
      </c>
      <c r="H41" s="67">
        <v>500</v>
      </c>
      <c r="I41" s="68">
        <v>24</v>
      </c>
      <c r="J41" s="67">
        <f t="shared" si="12"/>
        <v>12000</v>
      </c>
      <c r="K41" s="5" t="s">
        <v>129</v>
      </c>
    </row>
    <row r="42" spans="1:11" ht="16">
      <c r="A42" s="84"/>
      <c r="B42" s="4" t="s">
        <v>45</v>
      </c>
      <c r="C42" s="5" t="s">
        <v>81</v>
      </c>
      <c r="D42" s="43" t="s">
        <v>42</v>
      </c>
      <c r="E42" s="10">
        <v>1334</v>
      </c>
      <c r="F42" s="21">
        <v>6</v>
      </c>
      <c r="G42" s="10">
        <f t="shared" si="13"/>
        <v>8004</v>
      </c>
      <c r="H42" s="67">
        <v>1223.6669999999999</v>
      </c>
      <c r="I42" s="68">
        <v>6</v>
      </c>
      <c r="J42" s="67">
        <f t="shared" si="12"/>
        <v>7342.0019999999995</v>
      </c>
      <c r="K42" s="5" t="s">
        <v>127</v>
      </c>
    </row>
    <row r="43" spans="1:11" ht="34">
      <c r="A43" s="85"/>
      <c r="B43" s="4" t="s">
        <v>37</v>
      </c>
      <c r="C43" s="24" t="s">
        <v>52</v>
      </c>
      <c r="D43" s="43" t="s">
        <v>8</v>
      </c>
      <c r="E43" s="10"/>
      <c r="F43" s="21"/>
      <c r="G43" s="6">
        <f t="shared" si="13"/>
        <v>0</v>
      </c>
      <c r="H43" s="10"/>
      <c r="I43" s="21"/>
      <c r="J43" s="10">
        <f t="shared" si="12"/>
        <v>0</v>
      </c>
      <c r="K43" s="5"/>
    </row>
    <row r="44" spans="1:11" ht="16">
      <c r="A44" s="23" t="s">
        <v>58</v>
      </c>
      <c r="B44" s="5" t="s">
        <v>89</v>
      </c>
      <c r="C44" s="5" t="s">
        <v>96</v>
      </c>
      <c r="D44" s="43" t="s">
        <v>97</v>
      </c>
      <c r="E44" s="10">
        <v>2500</v>
      </c>
      <c r="F44" s="21">
        <v>5</v>
      </c>
      <c r="G44" s="6">
        <f t="shared" si="13"/>
        <v>12500</v>
      </c>
      <c r="H44" s="10">
        <v>2000</v>
      </c>
      <c r="I44" s="21">
        <v>3</v>
      </c>
      <c r="J44" s="10">
        <f t="shared" ref="J44:J51" si="14">H44*I44</f>
        <v>6000</v>
      </c>
      <c r="K44" s="5" t="s">
        <v>127</v>
      </c>
    </row>
    <row r="45" spans="1:11" ht="16">
      <c r="A45" s="23" t="s">
        <v>58</v>
      </c>
      <c r="B45" s="5" t="s">
        <v>84</v>
      </c>
      <c r="C45" s="5" t="s">
        <v>108</v>
      </c>
      <c r="D45" s="43" t="s">
        <v>85</v>
      </c>
      <c r="E45" s="10">
        <v>5000</v>
      </c>
      <c r="F45" s="21">
        <v>2</v>
      </c>
      <c r="G45" s="6">
        <f t="shared" si="13"/>
        <v>10000</v>
      </c>
      <c r="H45" s="10">
        <v>5000</v>
      </c>
      <c r="I45" s="21">
        <v>2</v>
      </c>
      <c r="J45" s="10">
        <f t="shared" si="14"/>
        <v>10000</v>
      </c>
      <c r="K45" s="5" t="s">
        <v>128</v>
      </c>
    </row>
    <row r="46" spans="1:11" ht="16">
      <c r="A46" s="23" t="s">
        <v>58</v>
      </c>
      <c r="B46" s="5" t="s">
        <v>94</v>
      </c>
      <c r="C46" s="5" t="s">
        <v>111</v>
      </c>
      <c r="D46" s="43" t="s">
        <v>2</v>
      </c>
      <c r="E46" s="10">
        <v>200</v>
      </c>
      <c r="F46" s="21">
        <v>8</v>
      </c>
      <c r="G46" s="6">
        <f t="shared" si="13"/>
        <v>1600</v>
      </c>
      <c r="H46" s="10">
        <v>200</v>
      </c>
      <c r="I46" s="21"/>
      <c r="J46" s="10">
        <f t="shared" si="14"/>
        <v>0</v>
      </c>
      <c r="K46" s="5" t="s">
        <v>124</v>
      </c>
    </row>
    <row r="47" spans="1:11" ht="16">
      <c r="A47" s="23" t="s">
        <v>58</v>
      </c>
      <c r="B47" s="5" t="s">
        <v>86</v>
      </c>
      <c r="C47" s="5" t="s">
        <v>112</v>
      </c>
      <c r="D47" s="43" t="s">
        <v>42</v>
      </c>
      <c r="E47" s="10">
        <v>5</v>
      </c>
      <c r="F47" s="21">
        <v>40</v>
      </c>
      <c r="G47" s="6">
        <f t="shared" si="13"/>
        <v>200</v>
      </c>
      <c r="H47" s="10">
        <v>5</v>
      </c>
      <c r="I47" s="21"/>
      <c r="J47" s="10">
        <f t="shared" si="14"/>
        <v>0</v>
      </c>
      <c r="K47" s="5" t="s">
        <v>124</v>
      </c>
    </row>
    <row r="48" spans="1:11" ht="16">
      <c r="A48" s="23" t="s">
        <v>58</v>
      </c>
      <c r="B48" s="5" t="s">
        <v>95</v>
      </c>
      <c r="C48" s="5" t="s">
        <v>115</v>
      </c>
      <c r="D48" s="43" t="s">
        <v>42</v>
      </c>
      <c r="E48" s="10">
        <v>3000</v>
      </c>
      <c r="F48" s="21">
        <v>1</v>
      </c>
      <c r="G48" s="6">
        <f t="shared" si="13"/>
        <v>3000</v>
      </c>
      <c r="H48" s="10">
        <v>3000</v>
      </c>
      <c r="I48" s="21"/>
      <c r="J48" s="10">
        <f t="shared" si="14"/>
        <v>0</v>
      </c>
      <c r="K48" s="5" t="s">
        <v>124</v>
      </c>
    </row>
    <row r="49" spans="1:11" ht="16">
      <c r="A49" s="23" t="s">
        <v>58</v>
      </c>
      <c r="B49" s="5" t="s">
        <v>87</v>
      </c>
      <c r="C49" s="5"/>
      <c r="D49" s="43" t="s">
        <v>2</v>
      </c>
      <c r="E49" s="10">
        <v>300</v>
      </c>
      <c r="F49" s="21">
        <v>2</v>
      </c>
      <c r="G49" s="6">
        <f t="shared" si="13"/>
        <v>600</v>
      </c>
      <c r="H49" s="10">
        <v>264.10000000000002</v>
      </c>
      <c r="I49" s="21">
        <v>2</v>
      </c>
      <c r="J49" s="10">
        <f t="shared" si="14"/>
        <v>528.20000000000005</v>
      </c>
      <c r="K49" s="5" t="s">
        <v>127</v>
      </c>
    </row>
    <row r="50" spans="1:11" ht="16">
      <c r="A50" s="23" t="s">
        <v>58</v>
      </c>
      <c r="B50" s="5" t="s">
        <v>88</v>
      </c>
      <c r="C50" s="5" t="s">
        <v>105</v>
      </c>
      <c r="D50" s="43" t="s">
        <v>90</v>
      </c>
      <c r="E50" s="10">
        <v>5000</v>
      </c>
      <c r="F50" s="21">
        <v>2</v>
      </c>
      <c r="G50" s="6">
        <f t="shared" si="13"/>
        <v>10000</v>
      </c>
      <c r="H50" s="10">
        <v>5000</v>
      </c>
      <c r="I50" s="21"/>
      <c r="J50" s="10">
        <f t="shared" si="14"/>
        <v>0</v>
      </c>
      <c r="K50" s="5" t="s">
        <v>124</v>
      </c>
    </row>
    <row r="51" spans="1:11" ht="16">
      <c r="A51" s="23" t="s">
        <v>58</v>
      </c>
      <c r="B51" s="5" t="s">
        <v>83</v>
      </c>
      <c r="C51" s="5" t="s">
        <v>93</v>
      </c>
      <c r="D51" s="43" t="s">
        <v>42</v>
      </c>
      <c r="E51" s="10">
        <v>500</v>
      </c>
      <c r="F51" s="21">
        <v>1</v>
      </c>
      <c r="G51" s="6">
        <f t="shared" ref="G51" si="15">E51*F51</f>
        <v>500</v>
      </c>
      <c r="H51" s="10">
        <v>500</v>
      </c>
      <c r="I51" s="21"/>
      <c r="J51" s="10">
        <f t="shared" si="14"/>
        <v>0</v>
      </c>
      <c r="K51" s="5" t="s">
        <v>124</v>
      </c>
    </row>
    <row r="52" spans="1:11" ht="16">
      <c r="A52" s="23" t="s">
        <v>58</v>
      </c>
      <c r="B52" s="5" t="s">
        <v>106</v>
      </c>
      <c r="C52" s="5" t="s">
        <v>107</v>
      </c>
      <c r="D52" s="43" t="s">
        <v>42</v>
      </c>
      <c r="E52" s="10">
        <v>68</v>
      </c>
      <c r="F52" s="21">
        <v>195</v>
      </c>
      <c r="G52" s="6">
        <f t="shared" si="13"/>
        <v>13260</v>
      </c>
      <c r="H52" s="10">
        <v>68</v>
      </c>
      <c r="I52" s="21">
        <v>126</v>
      </c>
      <c r="J52" s="10">
        <f>H52*I52</f>
        <v>8568</v>
      </c>
      <c r="K52" s="5" t="s">
        <v>127</v>
      </c>
    </row>
    <row r="53" spans="1:11" ht="25.5" customHeight="1">
      <c r="A53" s="88" t="s">
        <v>23</v>
      </c>
      <c r="B53" s="88"/>
      <c r="C53" s="88"/>
      <c r="D53" s="88"/>
      <c r="E53" s="88"/>
      <c r="F53" s="88"/>
      <c r="G53" s="19">
        <f>SUM(G7:G52)</f>
        <v>1416267.2759999998</v>
      </c>
      <c r="H53" s="19"/>
      <c r="I53" s="19"/>
      <c r="J53" s="19">
        <f>SUM(J7:J52)</f>
        <v>1018168.5531201999</v>
      </c>
      <c r="K53" s="12"/>
    </row>
    <row r="54" spans="1:11" ht="29" customHeight="1">
      <c r="A54" s="88" t="s">
        <v>21</v>
      </c>
      <c r="B54" s="89"/>
      <c r="C54" s="89"/>
      <c r="D54" s="89"/>
      <c r="E54" s="89"/>
      <c r="F54" s="89"/>
      <c r="G54" s="20">
        <f>G53*0.06</f>
        <v>84976.036559999993</v>
      </c>
      <c r="H54" s="20"/>
      <c r="I54" s="20"/>
      <c r="J54" s="20">
        <f>J53*0.06</f>
        <v>61090.113187211995</v>
      </c>
      <c r="K54" s="12"/>
    </row>
    <row r="55" spans="1:11" ht="28.5" customHeight="1">
      <c r="A55" s="88" t="s">
        <v>22</v>
      </c>
      <c r="B55" s="88"/>
      <c r="C55" s="88"/>
      <c r="D55" s="88"/>
      <c r="E55" s="88"/>
      <c r="F55" s="88"/>
      <c r="G55" s="20">
        <f>G53+G54</f>
        <v>1501243.3125599998</v>
      </c>
      <c r="H55" s="20"/>
      <c r="I55" s="20"/>
      <c r="J55" s="20">
        <f>J53+J54-0.01</f>
        <v>1079258.6563074118</v>
      </c>
      <c r="K55" s="5" t="s">
        <v>127</v>
      </c>
    </row>
    <row r="56" spans="1:11" ht="16">
      <c r="A56" s="7" t="s">
        <v>53</v>
      </c>
    </row>
    <row r="57" spans="1:11" ht="16">
      <c r="A57" s="7"/>
      <c r="B57" s="7"/>
    </row>
    <row r="58" spans="1:11" ht="16">
      <c r="A58" s="7"/>
    </row>
    <row r="59" spans="1:11" ht="16">
      <c r="B59" s="7"/>
    </row>
    <row r="60" spans="1:11" ht="16">
      <c r="A60" s="7"/>
      <c r="C60" s="7"/>
    </row>
  </sheetData>
  <mergeCells count="17">
    <mergeCell ref="B37:B39"/>
    <mergeCell ref="C13:C14"/>
    <mergeCell ref="A54:F54"/>
    <mergeCell ref="A55:F55"/>
    <mergeCell ref="A41:A43"/>
    <mergeCell ref="A36:A39"/>
    <mergeCell ref="A53:F53"/>
    <mergeCell ref="A32:A35"/>
    <mergeCell ref="A1:K1"/>
    <mergeCell ref="A6:B6"/>
    <mergeCell ref="A13:A14"/>
    <mergeCell ref="E5:G5"/>
    <mergeCell ref="A15:A31"/>
    <mergeCell ref="A2:K2"/>
    <mergeCell ref="A3:K3"/>
    <mergeCell ref="A7:A12"/>
    <mergeCell ref="H5:J5"/>
  </mergeCells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4A13-D7B3-BE4B-8FB7-3E98059C3207}">
  <dimension ref="B1:H140"/>
  <sheetViews>
    <sheetView topLeftCell="A110" zoomScaleNormal="100" workbookViewId="0">
      <selection activeCell="B4" sqref="B4:B134"/>
    </sheetView>
  </sheetViews>
  <sheetFormatPr baseColWidth="10" defaultColWidth="9" defaultRowHeight="15"/>
  <cols>
    <col min="1" max="1" width="7.1640625" style="57" customWidth="1"/>
    <col min="2" max="2" width="4.83203125" style="57" customWidth="1"/>
    <col min="3" max="3" width="18.1640625" style="57" customWidth="1"/>
    <col min="4" max="4" width="12.6640625" style="57" customWidth="1"/>
    <col min="5" max="5" width="47.5" style="57" customWidth="1"/>
    <col min="6" max="6" width="13.6640625" style="57" customWidth="1"/>
    <col min="7" max="7" width="10.33203125" style="57" customWidth="1"/>
    <col min="8" max="8" width="17.1640625" style="57" customWidth="1"/>
    <col min="9" max="9" width="9" style="57"/>
    <col min="10" max="10" width="3.33203125" style="57" customWidth="1"/>
    <col min="11" max="16384" width="9" style="57"/>
  </cols>
  <sheetData>
    <row r="1" spans="2:8" ht="23" customHeight="1">
      <c r="B1" s="92" t="s">
        <v>137</v>
      </c>
      <c r="C1" s="92"/>
      <c r="D1" s="92"/>
      <c r="E1" s="92"/>
      <c r="F1" s="92"/>
      <c r="G1" s="92"/>
      <c r="H1" s="92"/>
    </row>
    <row r="2" spans="2:8">
      <c r="C2" s="56"/>
    </row>
    <row r="3" spans="2:8" s="58" customFormat="1" ht="16">
      <c r="B3" s="49" t="s">
        <v>138</v>
      </c>
      <c r="C3" s="49" t="s">
        <v>139</v>
      </c>
      <c r="D3" s="49" t="s">
        <v>140</v>
      </c>
      <c r="E3" s="49" t="s">
        <v>141</v>
      </c>
      <c r="F3" s="49" t="s">
        <v>142</v>
      </c>
      <c r="G3" s="49" t="s">
        <v>143</v>
      </c>
      <c r="H3" s="49" t="s">
        <v>144</v>
      </c>
    </row>
    <row r="4" spans="2:8" ht="16">
      <c r="B4" s="47">
        <v>1</v>
      </c>
      <c r="C4" s="47" t="s">
        <v>145</v>
      </c>
      <c r="D4" s="47" t="s">
        <v>146</v>
      </c>
      <c r="E4" s="48" t="s">
        <v>147</v>
      </c>
      <c r="F4" s="47">
        <v>1324</v>
      </c>
      <c r="G4" s="50"/>
      <c r="H4" s="50" t="s">
        <v>148</v>
      </c>
    </row>
    <row r="5" spans="2:8" ht="72" customHeight="1">
      <c r="B5" s="47">
        <v>2</v>
      </c>
      <c r="C5" s="47" t="s">
        <v>149</v>
      </c>
      <c r="D5" s="47" t="s">
        <v>150</v>
      </c>
      <c r="E5" s="48" t="s">
        <v>151</v>
      </c>
      <c r="F5" s="47">
        <v>23605</v>
      </c>
      <c r="G5" s="50"/>
      <c r="H5" s="50" t="s">
        <v>152</v>
      </c>
    </row>
    <row r="6" spans="2:8" ht="38" customHeight="1">
      <c r="B6" s="47">
        <v>3</v>
      </c>
      <c r="C6" s="47" t="s">
        <v>153</v>
      </c>
      <c r="D6" s="47" t="s">
        <v>154</v>
      </c>
      <c r="E6" s="48" t="s">
        <v>155</v>
      </c>
      <c r="F6" s="47">
        <v>2505</v>
      </c>
      <c r="G6" s="50"/>
      <c r="H6" s="50" t="s">
        <v>156</v>
      </c>
    </row>
    <row r="7" spans="2:8" ht="16">
      <c r="B7" s="47">
        <v>4</v>
      </c>
      <c r="C7" s="47" t="s">
        <v>157</v>
      </c>
      <c r="D7" s="47" t="s">
        <v>158</v>
      </c>
      <c r="E7" s="48" t="s">
        <v>159</v>
      </c>
      <c r="F7" s="47">
        <v>1470</v>
      </c>
      <c r="G7" s="50"/>
      <c r="H7" s="50" t="s">
        <v>160</v>
      </c>
    </row>
    <row r="8" spans="2:8" ht="16">
      <c r="B8" s="47">
        <v>5</v>
      </c>
      <c r="C8" s="47" t="s">
        <v>161</v>
      </c>
      <c r="D8" s="47" t="s">
        <v>162</v>
      </c>
      <c r="E8" s="48" t="s">
        <v>163</v>
      </c>
      <c r="F8" s="47">
        <v>1030</v>
      </c>
      <c r="G8" s="50"/>
      <c r="H8" s="50" t="s">
        <v>164</v>
      </c>
    </row>
    <row r="9" spans="2:8" ht="16">
      <c r="B9" s="47">
        <v>6</v>
      </c>
      <c r="C9" s="47" t="s">
        <v>161</v>
      </c>
      <c r="D9" s="47" t="s">
        <v>165</v>
      </c>
      <c r="E9" s="48" t="s">
        <v>166</v>
      </c>
      <c r="F9" s="47">
        <v>920</v>
      </c>
      <c r="G9" s="50"/>
      <c r="H9" s="50" t="s">
        <v>167</v>
      </c>
    </row>
    <row r="10" spans="2:8" s="59" customFormat="1" ht="16">
      <c r="B10" s="47">
        <v>7</v>
      </c>
      <c r="C10" s="47" t="s">
        <v>168</v>
      </c>
      <c r="D10" s="47" t="s">
        <v>169</v>
      </c>
      <c r="E10" s="48" t="s">
        <v>170</v>
      </c>
      <c r="F10" s="47">
        <v>940</v>
      </c>
      <c r="G10" s="47"/>
      <c r="H10" s="47" t="s">
        <v>171</v>
      </c>
    </row>
    <row r="11" spans="2:8" ht="16">
      <c r="B11" s="47">
        <v>8</v>
      </c>
      <c r="C11" s="47" t="s">
        <v>168</v>
      </c>
      <c r="D11" s="47" t="s">
        <v>172</v>
      </c>
      <c r="E11" s="48" t="s">
        <v>173</v>
      </c>
      <c r="F11" s="48">
        <v>1650</v>
      </c>
      <c r="G11" s="47"/>
      <c r="H11" s="47" t="s">
        <v>174</v>
      </c>
    </row>
    <row r="12" spans="2:8" ht="16">
      <c r="B12" s="47">
        <v>9</v>
      </c>
      <c r="C12" s="47" t="s">
        <v>175</v>
      </c>
      <c r="D12" s="47" t="s">
        <v>176</v>
      </c>
      <c r="E12" s="48" t="s">
        <v>177</v>
      </c>
      <c r="F12" s="47">
        <v>1220</v>
      </c>
      <c r="G12" s="50"/>
      <c r="H12" s="50" t="s">
        <v>178</v>
      </c>
    </row>
    <row r="13" spans="2:8" s="59" customFormat="1" ht="16">
      <c r="B13" s="47">
        <v>10</v>
      </c>
      <c r="C13" s="47" t="s">
        <v>175</v>
      </c>
      <c r="D13" s="47" t="s">
        <v>179</v>
      </c>
      <c r="E13" s="48" t="s">
        <v>180</v>
      </c>
      <c r="F13" s="47">
        <v>1020</v>
      </c>
      <c r="G13" s="50"/>
      <c r="H13" s="50" t="s">
        <v>181</v>
      </c>
    </row>
    <row r="14" spans="2:8" ht="16">
      <c r="B14" s="47">
        <v>11</v>
      </c>
      <c r="C14" s="47" t="s">
        <v>182</v>
      </c>
      <c r="D14" s="47" t="s">
        <v>183</v>
      </c>
      <c r="E14" s="48" t="s">
        <v>184</v>
      </c>
      <c r="F14" s="47">
        <v>823</v>
      </c>
      <c r="G14" s="50"/>
      <c r="H14" s="50" t="s">
        <v>185</v>
      </c>
    </row>
    <row r="15" spans="2:8" ht="16">
      <c r="B15" s="47">
        <v>12</v>
      </c>
      <c r="C15" s="47" t="s">
        <v>182</v>
      </c>
      <c r="D15" s="47" t="s">
        <v>186</v>
      </c>
      <c r="E15" s="48" t="s">
        <v>187</v>
      </c>
      <c r="F15" s="47">
        <v>1000</v>
      </c>
      <c r="G15" s="50"/>
      <c r="H15" s="50" t="s">
        <v>188</v>
      </c>
    </row>
    <row r="16" spans="2:8" ht="16">
      <c r="B16" s="47">
        <v>13</v>
      </c>
      <c r="C16" s="47" t="s">
        <v>189</v>
      </c>
      <c r="D16" s="47" t="s">
        <v>190</v>
      </c>
      <c r="E16" s="48" t="s">
        <v>191</v>
      </c>
      <c r="F16" s="47">
        <v>570</v>
      </c>
      <c r="G16" s="50"/>
      <c r="H16" s="50" t="s">
        <v>192</v>
      </c>
    </row>
    <row r="17" spans="2:8" ht="16">
      <c r="B17" s="47">
        <v>14</v>
      </c>
      <c r="C17" s="47" t="s">
        <v>189</v>
      </c>
      <c r="D17" s="47" t="s">
        <v>193</v>
      </c>
      <c r="E17" s="48" t="s">
        <v>194</v>
      </c>
      <c r="F17" s="47">
        <v>470</v>
      </c>
      <c r="G17" s="50"/>
      <c r="H17" s="50" t="s">
        <v>195</v>
      </c>
    </row>
    <row r="18" spans="2:8" ht="16">
      <c r="B18" s="47">
        <v>15</v>
      </c>
      <c r="C18" s="51" t="s">
        <v>196</v>
      </c>
      <c r="D18" s="51" t="s">
        <v>197</v>
      </c>
      <c r="E18" s="52" t="s">
        <v>198</v>
      </c>
      <c r="F18" s="51">
        <v>0</v>
      </c>
      <c r="G18" s="53">
        <v>240</v>
      </c>
      <c r="H18" s="53" t="s">
        <v>199</v>
      </c>
    </row>
    <row r="19" spans="2:8" ht="16">
      <c r="B19" s="47">
        <v>16</v>
      </c>
      <c r="C19" s="47" t="s">
        <v>196</v>
      </c>
      <c r="D19" s="47" t="s">
        <v>200</v>
      </c>
      <c r="E19" s="48" t="s">
        <v>201</v>
      </c>
      <c r="F19" s="47">
        <v>880</v>
      </c>
      <c r="G19" s="50"/>
      <c r="H19" s="50" t="s">
        <v>202</v>
      </c>
    </row>
    <row r="20" spans="2:8" ht="16">
      <c r="B20" s="47">
        <v>17</v>
      </c>
      <c r="C20" s="47" t="s">
        <v>203</v>
      </c>
      <c r="D20" s="47" t="s">
        <v>204</v>
      </c>
      <c r="E20" s="48" t="s">
        <v>205</v>
      </c>
      <c r="F20" s="47">
        <v>1070</v>
      </c>
      <c r="G20" s="50"/>
      <c r="H20" s="50" t="s">
        <v>206</v>
      </c>
    </row>
    <row r="21" spans="2:8" ht="16">
      <c r="B21" s="47">
        <v>18</v>
      </c>
      <c r="C21" s="47" t="s">
        <v>203</v>
      </c>
      <c r="D21" s="47" t="s">
        <v>207</v>
      </c>
      <c r="E21" s="48" t="s">
        <v>208</v>
      </c>
      <c r="F21" s="47">
        <v>1380</v>
      </c>
      <c r="G21" s="50"/>
      <c r="H21" s="50" t="s">
        <v>209</v>
      </c>
    </row>
    <row r="22" spans="2:8" ht="16">
      <c r="B22" s="47">
        <v>19</v>
      </c>
      <c r="C22" s="47" t="s">
        <v>210</v>
      </c>
      <c r="D22" s="47" t="s">
        <v>211</v>
      </c>
      <c r="E22" s="48" t="s">
        <v>212</v>
      </c>
      <c r="F22" s="47">
        <v>1140</v>
      </c>
      <c r="G22" s="50"/>
      <c r="H22" s="50" t="s">
        <v>213</v>
      </c>
    </row>
    <row r="23" spans="2:8" ht="16">
      <c r="B23" s="47">
        <v>20</v>
      </c>
      <c r="C23" s="47" t="s">
        <v>210</v>
      </c>
      <c r="D23" s="47" t="s">
        <v>214</v>
      </c>
      <c r="E23" s="48" t="s">
        <v>215</v>
      </c>
      <c r="F23" s="47">
        <v>1120</v>
      </c>
      <c r="G23" s="50"/>
      <c r="H23" s="50" t="s">
        <v>216</v>
      </c>
    </row>
    <row r="24" spans="2:8" ht="16">
      <c r="B24" s="47">
        <v>21</v>
      </c>
      <c r="C24" s="47" t="s">
        <v>210</v>
      </c>
      <c r="D24" s="47" t="s">
        <v>211</v>
      </c>
      <c r="E24" s="48" t="s">
        <v>217</v>
      </c>
      <c r="F24" s="47">
        <v>346</v>
      </c>
      <c r="G24" s="50"/>
      <c r="H24" s="50" t="s">
        <v>218</v>
      </c>
    </row>
    <row r="25" spans="2:8" ht="16">
      <c r="B25" s="47">
        <v>22</v>
      </c>
      <c r="C25" s="47" t="s">
        <v>210</v>
      </c>
      <c r="D25" s="47" t="s">
        <v>211</v>
      </c>
      <c r="E25" s="48" t="s">
        <v>219</v>
      </c>
      <c r="F25" s="47">
        <v>1567</v>
      </c>
      <c r="G25" s="50"/>
      <c r="H25" s="50" t="s">
        <v>220</v>
      </c>
    </row>
    <row r="26" spans="2:8" ht="16">
      <c r="B26" s="47">
        <v>23</v>
      </c>
      <c r="C26" s="47" t="s">
        <v>221</v>
      </c>
      <c r="D26" s="47" t="s">
        <v>222</v>
      </c>
      <c r="E26" s="48" t="s">
        <v>223</v>
      </c>
      <c r="F26" s="47">
        <v>570</v>
      </c>
      <c r="G26" s="50"/>
      <c r="H26" s="50" t="s">
        <v>224</v>
      </c>
    </row>
    <row r="27" spans="2:8" ht="16">
      <c r="B27" s="47">
        <v>24</v>
      </c>
      <c r="C27" s="47" t="s">
        <v>221</v>
      </c>
      <c r="D27" s="47" t="s">
        <v>225</v>
      </c>
      <c r="E27" s="48" t="s">
        <v>226</v>
      </c>
      <c r="F27" s="47">
        <v>720</v>
      </c>
      <c r="G27" s="50"/>
      <c r="H27" s="50" t="s">
        <v>227</v>
      </c>
    </row>
    <row r="28" spans="2:8" ht="16">
      <c r="B28" s="47">
        <v>25</v>
      </c>
      <c r="C28" s="47" t="s">
        <v>228</v>
      </c>
      <c r="D28" s="47" t="s">
        <v>229</v>
      </c>
      <c r="E28" s="48" t="s">
        <v>163</v>
      </c>
      <c r="F28" s="47">
        <v>1030</v>
      </c>
      <c r="G28" s="50"/>
      <c r="H28" s="50" t="s">
        <v>230</v>
      </c>
    </row>
    <row r="29" spans="2:8" ht="16">
      <c r="B29" s="47">
        <v>26</v>
      </c>
      <c r="C29" s="47" t="s">
        <v>228</v>
      </c>
      <c r="D29" s="47" t="s">
        <v>231</v>
      </c>
      <c r="E29" s="48" t="s">
        <v>232</v>
      </c>
      <c r="F29" s="47">
        <v>1240</v>
      </c>
      <c r="G29" s="50"/>
      <c r="H29" s="50" t="s">
        <v>233</v>
      </c>
    </row>
    <row r="30" spans="2:8" ht="16">
      <c r="B30" s="47">
        <v>27</v>
      </c>
      <c r="C30" s="47" t="s">
        <v>234</v>
      </c>
      <c r="D30" s="47" t="s">
        <v>235</v>
      </c>
      <c r="E30" s="48" t="s">
        <v>236</v>
      </c>
      <c r="F30" s="47">
        <v>1240</v>
      </c>
      <c r="G30" s="50"/>
      <c r="H30" s="50" t="s">
        <v>237</v>
      </c>
    </row>
    <row r="31" spans="2:8" ht="16">
      <c r="B31" s="47">
        <v>28</v>
      </c>
      <c r="C31" s="47" t="s">
        <v>234</v>
      </c>
      <c r="D31" s="47" t="s">
        <v>238</v>
      </c>
      <c r="E31" s="48" t="s">
        <v>239</v>
      </c>
      <c r="F31" s="47">
        <v>1160</v>
      </c>
      <c r="G31" s="50"/>
      <c r="H31" s="50" t="s">
        <v>240</v>
      </c>
    </row>
    <row r="32" spans="2:8" s="59" customFormat="1" ht="16">
      <c r="B32" s="47">
        <v>29</v>
      </c>
      <c r="C32" s="47" t="s">
        <v>241</v>
      </c>
      <c r="D32" s="47" t="s">
        <v>242</v>
      </c>
      <c r="E32" s="48" t="s">
        <v>243</v>
      </c>
      <c r="F32" s="47">
        <v>920</v>
      </c>
      <c r="G32" s="50"/>
      <c r="H32" s="50" t="s">
        <v>244</v>
      </c>
    </row>
    <row r="33" spans="2:8" ht="16">
      <c r="B33" s="47">
        <v>30</v>
      </c>
      <c r="C33" s="47" t="s">
        <v>241</v>
      </c>
      <c r="D33" s="47" t="s">
        <v>245</v>
      </c>
      <c r="E33" s="48" t="s">
        <v>246</v>
      </c>
      <c r="F33" s="47">
        <v>1320</v>
      </c>
      <c r="G33" s="50"/>
      <c r="H33" s="50" t="s">
        <v>247</v>
      </c>
    </row>
    <row r="34" spans="2:8" ht="16">
      <c r="B34" s="47">
        <v>31</v>
      </c>
      <c r="C34" s="47" t="s">
        <v>248</v>
      </c>
      <c r="D34" s="47" t="s">
        <v>249</v>
      </c>
      <c r="E34" s="48" t="s">
        <v>250</v>
      </c>
      <c r="F34" s="47">
        <v>940</v>
      </c>
      <c r="G34" s="50"/>
      <c r="H34" s="50" t="s">
        <v>251</v>
      </c>
    </row>
    <row r="35" spans="2:8" ht="16">
      <c r="B35" s="47">
        <v>32</v>
      </c>
      <c r="C35" s="47" t="s">
        <v>248</v>
      </c>
      <c r="D35" s="47" t="s">
        <v>252</v>
      </c>
      <c r="E35" s="48" t="s">
        <v>253</v>
      </c>
      <c r="F35" s="47">
        <v>1260</v>
      </c>
      <c r="G35" s="50"/>
      <c r="H35" s="50" t="s">
        <v>254</v>
      </c>
    </row>
    <row r="36" spans="2:8" ht="16">
      <c r="B36" s="47">
        <v>33</v>
      </c>
      <c r="C36" s="47" t="s">
        <v>248</v>
      </c>
      <c r="D36" s="47" t="s">
        <v>252</v>
      </c>
      <c r="E36" s="48" t="s">
        <v>255</v>
      </c>
      <c r="F36" s="47">
        <v>388</v>
      </c>
      <c r="G36" s="50"/>
      <c r="H36" s="50" t="s">
        <v>256</v>
      </c>
    </row>
    <row r="37" spans="2:8" s="59" customFormat="1" ht="16">
      <c r="B37" s="47">
        <v>34</v>
      </c>
      <c r="C37" s="47" t="s">
        <v>257</v>
      </c>
      <c r="D37" s="47" t="s">
        <v>258</v>
      </c>
      <c r="E37" s="48" t="s">
        <v>250</v>
      </c>
      <c r="F37" s="47">
        <v>940</v>
      </c>
      <c r="G37" s="50"/>
      <c r="H37" s="50" t="s">
        <v>259</v>
      </c>
    </row>
    <row r="38" spans="2:8" ht="16">
      <c r="B38" s="47">
        <v>35</v>
      </c>
      <c r="C38" s="47" t="s">
        <v>260</v>
      </c>
      <c r="D38" s="47" t="s">
        <v>261</v>
      </c>
      <c r="E38" s="48" t="s">
        <v>262</v>
      </c>
      <c r="F38" s="47">
        <v>900</v>
      </c>
      <c r="G38" s="50"/>
      <c r="H38" s="50" t="s">
        <v>263</v>
      </c>
    </row>
    <row r="39" spans="2:8" ht="16">
      <c r="B39" s="47">
        <v>36</v>
      </c>
      <c r="C39" s="47" t="s">
        <v>260</v>
      </c>
      <c r="D39" s="47" t="s">
        <v>264</v>
      </c>
      <c r="E39" s="48" t="s">
        <v>265</v>
      </c>
      <c r="F39" s="47">
        <v>1330</v>
      </c>
      <c r="G39" s="50"/>
      <c r="H39" s="50" t="s">
        <v>266</v>
      </c>
    </row>
    <row r="40" spans="2:8" ht="16">
      <c r="B40" s="47">
        <v>37</v>
      </c>
      <c r="C40" s="47" t="s">
        <v>267</v>
      </c>
      <c r="D40" s="47" t="s">
        <v>268</v>
      </c>
      <c r="E40" s="48" t="s">
        <v>269</v>
      </c>
      <c r="F40" s="47">
        <v>1070</v>
      </c>
      <c r="G40" s="50"/>
      <c r="H40" s="50" t="s">
        <v>270</v>
      </c>
    </row>
    <row r="41" spans="2:8" ht="16">
      <c r="B41" s="47">
        <v>38</v>
      </c>
      <c r="C41" s="47" t="s">
        <v>267</v>
      </c>
      <c r="D41" s="47" t="s">
        <v>271</v>
      </c>
      <c r="E41" s="48" t="s">
        <v>272</v>
      </c>
      <c r="F41" s="47">
        <v>720</v>
      </c>
      <c r="G41" s="50"/>
      <c r="H41" s="50" t="s">
        <v>273</v>
      </c>
    </row>
    <row r="42" spans="2:8" ht="16">
      <c r="B42" s="47">
        <v>39</v>
      </c>
      <c r="C42" s="47" t="s">
        <v>274</v>
      </c>
      <c r="D42" s="47" t="s">
        <v>275</v>
      </c>
      <c r="E42" s="48" t="s">
        <v>276</v>
      </c>
      <c r="F42" s="47">
        <v>1030</v>
      </c>
      <c r="G42" s="50"/>
      <c r="H42" s="50" t="s">
        <v>277</v>
      </c>
    </row>
    <row r="43" spans="2:8" ht="16">
      <c r="B43" s="47">
        <v>40</v>
      </c>
      <c r="C43" s="47" t="s">
        <v>274</v>
      </c>
      <c r="D43" s="47" t="s">
        <v>278</v>
      </c>
      <c r="E43" s="48" t="s">
        <v>279</v>
      </c>
      <c r="F43" s="47">
        <v>1240</v>
      </c>
      <c r="G43" s="50"/>
      <c r="H43" s="50" t="s">
        <v>280</v>
      </c>
    </row>
    <row r="44" spans="2:8" ht="16">
      <c r="B44" s="47">
        <v>41</v>
      </c>
      <c r="C44" s="47" t="s">
        <v>281</v>
      </c>
      <c r="D44" s="47" t="s">
        <v>282</v>
      </c>
      <c r="E44" s="48" t="s">
        <v>163</v>
      </c>
      <c r="F44" s="47">
        <v>1240</v>
      </c>
      <c r="G44" s="50"/>
      <c r="H44" s="50" t="s">
        <v>283</v>
      </c>
    </row>
    <row r="45" spans="2:8" ht="16">
      <c r="B45" s="47">
        <v>42</v>
      </c>
      <c r="C45" s="47" t="s">
        <v>281</v>
      </c>
      <c r="D45" s="47" t="s">
        <v>284</v>
      </c>
      <c r="E45" s="48" t="s">
        <v>285</v>
      </c>
      <c r="F45" s="47">
        <v>1580</v>
      </c>
      <c r="G45" s="50"/>
      <c r="H45" s="50" t="s">
        <v>286</v>
      </c>
    </row>
    <row r="46" spans="2:8" ht="16">
      <c r="B46" s="47">
        <v>43</v>
      </c>
      <c r="C46" s="47" t="s">
        <v>287</v>
      </c>
      <c r="D46" s="47" t="s">
        <v>288</v>
      </c>
      <c r="E46" s="48" t="s">
        <v>289</v>
      </c>
      <c r="F46" s="47">
        <v>940</v>
      </c>
      <c r="G46" s="50"/>
      <c r="H46" s="50" t="s">
        <v>290</v>
      </c>
    </row>
    <row r="47" spans="2:8" ht="16">
      <c r="B47" s="47">
        <v>44</v>
      </c>
      <c r="C47" s="47" t="s">
        <v>287</v>
      </c>
      <c r="D47" s="47" t="s">
        <v>291</v>
      </c>
      <c r="E47" s="48" t="s">
        <v>292</v>
      </c>
      <c r="F47" s="47">
        <v>2270</v>
      </c>
      <c r="G47" s="50"/>
      <c r="H47" s="50" t="s">
        <v>293</v>
      </c>
    </row>
    <row r="48" spans="2:8" ht="16">
      <c r="B48" s="47">
        <v>45</v>
      </c>
      <c r="C48" s="47" t="s">
        <v>294</v>
      </c>
      <c r="D48" s="47" t="s">
        <v>295</v>
      </c>
      <c r="E48" s="48" t="s">
        <v>296</v>
      </c>
      <c r="F48" s="47">
        <v>920</v>
      </c>
      <c r="G48" s="50"/>
      <c r="H48" s="50" t="s">
        <v>297</v>
      </c>
    </row>
    <row r="49" spans="2:8" s="59" customFormat="1" ht="16">
      <c r="B49" s="47">
        <v>46</v>
      </c>
      <c r="C49" s="47" t="s">
        <v>294</v>
      </c>
      <c r="D49" s="47" t="s">
        <v>298</v>
      </c>
      <c r="E49" s="48" t="s">
        <v>173</v>
      </c>
      <c r="F49" s="47">
        <v>1650</v>
      </c>
      <c r="G49" s="50"/>
      <c r="H49" s="50" t="s">
        <v>299</v>
      </c>
    </row>
    <row r="50" spans="2:8" ht="16">
      <c r="B50" s="47">
        <v>47</v>
      </c>
      <c r="C50" s="47" t="s">
        <v>300</v>
      </c>
      <c r="D50" s="47" t="s">
        <v>301</v>
      </c>
      <c r="E50" s="48" t="s">
        <v>302</v>
      </c>
      <c r="F50" s="47">
        <v>720</v>
      </c>
      <c r="G50" s="50"/>
      <c r="H50" s="50" t="s">
        <v>303</v>
      </c>
    </row>
    <row r="51" spans="2:8" ht="16">
      <c r="B51" s="47">
        <v>48</v>
      </c>
      <c r="C51" s="51" t="s">
        <v>300</v>
      </c>
      <c r="D51" s="51" t="s">
        <v>304</v>
      </c>
      <c r="E51" s="52" t="s">
        <v>305</v>
      </c>
      <c r="F51" s="51">
        <v>0</v>
      </c>
      <c r="G51" s="53">
        <v>225</v>
      </c>
      <c r="H51" s="53" t="s">
        <v>306</v>
      </c>
    </row>
    <row r="52" spans="2:8" ht="16">
      <c r="B52" s="47">
        <v>49</v>
      </c>
      <c r="C52" s="47" t="s">
        <v>300</v>
      </c>
      <c r="D52" s="47" t="s">
        <v>307</v>
      </c>
      <c r="E52" s="48" t="s">
        <v>308</v>
      </c>
      <c r="F52" s="47">
        <v>1240</v>
      </c>
      <c r="G52" s="50"/>
      <c r="H52" s="50" t="s">
        <v>309</v>
      </c>
    </row>
    <row r="53" spans="2:8" ht="16">
      <c r="B53" s="47">
        <v>50</v>
      </c>
      <c r="C53" s="47" t="s">
        <v>310</v>
      </c>
      <c r="D53" s="47" t="s">
        <v>311</v>
      </c>
      <c r="E53" s="48" t="s">
        <v>312</v>
      </c>
      <c r="F53" s="47">
        <v>1260</v>
      </c>
      <c r="G53" s="50"/>
      <c r="H53" s="50" t="s">
        <v>313</v>
      </c>
    </row>
    <row r="54" spans="2:8" ht="16">
      <c r="B54" s="47">
        <v>51</v>
      </c>
      <c r="C54" s="47" t="s">
        <v>310</v>
      </c>
      <c r="D54" s="47" t="s">
        <v>314</v>
      </c>
      <c r="E54" s="48" t="s">
        <v>315</v>
      </c>
      <c r="F54" s="47">
        <v>1220</v>
      </c>
      <c r="G54" s="50"/>
      <c r="H54" s="50" t="s">
        <v>316</v>
      </c>
    </row>
    <row r="55" spans="2:8" ht="16">
      <c r="B55" s="47">
        <v>52</v>
      </c>
      <c r="C55" s="47" t="s">
        <v>317</v>
      </c>
      <c r="D55" s="47" t="s">
        <v>318</v>
      </c>
      <c r="E55" s="48" t="s">
        <v>319</v>
      </c>
      <c r="F55" s="47">
        <v>720</v>
      </c>
      <c r="G55" s="50"/>
      <c r="H55" s="50" t="s">
        <v>320</v>
      </c>
    </row>
    <row r="56" spans="2:8" ht="16">
      <c r="B56" s="47">
        <v>53</v>
      </c>
      <c r="C56" s="47" t="s">
        <v>321</v>
      </c>
      <c r="D56" s="47" t="s">
        <v>322</v>
      </c>
      <c r="E56" s="48" t="s">
        <v>323</v>
      </c>
      <c r="F56" s="47">
        <v>1270</v>
      </c>
      <c r="G56" s="50"/>
      <c r="H56" s="50" t="s">
        <v>324</v>
      </c>
    </row>
    <row r="57" spans="2:8" ht="16">
      <c r="B57" s="47">
        <v>54</v>
      </c>
      <c r="C57" s="47" t="s">
        <v>321</v>
      </c>
      <c r="D57" s="47" t="s">
        <v>325</v>
      </c>
      <c r="E57" s="48" t="s">
        <v>326</v>
      </c>
      <c r="F57" s="47">
        <v>1120</v>
      </c>
      <c r="G57" s="50"/>
      <c r="H57" s="50" t="s">
        <v>327</v>
      </c>
    </row>
    <row r="58" spans="2:8" ht="16">
      <c r="B58" s="47">
        <v>55</v>
      </c>
      <c r="C58" s="47" t="s">
        <v>328</v>
      </c>
      <c r="D58" s="47" t="s">
        <v>329</v>
      </c>
      <c r="E58" s="48" t="s">
        <v>330</v>
      </c>
      <c r="F58" s="47">
        <v>520</v>
      </c>
      <c r="G58" s="50"/>
      <c r="H58" s="50" t="s">
        <v>331</v>
      </c>
    </row>
    <row r="59" spans="2:8" ht="16">
      <c r="B59" s="47">
        <v>56</v>
      </c>
      <c r="C59" s="47" t="s">
        <v>328</v>
      </c>
      <c r="D59" s="47" t="s">
        <v>332</v>
      </c>
      <c r="E59" s="48" t="s">
        <v>333</v>
      </c>
      <c r="F59" s="47">
        <v>1540</v>
      </c>
      <c r="G59" s="50"/>
      <c r="H59" s="50" t="s">
        <v>334</v>
      </c>
    </row>
    <row r="60" spans="2:8" ht="16">
      <c r="B60" s="47">
        <v>57</v>
      </c>
      <c r="C60" s="51" t="s">
        <v>335</v>
      </c>
      <c r="D60" s="51" t="s">
        <v>336</v>
      </c>
      <c r="E60" s="52" t="s">
        <v>337</v>
      </c>
      <c r="F60" s="51">
        <v>0</v>
      </c>
      <c r="G60" s="53"/>
      <c r="H60" s="53" t="s">
        <v>338</v>
      </c>
    </row>
    <row r="61" spans="2:8" ht="16">
      <c r="B61" s="47">
        <v>58</v>
      </c>
      <c r="C61" s="47" t="s">
        <v>335</v>
      </c>
      <c r="D61" s="47" t="s">
        <v>339</v>
      </c>
      <c r="E61" s="48" t="s">
        <v>340</v>
      </c>
      <c r="F61" s="47">
        <v>1200</v>
      </c>
      <c r="G61" s="50"/>
      <c r="H61" s="50" t="s">
        <v>341</v>
      </c>
    </row>
    <row r="62" spans="2:8" ht="16">
      <c r="B62" s="47">
        <v>59</v>
      </c>
      <c r="C62" s="47" t="s">
        <v>335</v>
      </c>
      <c r="D62" s="47" t="s">
        <v>342</v>
      </c>
      <c r="E62" s="48" t="s">
        <v>343</v>
      </c>
      <c r="F62" s="47">
        <v>2250</v>
      </c>
      <c r="G62" s="50"/>
      <c r="H62" s="50" t="s">
        <v>344</v>
      </c>
    </row>
    <row r="63" spans="2:8" ht="16">
      <c r="B63" s="47">
        <v>60</v>
      </c>
      <c r="C63" s="47" t="s">
        <v>345</v>
      </c>
      <c r="D63" s="47" t="s">
        <v>346</v>
      </c>
      <c r="E63" s="48" t="s">
        <v>347</v>
      </c>
      <c r="F63" s="47">
        <v>572</v>
      </c>
      <c r="G63" s="50"/>
      <c r="H63" s="50" t="s">
        <v>348</v>
      </c>
    </row>
    <row r="64" spans="2:8" ht="16">
      <c r="B64" s="47">
        <v>61</v>
      </c>
      <c r="C64" s="47" t="s">
        <v>345</v>
      </c>
      <c r="D64" s="47" t="s">
        <v>349</v>
      </c>
      <c r="E64" s="48" t="s">
        <v>350</v>
      </c>
      <c r="F64" s="47">
        <v>622</v>
      </c>
      <c r="G64" s="50"/>
      <c r="H64" s="50" t="s">
        <v>351</v>
      </c>
    </row>
    <row r="65" spans="2:8" ht="16">
      <c r="B65" s="47">
        <v>62</v>
      </c>
      <c r="C65" s="47" t="s">
        <v>352</v>
      </c>
      <c r="D65" s="47" t="s">
        <v>235</v>
      </c>
      <c r="E65" s="48" t="s">
        <v>236</v>
      </c>
      <c r="F65" s="47">
        <v>1240</v>
      </c>
      <c r="G65" s="50"/>
      <c r="H65" s="50" t="s">
        <v>353</v>
      </c>
    </row>
    <row r="66" spans="2:8" ht="16">
      <c r="B66" s="47">
        <v>63</v>
      </c>
      <c r="C66" s="47" t="s">
        <v>352</v>
      </c>
      <c r="D66" s="47" t="s">
        <v>238</v>
      </c>
      <c r="E66" s="48" t="s">
        <v>239</v>
      </c>
      <c r="F66" s="47">
        <v>1160</v>
      </c>
      <c r="G66" s="50"/>
      <c r="H66" s="50" t="s">
        <v>354</v>
      </c>
    </row>
    <row r="67" spans="2:8" ht="16">
      <c r="B67" s="47">
        <v>64</v>
      </c>
      <c r="C67" s="51" t="s">
        <v>355</v>
      </c>
      <c r="D67" s="51" t="s">
        <v>356</v>
      </c>
      <c r="E67" s="52" t="s">
        <v>357</v>
      </c>
      <c r="F67" s="51">
        <v>0</v>
      </c>
      <c r="G67" s="53">
        <v>456</v>
      </c>
      <c r="H67" s="53" t="s">
        <v>358</v>
      </c>
    </row>
    <row r="68" spans="2:8" ht="16">
      <c r="B68" s="47">
        <v>65</v>
      </c>
      <c r="C68" s="51" t="s">
        <v>355</v>
      </c>
      <c r="D68" s="51" t="s">
        <v>359</v>
      </c>
      <c r="E68" s="52" t="s">
        <v>360</v>
      </c>
      <c r="F68" s="51">
        <v>0</v>
      </c>
      <c r="G68" s="53">
        <v>432</v>
      </c>
      <c r="H68" s="53" t="s">
        <v>361</v>
      </c>
    </row>
    <row r="69" spans="2:8" s="59" customFormat="1" ht="16">
      <c r="B69" s="47">
        <v>66</v>
      </c>
      <c r="C69" s="51" t="s">
        <v>362</v>
      </c>
      <c r="D69" s="51" t="s">
        <v>363</v>
      </c>
      <c r="E69" s="52" t="s">
        <v>364</v>
      </c>
      <c r="F69" s="51">
        <v>0</v>
      </c>
      <c r="G69" s="53">
        <v>0</v>
      </c>
      <c r="H69" s="53" t="s">
        <v>365</v>
      </c>
    </row>
    <row r="70" spans="2:8" ht="16">
      <c r="B70" s="47">
        <v>67</v>
      </c>
      <c r="C70" s="47" t="s">
        <v>362</v>
      </c>
      <c r="D70" s="47" t="s">
        <v>366</v>
      </c>
      <c r="E70" s="48" t="s">
        <v>173</v>
      </c>
      <c r="F70" s="47">
        <v>1650</v>
      </c>
      <c r="G70" s="50"/>
      <c r="H70" s="50" t="s">
        <v>367</v>
      </c>
    </row>
    <row r="71" spans="2:8" ht="16">
      <c r="B71" s="47">
        <v>68</v>
      </c>
      <c r="C71" s="47" t="s">
        <v>362</v>
      </c>
      <c r="D71" s="47" t="s">
        <v>342</v>
      </c>
      <c r="E71" s="48" t="s">
        <v>343</v>
      </c>
      <c r="F71" s="47">
        <v>2250</v>
      </c>
      <c r="G71" s="50"/>
      <c r="H71" s="50" t="s">
        <v>368</v>
      </c>
    </row>
    <row r="72" spans="2:8" ht="16">
      <c r="B72" s="47">
        <v>69</v>
      </c>
      <c r="C72" s="51" t="s">
        <v>369</v>
      </c>
      <c r="D72" s="51" t="s">
        <v>370</v>
      </c>
      <c r="E72" s="52" t="s">
        <v>371</v>
      </c>
      <c r="F72" s="51">
        <v>0</v>
      </c>
      <c r="G72" s="53">
        <v>536</v>
      </c>
      <c r="H72" s="53" t="s">
        <v>372</v>
      </c>
    </row>
    <row r="73" spans="2:8" s="59" customFormat="1" ht="16">
      <c r="B73" s="47">
        <v>70</v>
      </c>
      <c r="C73" s="51" t="s">
        <v>369</v>
      </c>
      <c r="D73" s="51" t="s">
        <v>373</v>
      </c>
      <c r="E73" s="52" t="s">
        <v>374</v>
      </c>
      <c r="F73" s="51">
        <v>0</v>
      </c>
      <c r="G73" s="53">
        <v>556</v>
      </c>
      <c r="H73" s="53" t="s">
        <v>375</v>
      </c>
    </row>
    <row r="74" spans="2:8" ht="16">
      <c r="B74" s="47">
        <v>71</v>
      </c>
      <c r="C74" s="47" t="s">
        <v>376</v>
      </c>
      <c r="D74" s="47" t="s">
        <v>377</v>
      </c>
      <c r="E74" s="48" t="s">
        <v>276</v>
      </c>
      <c r="F74" s="47">
        <v>1030</v>
      </c>
      <c r="G74" s="50"/>
      <c r="H74" s="50" t="s">
        <v>378</v>
      </c>
    </row>
    <row r="75" spans="2:8" ht="16">
      <c r="B75" s="47">
        <v>72</v>
      </c>
      <c r="C75" s="47" t="s">
        <v>376</v>
      </c>
      <c r="D75" s="47" t="s">
        <v>379</v>
      </c>
      <c r="E75" s="48" t="s">
        <v>380</v>
      </c>
      <c r="F75" s="47">
        <v>920</v>
      </c>
      <c r="G75" s="50"/>
      <c r="H75" s="50" t="s">
        <v>381</v>
      </c>
    </row>
    <row r="76" spans="2:8" ht="16">
      <c r="B76" s="47">
        <v>73</v>
      </c>
      <c r="C76" s="47" t="s">
        <v>382</v>
      </c>
      <c r="D76" s="47" t="s">
        <v>383</v>
      </c>
      <c r="E76" s="48" t="s">
        <v>384</v>
      </c>
      <c r="F76" s="47">
        <v>2270</v>
      </c>
      <c r="G76" s="50"/>
      <c r="H76" s="50" t="s">
        <v>385</v>
      </c>
    </row>
    <row r="77" spans="2:8" ht="16">
      <c r="B77" s="47">
        <v>74</v>
      </c>
      <c r="C77" s="47" t="s">
        <v>382</v>
      </c>
      <c r="D77" s="47" t="s">
        <v>386</v>
      </c>
      <c r="E77" s="48" t="s">
        <v>387</v>
      </c>
      <c r="F77" s="47">
        <v>720</v>
      </c>
      <c r="G77" s="50"/>
      <c r="H77" s="50" t="s">
        <v>388</v>
      </c>
    </row>
    <row r="78" spans="2:8" ht="16">
      <c r="B78" s="47">
        <v>75</v>
      </c>
      <c r="C78" s="47" t="s">
        <v>389</v>
      </c>
      <c r="D78" s="47" t="s">
        <v>390</v>
      </c>
      <c r="E78" s="48" t="s">
        <v>391</v>
      </c>
      <c r="F78" s="47">
        <v>1090</v>
      </c>
      <c r="G78" s="50"/>
      <c r="H78" s="50" t="s">
        <v>392</v>
      </c>
    </row>
    <row r="79" spans="2:8" ht="16">
      <c r="B79" s="47">
        <v>76</v>
      </c>
      <c r="C79" s="47" t="s">
        <v>393</v>
      </c>
      <c r="D79" s="47" t="s">
        <v>394</v>
      </c>
      <c r="E79" s="48" t="s">
        <v>395</v>
      </c>
      <c r="F79" s="47">
        <v>720</v>
      </c>
      <c r="G79" s="50"/>
      <c r="H79" s="47" t="s">
        <v>396</v>
      </c>
    </row>
    <row r="80" spans="2:8" ht="16">
      <c r="B80" s="47">
        <v>77</v>
      </c>
      <c r="C80" s="47" t="s">
        <v>393</v>
      </c>
      <c r="D80" s="47" t="s">
        <v>397</v>
      </c>
      <c r="E80" s="48" t="s">
        <v>398</v>
      </c>
      <c r="F80" s="47">
        <v>1270</v>
      </c>
      <c r="G80" s="50"/>
      <c r="H80" s="50" t="s">
        <v>399</v>
      </c>
    </row>
    <row r="81" spans="2:8" ht="16">
      <c r="B81" s="47">
        <v>78</v>
      </c>
      <c r="C81" s="47" t="s">
        <v>393</v>
      </c>
      <c r="D81" s="47" t="s">
        <v>397</v>
      </c>
      <c r="E81" s="48" t="s">
        <v>400</v>
      </c>
      <c r="F81" s="47">
        <v>115</v>
      </c>
      <c r="G81" s="50"/>
      <c r="H81" s="50" t="s">
        <v>399</v>
      </c>
    </row>
    <row r="82" spans="2:8" ht="16">
      <c r="B82" s="47">
        <v>79</v>
      </c>
      <c r="C82" s="47" t="s">
        <v>401</v>
      </c>
      <c r="D82" s="47" t="s">
        <v>402</v>
      </c>
      <c r="E82" s="48" t="s">
        <v>403</v>
      </c>
      <c r="F82" s="47">
        <v>722</v>
      </c>
      <c r="G82" s="50"/>
      <c r="H82" s="50" t="s">
        <v>404</v>
      </c>
    </row>
    <row r="83" spans="2:8" ht="16">
      <c r="B83" s="47">
        <v>80</v>
      </c>
      <c r="C83" s="47" t="s">
        <v>401</v>
      </c>
      <c r="D83" s="47" t="s">
        <v>405</v>
      </c>
      <c r="E83" s="48" t="s">
        <v>406</v>
      </c>
      <c r="F83" s="47">
        <v>1290</v>
      </c>
      <c r="G83" s="50"/>
      <c r="H83" s="50" t="s">
        <v>407</v>
      </c>
    </row>
    <row r="84" spans="2:8" ht="16">
      <c r="B84" s="47">
        <v>81</v>
      </c>
      <c r="C84" s="47" t="s">
        <v>408</v>
      </c>
      <c r="D84" s="47" t="s">
        <v>409</v>
      </c>
      <c r="E84" s="48" t="s">
        <v>410</v>
      </c>
      <c r="F84" s="47">
        <v>1120</v>
      </c>
      <c r="G84" s="50"/>
      <c r="H84" s="50" t="s">
        <v>411</v>
      </c>
    </row>
    <row r="85" spans="2:8" s="59" customFormat="1" ht="16">
      <c r="B85" s="47">
        <v>82</v>
      </c>
      <c r="C85" s="47" t="s">
        <v>408</v>
      </c>
      <c r="D85" s="47" t="s">
        <v>412</v>
      </c>
      <c r="E85" s="48" t="s">
        <v>413</v>
      </c>
      <c r="F85" s="47">
        <v>790</v>
      </c>
      <c r="G85" s="50"/>
      <c r="H85" s="50"/>
    </row>
    <row r="86" spans="2:8" ht="16">
      <c r="B86" s="47">
        <v>83</v>
      </c>
      <c r="C86" s="51" t="s">
        <v>414</v>
      </c>
      <c r="D86" s="51" t="s">
        <v>415</v>
      </c>
      <c r="E86" s="52" t="s">
        <v>289</v>
      </c>
      <c r="F86" s="51">
        <v>0</v>
      </c>
      <c r="G86" s="53">
        <v>388</v>
      </c>
      <c r="H86" s="53" t="s">
        <v>416</v>
      </c>
    </row>
    <row r="87" spans="2:8" ht="16">
      <c r="B87" s="47">
        <v>84</v>
      </c>
      <c r="C87" s="47" t="s">
        <v>414</v>
      </c>
      <c r="D87" s="47" t="s">
        <v>417</v>
      </c>
      <c r="E87" s="48" t="s">
        <v>418</v>
      </c>
      <c r="F87" s="47">
        <v>1270</v>
      </c>
      <c r="G87" s="50"/>
      <c r="H87" s="50" t="s">
        <v>419</v>
      </c>
    </row>
    <row r="88" spans="2:8" ht="16">
      <c r="B88" s="47">
        <v>85</v>
      </c>
      <c r="C88" s="47" t="s">
        <v>420</v>
      </c>
      <c r="D88" s="47" t="s">
        <v>421</v>
      </c>
      <c r="E88" s="48" t="s">
        <v>422</v>
      </c>
      <c r="F88" s="47">
        <v>570</v>
      </c>
      <c r="G88" s="50"/>
      <c r="H88" s="50" t="s">
        <v>423</v>
      </c>
    </row>
    <row r="89" spans="2:8" ht="16">
      <c r="B89" s="47">
        <v>86</v>
      </c>
      <c r="C89" s="47" t="s">
        <v>420</v>
      </c>
      <c r="D89" s="47" t="s">
        <v>424</v>
      </c>
      <c r="E89" s="48" t="s">
        <v>425</v>
      </c>
      <c r="F89" s="47">
        <v>840</v>
      </c>
      <c r="G89" s="50"/>
      <c r="H89" s="50" t="s">
        <v>426</v>
      </c>
    </row>
    <row r="90" spans="2:8" ht="16">
      <c r="B90" s="47">
        <v>87</v>
      </c>
      <c r="C90" s="47" t="s">
        <v>427</v>
      </c>
      <c r="D90" s="47" t="s">
        <v>428</v>
      </c>
      <c r="E90" s="48" t="s">
        <v>429</v>
      </c>
      <c r="F90" s="47">
        <v>1370</v>
      </c>
      <c r="G90" s="50"/>
      <c r="H90" s="50" t="s">
        <v>430</v>
      </c>
    </row>
    <row r="91" spans="2:8" ht="16">
      <c r="B91" s="47">
        <v>88</v>
      </c>
      <c r="C91" s="47" t="s">
        <v>427</v>
      </c>
      <c r="D91" s="47" t="s">
        <v>428</v>
      </c>
      <c r="E91" s="48" t="s">
        <v>431</v>
      </c>
      <c r="F91" s="47">
        <v>563</v>
      </c>
      <c r="G91" s="50"/>
      <c r="H91" s="50" t="s">
        <v>432</v>
      </c>
    </row>
    <row r="92" spans="2:8" ht="16">
      <c r="B92" s="47">
        <v>89</v>
      </c>
      <c r="C92" s="47" t="s">
        <v>427</v>
      </c>
      <c r="D92" s="47" t="s">
        <v>433</v>
      </c>
      <c r="E92" s="48" t="s">
        <v>434</v>
      </c>
      <c r="F92" s="47">
        <v>1240</v>
      </c>
      <c r="G92" s="50"/>
      <c r="H92" s="50" t="s">
        <v>435</v>
      </c>
    </row>
    <row r="93" spans="2:8" ht="16">
      <c r="B93" s="47">
        <v>90</v>
      </c>
      <c r="C93" s="47" t="s">
        <v>436</v>
      </c>
      <c r="D93" s="47" t="s">
        <v>437</v>
      </c>
      <c r="E93" s="48" t="s">
        <v>438</v>
      </c>
      <c r="F93" s="47">
        <v>1270</v>
      </c>
      <c r="G93" s="50"/>
      <c r="H93" s="50" t="s">
        <v>439</v>
      </c>
    </row>
    <row r="94" spans="2:8" ht="16">
      <c r="B94" s="47">
        <v>91</v>
      </c>
      <c r="C94" s="47" t="s">
        <v>436</v>
      </c>
      <c r="D94" s="47" t="s">
        <v>440</v>
      </c>
      <c r="E94" s="48" t="s">
        <v>441</v>
      </c>
      <c r="F94" s="47">
        <v>1120</v>
      </c>
      <c r="G94" s="50"/>
      <c r="H94" s="50" t="s">
        <v>442</v>
      </c>
    </row>
    <row r="95" spans="2:8" ht="16">
      <c r="B95" s="47">
        <v>92</v>
      </c>
      <c r="C95" s="47" t="s">
        <v>443</v>
      </c>
      <c r="D95" s="47" t="s">
        <v>444</v>
      </c>
      <c r="E95" s="48" t="s">
        <v>445</v>
      </c>
      <c r="F95" s="47">
        <v>720</v>
      </c>
      <c r="G95" s="50"/>
      <c r="H95" s="50" t="s">
        <v>446</v>
      </c>
    </row>
    <row r="96" spans="2:8" ht="16">
      <c r="B96" s="47">
        <v>93</v>
      </c>
      <c r="C96" s="47" t="s">
        <v>443</v>
      </c>
      <c r="D96" s="47" t="s">
        <v>447</v>
      </c>
      <c r="E96" s="48" t="s">
        <v>448</v>
      </c>
      <c r="F96" s="47">
        <v>1420</v>
      </c>
      <c r="G96" s="50"/>
      <c r="H96" s="50" t="s">
        <v>449</v>
      </c>
    </row>
    <row r="97" spans="2:8" s="59" customFormat="1" ht="16">
      <c r="B97" s="47">
        <v>94</v>
      </c>
      <c r="C97" s="47" t="s">
        <v>450</v>
      </c>
      <c r="D97" s="47" t="s">
        <v>451</v>
      </c>
      <c r="E97" s="48" t="s">
        <v>452</v>
      </c>
      <c r="F97" s="47">
        <v>930</v>
      </c>
      <c r="G97" s="50"/>
      <c r="H97" s="50" t="s">
        <v>453</v>
      </c>
    </row>
    <row r="98" spans="2:8" s="59" customFormat="1" ht="16">
      <c r="B98" s="47">
        <v>95</v>
      </c>
      <c r="C98" s="47" t="s">
        <v>450</v>
      </c>
      <c r="D98" s="47" t="s">
        <v>454</v>
      </c>
      <c r="E98" s="48" t="s">
        <v>455</v>
      </c>
      <c r="F98" s="47">
        <v>1330</v>
      </c>
      <c r="G98" s="50"/>
      <c r="H98" s="50" t="s">
        <v>456</v>
      </c>
    </row>
    <row r="99" spans="2:8" s="59" customFormat="1" ht="16">
      <c r="B99" s="47">
        <v>96</v>
      </c>
      <c r="C99" s="47" t="s">
        <v>457</v>
      </c>
      <c r="D99" s="47" t="s">
        <v>458</v>
      </c>
      <c r="E99" s="48" t="s">
        <v>459</v>
      </c>
      <c r="F99" s="47">
        <v>823</v>
      </c>
      <c r="G99" s="50"/>
      <c r="H99" s="50" t="s">
        <v>460</v>
      </c>
    </row>
    <row r="100" spans="2:8" ht="16">
      <c r="B100" s="47">
        <v>97</v>
      </c>
      <c r="C100" s="47" t="s">
        <v>457</v>
      </c>
      <c r="D100" s="47" t="s">
        <v>461</v>
      </c>
      <c r="E100" s="48" t="s">
        <v>462</v>
      </c>
      <c r="F100" s="47">
        <v>1650</v>
      </c>
      <c r="G100" s="50"/>
      <c r="H100" s="50" t="s">
        <v>463</v>
      </c>
    </row>
    <row r="101" spans="2:8" ht="16">
      <c r="B101" s="47">
        <v>98</v>
      </c>
      <c r="C101" s="47" t="s">
        <v>464</v>
      </c>
      <c r="D101" s="47" t="s">
        <v>465</v>
      </c>
      <c r="E101" s="48" t="s">
        <v>384</v>
      </c>
      <c r="F101" s="47">
        <v>2270</v>
      </c>
      <c r="G101" s="50"/>
      <c r="H101" s="50" t="s">
        <v>466</v>
      </c>
    </row>
    <row r="102" spans="2:8" ht="16">
      <c r="B102" s="47">
        <v>99</v>
      </c>
      <c r="C102" s="47" t="s">
        <v>464</v>
      </c>
      <c r="D102" s="47" t="s">
        <v>467</v>
      </c>
      <c r="E102" s="48" t="s">
        <v>468</v>
      </c>
      <c r="F102" s="47">
        <v>2270</v>
      </c>
      <c r="G102" s="50"/>
      <c r="H102" s="50" t="s">
        <v>469</v>
      </c>
    </row>
    <row r="103" spans="2:8" ht="16">
      <c r="B103" s="47">
        <v>100</v>
      </c>
      <c r="C103" s="47" t="s">
        <v>470</v>
      </c>
      <c r="D103" s="47" t="s">
        <v>471</v>
      </c>
      <c r="E103" s="48" t="s">
        <v>472</v>
      </c>
      <c r="F103" s="47">
        <v>825</v>
      </c>
      <c r="G103" s="50"/>
      <c r="H103" s="50" t="s">
        <v>473</v>
      </c>
    </row>
    <row r="104" spans="2:8" ht="16">
      <c r="B104" s="47">
        <v>101</v>
      </c>
      <c r="C104" s="47" t="s">
        <v>470</v>
      </c>
      <c r="D104" s="47" t="s">
        <v>474</v>
      </c>
      <c r="E104" s="48" t="s">
        <v>475</v>
      </c>
      <c r="F104" s="47">
        <v>1220</v>
      </c>
      <c r="G104" s="50"/>
      <c r="H104" s="50" t="s">
        <v>476</v>
      </c>
    </row>
    <row r="105" spans="2:8" ht="16">
      <c r="B105" s="47">
        <v>102</v>
      </c>
      <c r="C105" s="51" t="s">
        <v>477</v>
      </c>
      <c r="D105" s="51" t="s">
        <v>478</v>
      </c>
      <c r="E105" s="52" t="s">
        <v>479</v>
      </c>
      <c r="F105" s="51">
        <v>0</v>
      </c>
      <c r="G105" s="53">
        <v>0</v>
      </c>
      <c r="H105" s="53" t="s">
        <v>480</v>
      </c>
    </row>
    <row r="106" spans="2:8" ht="16">
      <c r="B106" s="47">
        <v>103</v>
      </c>
      <c r="C106" s="47" t="s">
        <v>477</v>
      </c>
      <c r="D106" s="47" t="s">
        <v>481</v>
      </c>
      <c r="E106" s="48" t="s">
        <v>482</v>
      </c>
      <c r="F106" s="47">
        <v>1080</v>
      </c>
      <c r="G106" s="50"/>
      <c r="H106" s="50" t="s">
        <v>483</v>
      </c>
    </row>
    <row r="107" spans="2:8" ht="16">
      <c r="B107" s="47">
        <v>104</v>
      </c>
      <c r="C107" s="47" t="s">
        <v>477</v>
      </c>
      <c r="D107" s="47" t="s">
        <v>484</v>
      </c>
      <c r="E107" s="48" t="s">
        <v>485</v>
      </c>
      <c r="F107" s="47">
        <v>1940</v>
      </c>
      <c r="G107" s="50"/>
      <c r="H107" s="50" t="s">
        <v>486</v>
      </c>
    </row>
    <row r="108" spans="2:8" ht="16">
      <c r="B108" s="47">
        <v>105</v>
      </c>
      <c r="C108" s="47" t="s">
        <v>487</v>
      </c>
      <c r="D108" s="47" t="s">
        <v>488</v>
      </c>
      <c r="E108" s="48" t="s">
        <v>489</v>
      </c>
      <c r="F108" s="47">
        <v>1020</v>
      </c>
      <c r="G108" s="50"/>
      <c r="H108" s="50" t="s">
        <v>490</v>
      </c>
    </row>
    <row r="109" spans="2:8" ht="16">
      <c r="B109" s="47">
        <v>106</v>
      </c>
      <c r="C109" s="47" t="s">
        <v>491</v>
      </c>
      <c r="D109" s="47" t="s">
        <v>492</v>
      </c>
      <c r="E109" s="48" t="s">
        <v>493</v>
      </c>
      <c r="F109" s="47">
        <v>1140</v>
      </c>
      <c r="G109" s="50"/>
      <c r="H109" s="50" t="s">
        <v>494</v>
      </c>
    </row>
    <row r="110" spans="2:8" ht="16">
      <c r="B110" s="47">
        <v>107</v>
      </c>
      <c r="C110" s="47" t="s">
        <v>491</v>
      </c>
      <c r="D110" s="47" t="s">
        <v>495</v>
      </c>
      <c r="E110" s="48" t="s">
        <v>496</v>
      </c>
      <c r="F110" s="47">
        <v>1120</v>
      </c>
      <c r="G110" s="50"/>
      <c r="H110" s="50" t="s">
        <v>497</v>
      </c>
    </row>
    <row r="111" spans="2:8" ht="16">
      <c r="B111" s="47">
        <v>108</v>
      </c>
      <c r="C111" s="47" t="s">
        <v>491</v>
      </c>
      <c r="D111" s="47" t="s">
        <v>492</v>
      </c>
      <c r="E111" s="48" t="s">
        <v>219</v>
      </c>
      <c r="F111" s="47">
        <v>1640</v>
      </c>
      <c r="G111" s="50"/>
      <c r="H111" s="50" t="s">
        <v>498</v>
      </c>
    </row>
    <row r="112" spans="2:8" ht="16">
      <c r="B112" s="47">
        <v>109</v>
      </c>
      <c r="C112" s="47" t="s">
        <v>491</v>
      </c>
      <c r="D112" s="47" t="s">
        <v>495</v>
      </c>
      <c r="E112" s="48" t="s">
        <v>499</v>
      </c>
      <c r="F112" s="47">
        <v>650</v>
      </c>
      <c r="G112" s="50"/>
      <c r="H112" s="50" t="s">
        <v>500</v>
      </c>
    </row>
    <row r="113" spans="2:8" ht="16">
      <c r="B113" s="47">
        <v>110</v>
      </c>
      <c r="C113" s="47" t="s">
        <v>501</v>
      </c>
      <c r="D113" s="47" t="s">
        <v>502</v>
      </c>
      <c r="E113" s="48" t="s">
        <v>503</v>
      </c>
      <c r="F113" s="47">
        <v>570</v>
      </c>
      <c r="G113" s="50"/>
      <c r="H113" s="50" t="s">
        <v>504</v>
      </c>
    </row>
    <row r="114" spans="2:8" ht="16">
      <c r="B114" s="47">
        <v>111</v>
      </c>
      <c r="C114" s="51" t="s">
        <v>501</v>
      </c>
      <c r="D114" s="51" t="s">
        <v>505</v>
      </c>
      <c r="E114" s="52" t="s">
        <v>506</v>
      </c>
      <c r="F114" s="51">
        <v>0</v>
      </c>
      <c r="G114" s="53">
        <v>0</v>
      </c>
      <c r="H114" s="53" t="s">
        <v>507</v>
      </c>
    </row>
    <row r="115" spans="2:8" ht="16">
      <c r="B115" s="47">
        <v>112</v>
      </c>
      <c r="C115" s="47" t="s">
        <v>501</v>
      </c>
      <c r="D115" s="47" t="s">
        <v>508</v>
      </c>
      <c r="E115" s="48" t="s">
        <v>509</v>
      </c>
      <c r="F115" s="47">
        <v>1520</v>
      </c>
      <c r="G115" s="50"/>
      <c r="H115" s="50" t="s">
        <v>510</v>
      </c>
    </row>
    <row r="116" spans="2:8" ht="16">
      <c r="B116" s="47">
        <v>113</v>
      </c>
      <c r="C116" s="47" t="s">
        <v>511</v>
      </c>
      <c r="D116" s="47" t="s">
        <v>512</v>
      </c>
      <c r="E116" s="48" t="s">
        <v>513</v>
      </c>
      <c r="F116" s="47">
        <v>650</v>
      </c>
      <c r="G116" s="50"/>
      <c r="H116" s="50" t="s">
        <v>514</v>
      </c>
    </row>
    <row r="117" spans="2:8" ht="16">
      <c r="B117" s="47">
        <v>114</v>
      </c>
      <c r="C117" s="47" t="s">
        <v>511</v>
      </c>
      <c r="D117" s="47" t="s">
        <v>515</v>
      </c>
      <c r="E117" s="48" t="s">
        <v>516</v>
      </c>
      <c r="F117" s="47">
        <v>543</v>
      </c>
      <c r="G117" s="50"/>
      <c r="H117" s="50" t="s">
        <v>517</v>
      </c>
    </row>
    <row r="118" spans="2:8" ht="16">
      <c r="B118" s="47">
        <v>115</v>
      </c>
      <c r="C118" s="47" t="s">
        <v>518</v>
      </c>
      <c r="D118" s="47" t="s">
        <v>451</v>
      </c>
      <c r="E118" s="48" t="s">
        <v>452</v>
      </c>
      <c r="F118" s="47">
        <v>930</v>
      </c>
      <c r="G118" s="50"/>
      <c r="H118" s="50" t="s">
        <v>519</v>
      </c>
    </row>
    <row r="119" spans="2:8" ht="16">
      <c r="B119" s="47">
        <v>116</v>
      </c>
      <c r="C119" s="47" t="s">
        <v>518</v>
      </c>
      <c r="D119" s="47" t="s">
        <v>454</v>
      </c>
      <c r="E119" s="48" t="s">
        <v>455</v>
      </c>
      <c r="F119" s="47">
        <v>1330</v>
      </c>
      <c r="G119" s="50"/>
      <c r="H119" s="50" t="s">
        <v>520</v>
      </c>
    </row>
    <row r="120" spans="2:8" ht="16">
      <c r="B120" s="47">
        <v>117</v>
      </c>
      <c r="C120" s="47" t="s">
        <v>521</v>
      </c>
      <c r="D120" s="47" t="s">
        <v>522</v>
      </c>
      <c r="E120" s="48" t="s">
        <v>523</v>
      </c>
      <c r="F120" s="47">
        <v>2270</v>
      </c>
      <c r="G120" s="50"/>
      <c r="H120" s="50" t="s">
        <v>524</v>
      </c>
    </row>
    <row r="121" spans="2:8" ht="16">
      <c r="B121" s="47">
        <v>118</v>
      </c>
      <c r="C121" s="51" t="s">
        <v>521</v>
      </c>
      <c r="D121" s="51" t="s">
        <v>525</v>
      </c>
      <c r="E121" s="52" t="s">
        <v>526</v>
      </c>
      <c r="F121" s="51">
        <v>0</v>
      </c>
      <c r="G121" s="53">
        <v>225</v>
      </c>
      <c r="H121" s="53" t="s">
        <v>527</v>
      </c>
    </row>
    <row r="122" spans="2:8" ht="16">
      <c r="B122" s="47">
        <v>119</v>
      </c>
      <c r="C122" s="47" t="s">
        <v>521</v>
      </c>
      <c r="D122" s="47" t="s">
        <v>528</v>
      </c>
      <c r="E122" s="48" t="s">
        <v>529</v>
      </c>
      <c r="F122" s="47">
        <v>1270</v>
      </c>
      <c r="G122" s="50"/>
      <c r="H122" s="50" t="s">
        <v>530</v>
      </c>
    </row>
    <row r="123" spans="2:8" ht="16">
      <c r="B123" s="47">
        <v>120</v>
      </c>
      <c r="C123" s="47" t="s">
        <v>531</v>
      </c>
      <c r="D123" s="47" t="s">
        <v>532</v>
      </c>
      <c r="E123" s="48" t="s">
        <v>472</v>
      </c>
      <c r="F123" s="47">
        <v>825</v>
      </c>
      <c r="G123" s="50"/>
      <c r="H123" s="50" t="s">
        <v>533</v>
      </c>
    </row>
    <row r="124" spans="2:8" ht="16">
      <c r="B124" s="47">
        <v>121</v>
      </c>
      <c r="C124" s="47" t="s">
        <v>531</v>
      </c>
      <c r="D124" s="47" t="s">
        <v>534</v>
      </c>
      <c r="E124" s="48" t="s">
        <v>475</v>
      </c>
      <c r="F124" s="47">
        <v>1220</v>
      </c>
      <c r="G124" s="50"/>
      <c r="H124" s="50" t="s">
        <v>535</v>
      </c>
    </row>
    <row r="125" spans="2:8" ht="16">
      <c r="B125" s="47">
        <v>122</v>
      </c>
      <c r="C125" s="47" t="s">
        <v>536</v>
      </c>
      <c r="D125" s="47" t="s">
        <v>451</v>
      </c>
      <c r="E125" s="48" t="s">
        <v>452</v>
      </c>
      <c r="F125" s="47">
        <v>930</v>
      </c>
      <c r="G125" s="50"/>
      <c r="H125" s="50" t="s">
        <v>537</v>
      </c>
    </row>
    <row r="126" spans="2:8" ht="16">
      <c r="B126" s="47">
        <v>123</v>
      </c>
      <c r="C126" s="47" t="s">
        <v>536</v>
      </c>
      <c r="D126" s="47" t="s">
        <v>454</v>
      </c>
      <c r="E126" s="48" t="s">
        <v>455</v>
      </c>
      <c r="F126" s="47">
        <v>1330</v>
      </c>
      <c r="G126" s="50"/>
      <c r="H126" s="50" t="s">
        <v>538</v>
      </c>
    </row>
    <row r="127" spans="2:8" ht="16">
      <c r="B127" s="47">
        <v>124</v>
      </c>
      <c r="C127" s="47" t="s">
        <v>539</v>
      </c>
      <c r="D127" s="47" t="s">
        <v>540</v>
      </c>
      <c r="E127" s="48" t="s">
        <v>541</v>
      </c>
      <c r="F127" s="47">
        <v>980</v>
      </c>
      <c r="G127" s="50"/>
      <c r="H127" s="50" t="s">
        <v>542</v>
      </c>
    </row>
    <row r="128" spans="2:8" ht="16">
      <c r="B128" s="47">
        <v>125</v>
      </c>
      <c r="C128" s="47" t="s">
        <v>539</v>
      </c>
      <c r="D128" s="47" t="s">
        <v>543</v>
      </c>
      <c r="E128" s="48" t="s">
        <v>544</v>
      </c>
      <c r="F128" s="47">
        <v>1270</v>
      </c>
      <c r="G128" s="50"/>
      <c r="H128" s="47" t="s">
        <v>545</v>
      </c>
    </row>
    <row r="129" spans="2:8" ht="16">
      <c r="B129" s="47">
        <v>126</v>
      </c>
      <c r="C129" s="47" t="s">
        <v>546</v>
      </c>
      <c r="D129" s="47" t="s">
        <v>547</v>
      </c>
      <c r="E129" s="48" t="s">
        <v>548</v>
      </c>
      <c r="F129" s="47">
        <v>1600</v>
      </c>
      <c r="G129" s="50"/>
      <c r="H129" s="50" t="s">
        <v>549</v>
      </c>
    </row>
    <row r="130" spans="2:8" ht="16">
      <c r="B130" s="47">
        <v>127</v>
      </c>
      <c r="C130" s="47" t="s">
        <v>546</v>
      </c>
      <c r="D130" s="47" t="s">
        <v>550</v>
      </c>
      <c r="E130" s="48" t="s">
        <v>551</v>
      </c>
      <c r="F130" s="47">
        <v>882</v>
      </c>
      <c r="G130" s="50"/>
      <c r="H130" s="50" t="s">
        <v>552</v>
      </c>
    </row>
    <row r="131" spans="2:8" ht="16">
      <c r="B131" s="47">
        <v>128</v>
      </c>
      <c r="C131" s="51" t="s">
        <v>553</v>
      </c>
      <c r="D131" s="51" t="s">
        <v>554</v>
      </c>
      <c r="E131" s="52" t="s">
        <v>555</v>
      </c>
      <c r="F131" s="51">
        <v>0</v>
      </c>
      <c r="G131" s="53">
        <v>0</v>
      </c>
      <c r="H131" s="53" t="s">
        <v>556</v>
      </c>
    </row>
    <row r="132" spans="2:8" ht="16">
      <c r="B132" s="47">
        <v>129</v>
      </c>
      <c r="C132" s="47" t="s">
        <v>553</v>
      </c>
      <c r="D132" s="47" t="s">
        <v>557</v>
      </c>
      <c r="E132" s="48" t="s">
        <v>558</v>
      </c>
      <c r="F132" s="47">
        <v>1030</v>
      </c>
      <c r="G132" s="50"/>
      <c r="H132" s="50" t="s">
        <v>559</v>
      </c>
    </row>
    <row r="133" spans="2:8" ht="16">
      <c r="B133" s="47">
        <v>130</v>
      </c>
      <c r="C133" s="47" t="s">
        <v>553</v>
      </c>
      <c r="D133" s="47" t="s">
        <v>560</v>
      </c>
      <c r="E133" s="48" t="s">
        <v>561</v>
      </c>
      <c r="F133" s="47">
        <v>1580</v>
      </c>
      <c r="G133" s="50"/>
      <c r="H133" s="50" t="s">
        <v>562</v>
      </c>
    </row>
    <row r="134" spans="2:8" ht="16">
      <c r="B134" s="47">
        <v>131</v>
      </c>
      <c r="C134" s="47" t="s">
        <v>563</v>
      </c>
      <c r="D134" s="47" t="s">
        <v>564</v>
      </c>
      <c r="E134" s="48" t="s">
        <v>565</v>
      </c>
      <c r="F134" s="47">
        <v>1270</v>
      </c>
      <c r="G134" s="50"/>
      <c r="H134" s="50" t="s">
        <v>566</v>
      </c>
    </row>
    <row r="135" spans="2:8">
      <c r="B135" s="47"/>
      <c r="C135" s="47"/>
      <c r="D135" s="47"/>
      <c r="E135" s="47"/>
      <c r="F135" s="47"/>
      <c r="G135" s="50"/>
      <c r="H135" s="50"/>
    </row>
    <row r="136" spans="2:8">
      <c r="B136" s="47"/>
      <c r="C136" s="47"/>
      <c r="D136" s="47"/>
      <c r="E136" s="47"/>
      <c r="F136" s="50"/>
      <c r="G136" s="50"/>
      <c r="H136" s="50"/>
    </row>
    <row r="137" spans="2:8">
      <c r="B137" s="93" t="s">
        <v>567</v>
      </c>
      <c r="C137" s="93"/>
      <c r="D137" s="93"/>
      <c r="E137" s="93"/>
      <c r="F137" s="54">
        <f>SUM(F4:F136)</f>
        <v>157570</v>
      </c>
      <c r="G137" s="54">
        <f>SUM(G4:G136)</f>
        <v>3058</v>
      </c>
      <c r="H137" s="54"/>
    </row>
    <row r="138" spans="2:8">
      <c r="B138" s="93" t="s">
        <v>568</v>
      </c>
      <c r="C138" s="93"/>
      <c r="D138" s="93"/>
      <c r="E138" s="93"/>
      <c r="F138" s="94">
        <f>F137+G137</f>
        <v>160628</v>
      </c>
      <c r="G138" s="94"/>
      <c r="H138" s="94"/>
    </row>
    <row r="139" spans="2:8">
      <c r="B139" s="47"/>
      <c r="C139" s="47"/>
      <c r="D139" s="47"/>
      <c r="E139" s="47"/>
      <c r="F139" s="47"/>
      <c r="G139" s="47"/>
      <c r="H139" s="47"/>
    </row>
    <row r="140" spans="2:8">
      <c r="C140" s="57" t="s">
        <v>569</v>
      </c>
      <c r="D140" s="57" t="s">
        <v>570</v>
      </c>
      <c r="F140" s="57" t="s">
        <v>571</v>
      </c>
    </row>
  </sheetData>
  <mergeCells count="4">
    <mergeCell ref="B1:H1"/>
    <mergeCell ref="B137:E137"/>
    <mergeCell ref="B138:E138"/>
    <mergeCell ref="F138:H138"/>
  </mergeCells>
  <phoneticPr fontId="2" type="noConversion"/>
  <pageMargins left="0.7" right="0.7" top="0.75" bottom="0.75" header="0.3" footer="0.3"/>
  <pageSetup paperSize="9" scale="62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1F6B-2C80-5847-91FC-E93E867F9135}">
  <dimension ref="A1:F31"/>
  <sheetViews>
    <sheetView workbookViewId="0">
      <selection activeCell="H10" sqref="H10"/>
    </sheetView>
  </sheetViews>
  <sheetFormatPr baseColWidth="10" defaultRowHeight="20" customHeight="1"/>
  <cols>
    <col min="1" max="3" width="10.83203125" style="55"/>
    <col min="4" max="4" width="17.33203125" style="55" customWidth="1"/>
    <col min="5" max="5" width="17" style="55" customWidth="1"/>
    <col min="6" max="16384" width="10.83203125" style="55"/>
  </cols>
  <sheetData>
    <row r="1" spans="1:6" ht="20" customHeight="1">
      <c r="A1" s="60" t="s">
        <v>139</v>
      </c>
      <c r="B1" s="60" t="s">
        <v>572</v>
      </c>
      <c r="C1" s="60" t="s">
        <v>573</v>
      </c>
      <c r="D1" s="60" t="s">
        <v>574</v>
      </c>
      <c r="E1" s="60" t="s">
        <v>575</v>
      </c>
      <c r="F1" s="60" t="s">
        <v>576</v>
      </c>
    </row>
    <row r="2" spans="1:6" ht="20" customHeight="1">
      <c r="A2" s="61" t="s">
        <v>582</v>
      </c>
      <c r="B2" s="61" t="s">
        <v>578</v>
      </c>
      <c r="C2" s="61" t="s">
        <v>583</v>
      </c>
      <c r="D2" s="62">
        <v>45440</v>
      </c>
      <c r="E2" s="61" t="s">
        <v>584</v>
      </c>
      <c r="F2" s="61">
        <v>510</v>
      </c>
    </row>
    <row r="3" spans="1:6" ht="20" customHeight="1">
      <c r="A3" s="61" t="s">
        <v>582</v>
      </c>
      <c r="B3" s="61" t="s">
        <v>578</v>
      </c>
      <c r="C3" s="61" t="s">
        <v>583</v>
      </c>
      <c r="D3" s="62">
        <v>45442</v>
      </c>
      <c r="E3" s="61" t="s">
        <v>585</v>
      </c>
      <c r="F3" s="61">
        <v>530</v>
      </c>
    </row>
    <row r="4" spans="1:6" ht="20" customHeight="1">
      <c r="A4" s="61" t="s">
        <v>591</v>
      </c>
      <c r="B4" s="61" t="s">
        <v>578</v>
      </c>
      <c r="C4" s="61" t="s">
        <v>583</v>
      </c>
      <c r="D4" s="62">
        <v>45440</v>
      </c>
      <c r="E4" s="61" t="s">
        <v>592</v>
      </c>
      <c r="F4" s="61">
        <v>910</v>
      </c>
    </row>
    <row r="5" spans="1:6" ht="20" customHeight="1">
      <c r="A5" s="61" t="s">
        <v>591</v>
      </c>
      <c r="B5" s="61" t="s">
        <v>578</v>
      </c>
      <c r="C5" s="61" t="s">
        <v>583</v>
      </c>
      <c r="D5" s="62">
        <v>45443</v>
      </c>
      <c r="E5" s="61" t="s">
        <v>593</v>
      </c>
      <c r="F5" s="61">
        <v>1912</v>
      </c>
    </row>
    <row r="6" spans="1:6" ht="20" customHeight="1">
      <c r="A6" s="63" t="s">
        <v>594</v>
      </c>
      <c r="B6" s="61" t="s">
        <v>595</v>
      </c>
      <c r="C6" s="61" t="s">
        <v>583</v>
      </c>
      <c r="D6" s="62">
        <v>45440</v>
      </c>
      <c r="E6" s="61" t="s">
        <v>596</v>
      </c>
      <c r="F6" s="61">
        <v>800</v>
      </c>
    </row>
    <row r="7" spans="1:6" ht="20" customHeight="1">
      <c r="A7" s="63" t="s">
        <v>598</v>
      </c>
      <c r="B7" s="61" t="s">
        <v>595</v>
      </c>
      <c r="C7" s="61" t="s">
        <v>583</v>
      </c>
      <c r="D7" s="62">
        <v>45440</v>
      </c>
      <c r="E7" s="61" t="s">
        <v>596</v>
      </c>
      <c r="F7" s="61">
        <v>800</v>
      </c>
    </row>
    <row r="8" spans="1:6" ht="20" customHeight="1">
      <c r="A8" s="63" t="s">
        <v>598</v>
      </c>
      <c r="B8" s="61" t="s">
        <v>595</v>
      </c>
      <c r="C8" s="61" t="s">
        <v>583</v>
      </c>
      <c r="D8" s="62">
        <v>45443</v>
      </c>
      <c r="E8" s="61" t="s">
        <v>599</v>
      </c>
      <c r="F8" s="61">
        <v>960</v>
      </c>
    </row>
    <row r="9" spans="1:6" ht="20" customHeight="1">
      <c r="A9" s="61" t="s">
        <v>610</v>
      </c>
      <c r="B9" s="61" t="s">
        <v>578</v>
      </c>
      <c r="C9" s="61" t="s">
        <v>583</v>
      </c>
      <c r="D9" s="62">
        <v>45440</v>
      </c>
      <c r="E9" s="61" t="s">
        <v>611</v>
      </c>
      <c r="F9" s="61">
        <v>762</v>
      </c>
    </row>
    <row r="10" spans="1:6" ht="20" customHeight="1">
      <c r="A10" s="61" t="s">
        <v>610</v>
      </c>
      <c r="B10" s="61" t="s">
        <v>578</v>
      </c>
      <c r="C10" s="61" t="s">
        <v>583</v>
      </c>
      <c r="D10" s="64">
        <v>45443</v>
      </c>
      <c r="E10" s="61" t="s">
        <v>612</v>
      </c>
      <c r="F10" s="61">
        <v>960</v>
      </c>
    </row>
    <row r="11" spans="1:6" ht="20" customHeight="1">
      <c r="A11" s="61" t="s">
        <v>620</v>
      </c>
      <c r="B11" s="61" t="s">
        <v>595</v>
      </c>
      <c r="C11" s="61" t="s">
        <v>583</v>
      </c>
      <c r="D11" s="62">
        <v>45437</v>
      </c>
      <c r="E11" s="61" t="s">
        <v>621</v>
      </c>
      <c r="F11" s="61">
        <v>775</v>
      </c>
    </row>
    <row r="12" spans="1:6" ht="20" customHeight="1">
      <c r="A12" s="61" t="s">
        <v>620</v>
      </c>
      <c r="B12" s="61" t="s">
        <v>595</v>
      </c>
      <c r="C12" s="61" t="s">
        <v>583</v>
      </c>
      <c r="D12" s="62">
        <v>45441</v>
      </c>
      <c r="E12" s="61" t="s">
        <v>622</v>
      </c>
      <c r="F12" s="61">
        <v>674</v>
      </c>
    </row>
    <row r="13" spans="1:6" ht="20" customHeight="1">
      <c r="A13" s="61" t="s">
        <v>623</v>
      </c>
      <c r="B13" s="61" t="s">
        <v>595</v>
      </c>
      <c r="C13" s="61" t="s">
        <v>583</v>
      </c>
      <c r="D13" s="62">
        <v>45437</v>
      </c>
      <c r="E13" s="61" t="s">
        <v>621</v>
      </c>
      <c r="F13" s="61">
        <v>775</v>
      </c>
    </row>
    <row r="14" spans="1:6" ht="20" customHeight="1">
      <c r="A14" s="61" t="s">
        <v>623</v>
      </c>
      <c r="B14" s="61" t="s">
        <v>595</v>
      </c>
      <c r="C14" s="61" t="s">
        <v>583</v>
      </c>
      <c r="D14" s="62">
        <v>45441</v>
      </c>
      <c r="E14" s="61" t="s">
        <v>622</v>
      </c>
      <c r="F14" s="61">
        <v>674</v>
      </c>
    </row>
    <row r="15" spans="1:6" ht="20" customHeight="1">
      <c r="A15" s="61" t="s">
        <v>624</v>
      </c>
      <c r="B15" s="61" t="s">
        <v>595</v>
      </c>
      <c r="C15" s="61" t="s">
        <v>583</v>
      </c>
      <c r="D15" s="62">
        <v>45437</v>
      </c>
      <c r="E15" s="61" t="s">
        <v>621</v>
      </c>
      <c r="F15" s="61">
        <v>775</v>
      </c>
    </row>
    <row r="16" spans="1:6" ht="20" customHeight="1">
      <c r="A16" s="61" t="s">
        <v>624</v>
      </c>
      <c r="B16" s="61" t="s">
        <v>595</v>
      </c>
      <c r="C16" s="61" t="s">
        <v>583</v>
      </c>
      <c r="D16" s="62">
        <v>45441</v>
      </c>
      <c r="E16" s="61" t="s">
        <v>622</v>
      </c>
      <c r="F16" s="61">
        <v>674</v>
      </c>
    </row>
    <row r="17" spans="1:6" ht="20" customHeight="1">
      <c r="A17" s="61" t="s">
        <v>632</v>
      </c>
      <c r="B17" s="61" t="s">
        <v>595</v>
      </c>
      <c r="C17" s="61" t="s">
        <v>583</v>
      </c>
      <c r="D17" s="62">
        <v>45439</v>
      </c>
      <c r="E17" s="61" t="s">
        <v>633</v>
      </c>
      <c r="F17" s="61">
        <v>990</v>
      </c>
    </row>
    <row r="18" spans="1:6" ht="20" customHeight="1">
      <c r="A18" s="61" t="s">
        <v>632</v>
      </c>
      <c r="B18" s="61" t="s">
        <v>595</v>
      </c>
      <c r="C18" s="61" t="s">
        <v>583</v>
      </c>
      <c r="D18" s="62">
        <v>45442</v>
      </c>
      <c r="E18" s="61" t="s">
        <v>634</v>
      </c>
      <c r="F18" s="61">
        <v>890</v>
      </c>
    </row>
    <row r="19" spans="1:6" ht="20" customHeight="1">
      <c r="A19" s="61" t="s">
        <v>635</v>
      </c>
      <c r="B19" s="61" t="s">
        <v>595</v>
      </c>
      <c r="C19" s="61" t="s">
        <v>583</v>
      </c>
      <c r="D19" s="62">
        <v>45439</v>
      </c>
      <c r="E19" s="61" t="s">
        <v>633</v>
      </c>
      <c r="F19" s="61">
        <v>990</v>
      </c>
    </row>
    <row r="20" spans="1:6" ht="20" customHeight="1">
      <c r="A20" s="61" t="s">
        <v>635</v>
      </c>
      <c r="B20" s="61" t="s">
        <v>595</v>
      </c>
      <c r="C20" s="61" t="s">
        <v>583</v>
      </c>
      <c r="D20" s="62">
        <v>45442</v>
      </c>
      <c r="E20" s="61" t="s">
        <v>634</v>
      </c>
      <c r="F20" s="61">
        <v>890</v>
      </c>
    </row>
    <row r="21" spans="1:6" ht="20" customHeight="1">
      <c r="A21" s="61" t="s">
        <v>639</v>
      </c>
      <c r="B21" s="61" t="s">
        <v>578</v>
      </c>
      <c r="C21" s="61" t="s">
        <v>583</v>
      </c>
      <c r="D21" s="61" t="s">
        <v>640</v>
      </c>
      <c r="E21" s="61" t="s">
        <v>641</v>
      </c>
      <c r="F21" s="61">
        <v>3180</v>
      </c>
    </row>
    <row r="22" spans="1:6" ht="20" customHeight="1">
      <c r="A22" s="61" t="s">
        <v>642</v>
      </c>
      <c r="B22" s="61" t="s">
        <v>578</v>
      </c>
      <c r="C22" s="61" t="s">
        <v>583</v>
      </c>
      <c r="D22" s="62">
        <v>45440</v>
      </c>
      <c r="E22" s="61" t="s">
        <v>643</v>
      </c>
      <c r="F22" s="61">
        <v>845</v>
      </c>
    </row>
    <row r="23" spans="1:6" ht="20" customHeight="1">
      <c r="A23" s="61" t="s">
        <v>642</v>
      </c>
      <c r="B23" s="61" t="s">
        <v>578</v>
      </c>
      <c r="C23" s="61" t="s">
        <v>583</v>
      </c>
      <c r="D23" s="62">
        <v>45442</v>
      </c>
      <c r="E23" s="61" t="s">
        <v>644</v>
      </c>
      <c r="F23" s="61">
        <v>926</v>
      </c>
    </row>
    <row r="24" spans="1:6" ht="20" customHeight="1">
      <c r="A24" s="61" t="s">
        <v>650</v>
      </c>
      <c r="B24" s="61" t="s">
        <v>578</v>
      </c>
      <c r="C24" s="61" t="s">
        <v>583</v>
      </c>
      <c r="D24" s="62">
        <v>45440</v>
      </c>
      <c r="E24" s="61" t="s">
        <v>651</v>
      </c>
      <c r="F24" s="61">
        <v>1950</v>
      </c>
    </row>
    <row r="25" spans="1:6" ht="20" customHeight="1">
      <c r="A25" s="61" t="s">
        <v>650</v>
      </c>
      <c r="B25" s="61" t="s">
        <v>578</v>
      </c>
      <c r="C25" s="61" t="s">
        <v>583</v>
      </c>
      <c r="D25" s="62">
        <v>45442</v>
      </c>
      <c r="E25" s="61" t="s">
        <v>652</v>
      </c>
      <c r="F25" s="61">
        <v>920</v>
      </c>
    </row>
    <row r="26" spans="1:6" ht="20" customHeight="1">
      <c r="A26" s="61" t="s">
        <v>654</v>
      </c>
      <c r="B26" s="61" t="s">
        <v>578</v>
      </c>
      <c r="C26" s="61" t="s">
        <v>583</v>
      </c>
      <c r="D26" s="62">
        <v>45440</v>
      </c>
      <c r="E26" s="61" t="s">
        <v>655</v>
      </c>
      <c r="F26" s="61">
        <v>1627</v>
      </c>
    </row>
    <row r="27" spans="1:6" ht="20" customHeight="1">
      <c r="A27" s="61" t="s">
        <v>654</v>
      </c>
      <c r="B27" s="61" t="s">
        <v>578</v>
      </c>
      <c r="C27" s="61" t="s">
        <v>583</v>
      </c>
      <c r="D27" s="62">
        <v>45442</v>
      </c>
      <c r="E27" s="61" t="s">
        <v>656</v>
      </c>
      <c r="F27" s="61">
        <v>622</v>
      </c>
    </row>
    <row r="28" spans="1:6" ht="20" customHeight="1">
      <c r="A28" s="61" t="s">
        <v>663</v>
      </c>
      <c r="B28" s="61" t="s">
        <v>578</v>
      </c>
      <c r="C28" s="61" t="s">
        <v>583</v>
      </c>
      <c r="D28" s="62">
        <v>45440</v>
      </c>
      <c r="E28" s="61" t="s">
        <v>664</v>
      </c>
      <c r="F28" s="61">
        <v>933</v>
      </c>
    </row>
    <row r="29" spans="1:6" ht="20" customHeight="1">
      <c r="A29" s="61" t="s">
        <v>663</v>
      </c>
      <c r="B29" s="61" t="s">
        <v>578</v>
      </c>
      <c r="C29" s="61" t="s">
        <v>583</v>
      </c>
      <c r="D29" s="62">
        <v>45442</v>
      </c>
      <c r="E29" s="61" t="s">
        <v>665</v>
      </c>
      <c r="F29" s="61">
        <v>1217</v>
      </c>
    </row>
    <row r="30" spans="1:6" ht="20" customHeight="1">
      <c r="A30" s="61" t="s">
        <v>666</v>
      </c>
      <c r="B30" s="61" t="s">
        <v>578</v>
      </c>
      <c r="C30" s="61" t="s">
        <v>583</v>
      </c>
      <c r="D30" s="62">
        <v>45443</v>
      </c>
      <c r="E30" s="61" t="s">
        <v>668</v>
      </c>
      <c r="F30" s="61">
        <v>2100</v>
      </c>
    </row>
    <row r="31" spans="1:6" ht="20" customHeight="1">
      <c r="F31" s="55">
        <f>SUM(F2:F30)</f>
        <v>30571</v>
      </c>
    </row>
  </sheetData>
  <phoneticPr fontId="2" type="noConversion"/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CF328-77D4-A34A-8E20-BB54507E1B99}">
  <dimension ref="A1:F42"/>
  <sheetViews>
    <sheetView zoomScaleNormal="100" workbookViewId="0">
      <selection activeCell="G17" sqref="G17"/>
    </sheetView>
  </sheetViews>
  <sheetFormatPr baseColWidth="10" defaultRowHeight="20" customHeight="1"/>
  <cols>
    <col min="1" max="6" width="14" customWidth="1"/>
  </cols>
  <sheetData>
    <row r="1" spans="1:6" ht="20" customHeight="1">
      <c r="A1" s="60" t="s">
        <v>139</v>
      </c>
      <c r="B1" s="60" t="s">
        <v>572</v>
      </c>
      <c r="C1" s="60" t="s">
        <v>573</v>
      </c>
      <c r="D1" s="60" t="s">
        <v>574</v>
      </c>
      <c r="E1" s="60" t="s">
        <v>575</v>
      </c>
      <c r="F1" s="60" t="s">
        <v>576</v>
      </c>
    </row>
    <row r="2" spans="1:6" ht="20" customHeight="1">
      <c r="A2" s="61" t="s">
        <v>577</v>
      </c>
      <c r="B2" s="61" t="s">
        <v>578</v>
      </c>
      <c r="C2" s="61" t="s">
        <v>579</v>
      </c>
      <c r="D2" s="62">
        <v>45440</v>
      </c>
      <c r="E2" s="61" t="s">
        <v>580</v>
      </c>
      <c r="F2" s="61">
        <v>662</v>
      </c>
    </row>
    <row r="3" spans="1:6" ht="20" customHeight="1">
      <c r="A3" s="61" t="s">
        <v>577</v>
      </c>
      <c r="B3" s="61" t="s">
        <v>578</v>
      </c>
      <c r="C3" s="61" t="s">
        <v>579</v>
      </c>
      <c r="D3" s="62">
        <v>45442</v>
      </c>
      <c r="E3" s="61" t="s">
        <v>581</v>
      </c>
      <c r="F3" s="61">
        <v>662</v>
      </c>
    </row>
    <row r="4" spans="1:6" ht="20" customHeight="1">
      <c r="A4" s="61" t="s">
        <v>586</v>
      </c>
      <c r="B4" s="61" t="s">
        <v>578</v>
      </c>
      <c r="C4" s="61" t="s">
        <v>579</v>
      </c>
      <c r="D4" s="62">
        <v>45439</v>
      </c>
      <c r="E4" s="61" t="s">
        <v>587</v>
      </c>
      <c r="F4" s="61">
        <v>662</v>
      </c>
    </row>
    <row r="5" spans="1:6" ht="20" customHeight="1">
      <c r="A5" s="61" t="s">
        <v>586</v>
      </c>
      <c r="B5" s="61" t="s">
        <v>578</v>
      </c>
      <c r="C5" s="61" t="s">
        <v>579</v>
      </c>
      <c r="D5" s="62">
        <v>45443</v>
      </c>
      <c r="E5" s="61" t="s">
        <v>588</v>
      </c>
      <c r="F5" s="61">
        <v>662</v>
      </c>
    </row>
    <row r="6" spans="1:6" ht="20" customHeight="1">
      <c r="A6" s="61" t="s">
        <v>589</v>
      </c>
      <c r="B6" s="61" t="s">
        <v>578</v>
      </c>
      <c r="C6" s="61" t="s">
        <v>579</v>
      </c>
      <c r="D6" s="62">
        <v>45440</v>
      </c>
      <c r="E6" s="61" t="s">
        <v>580</v>
      </c>
      <c r="F6" s="61">
        <v>662</v>
      </c>
    </row>
    <row r="7" spans="1:6" ht="20" customHeight="1">
      <c r="A7" s="61" t="s">
        <v>589</v>
      </c>
      <c r="B7" s="61" t="s">
        <v>578</v>
      </c>
      <c r="C7" s="61" t="s">
        <v>579</v>
      </c>
      <c r="D7" s="62">
        <v>45443</v>
      </c>
      <c r="E7" s="61" t="s">
        <v>590</v>
      </c>
      <c r="F7" s="61">
        <v>662</v>
      </c>
    </row>
    <row r="8" spans="1:6" ht="20" customHeight="1">
      <c r="A8" s="63" t="s">
        <v>594</v>
      </c>
      <c r="B8" s="61" t="s">
        <v>595</v>
      </c>
      <c r="C8" s="61" t="s">
        <v>579</v>
      </c>
      <c r="D8" s="62">
        <v>45445</v>
      </c>
      <c r="E8" s="61" t="s">
        <v>597</v>
      </c>
      <c r="F8" s="61">
        <v>662</v>
      </c>
    </row>
    <row r="9" spans="1:6" ht="20" customHeight="1">
      <c r="A9" s="63" t="s">
        <v>600</v>
      </c>
      <c r="B9" s="61" t="s">
        <v>578</v>
      </c>
      <c r="C9" s="61" t="s">
        <v>579</v>
      </c>
      <c r="D9" s="62">
        <v>45439</v>
      </c>
      <c r="E9" s="61" t="s">
        <v>601</v>
      </c>
      <c r="F9" s="61">
        <v>73</v>
      </c>
    </row>
    <row r="10" spans="1:6" ht="20" customHeight="1">
      <c r="A10" s="63" t="s">
        <v>600</v>
      </c>
      <c r="B10" s="61" t="s">
        <v>578</v>
      </c>
      <c r="C10" s="61" t="s">
        <v>579</v>
      </c>
      <c r="D10" s="62">
        <v>45445</v>
      </c>
      <c r="E10" s="61" t="s">
        <v>602</v>
      </c>
      <c r="F10" s="61">
        <v>73</v>
      </c>
    </row>
    <row r="11" spans="1:6" ht="20" customHeight="1">
      <c r="A11" s="61" t="s">
        <v>603</v>
      </c>
      <c r="B11" s="61" t="s">
        <v>578</v>
      </c>
      <c r="C11" s="61" t="s">
        <v>579</v>
      </c>
      <c r="D11" s="62">
        <v>45440</v>
      </c>
      <c r="E11" s="61" t="s">
        <v>604</v>
      </c>
      <c r="F11" s="61">
        <v>629.5</v>
      </c>
    </row>
    <row r="12" spans="1:6" ht="20" customHeight="1">
      <c r="A12" s="61" t="s">
        <v>603</v>
      </c>
      <c r="B12" s="61" t="s">
        <v>578</v>
      </c>
      <c r="C12" s="61" t="s">
        <v>579</v>
      </c>
      <c r="D12" s="62">
        <v>45443</v>
      </c>
      <c r="E12" s="61" t="s">
        <v>605</v>
      </c>
      <c r="F12" s="61">
        <v>629.5</v>
      </c>
    </row>
    <row r="13" spans="1:6" ht="20" customHeight="1">
      <c r="A13" s="61" t="s">
        <v>606</v>
      </c>
      <c r="B13" s="61" t="s">
        <v>595</v>
      </c>
      <c r="C13" s="61" t="s">
        <v>579</v>
      </c>
      <c r="D13" s="62">
        <v>45440</v>
      </c>
      <c r="E13" s="61" t="s">
        <v>607</v>
      </c>
      <c r="F13" s="61">
        <v>157</v>
      </c>
    </row>
    <row r="14" spans="1:6" ht="20" customHeight="1">
      <c r="A14" s="61" t="s">
        <v>606</v>
      </c>
      <c r="B14" s="61" t="s">
        <v>595</v>
      </c>
      <c r="C14" s="61" t="s">
        <v>579</v>
      </c>
      <c r="D14" s="62">
        <v>45442</v>
      </c>
      <c r="E14" s="61" t="s">
        <v>608</v>
      </c>
      <c r="F14" s="61">
        <v>153</v>
      </c>
    </row>
    <row r="15" spans="1:6" ht="20" customHeight="1">
      <c r="A15" s="61" t="s">
        <v>609</v>
      </c>
      <c r="B15" s="61" t="s">
        <v>595</v>
      </c>
      <c r="C15" s="61" t="s">
        <v>579</v>
      </c>
      <c r="D15" s="62">
        <v>45440</v>
      </c>
      <c r="E15" s="61" t="s">
        <v>607</v>
      </c>
      <c r="F15" s="61">
        <v>157</v>
      </c>
    </row>
    <row r="16" spans="1:6" ht="20" customHeight="1">
      <c r="A16" s="61" t="s">
        <v>609</v>
      </c>
      <c r="B16" s="61" t="s">
        <v>595</v>
      </c>
      <c r="C16" s="61" t="s">
        <v>579</v>
      </c>
      <c r="D16" s="62">
        <v>45442</v>
      </c>
      <c r="E16" s="61" t="s">
        <v>608</v>
      </c>
      <c r="F16" s="61">
        <v>153</v>
      </c>
    </row>
    <row r="17" spans="1:6" ht="20" customHeight="1">
      <c r="A17" s="61" t="s">
        <v>613</v>
      </c>
      <c r="B17" s="61" t="s">
        <v>595</v>
      </c>
      <c r="C17" s="61" t="s">
        <v>579</v>
      </c>
      <c r="D17" s="62">
        <v>45440</v>
      </c>
      <c r="E17" s="61" t="s">
        <v>614</v>
      </c>
      <c r="F17" s="61">
        <v>145</v>
      </c>
    </row>
    <row r="18" spans="1:6" ht="20" customHeight="1">
      <c r="A18" s="61" t="s">
        <v>613</v>
      </c>
      <c r="B18" s="61" t="s">
        <v>595</v>
      </c>
      <c r="C18" s="61" t="s">
        <v>579</v>
      </c>
      <c r="D18" s="62">
        <v>45441</v>
      </c>
      <c r="E18" s="61" t="s">
        <v>615</v>
      </c>
      <c r="F18" s="61">
        <v>133</v>
      </c>
    </row>
    <row r="19" spans="1:6" ht="20" customHeight="1">
      <c r="A19" s="61" t="s">
        <v>616</v>
      </c>
      <c r="B19" s="61" t="s">
        <v>595</v>
      </c>
      <c r="C19" s="61" t="s">
        <v>579</v>
      </c>
      <c r="D19" s="62">
        <v>45440</v>
      </c>
      <c r="E19" s="61" t="s">
        <v>614</v>
      </c>
      <c r="F19" s="61">
        <v>145</v>
      </c>
    </row>
    <row r="20" spans="1:6" ht="20" customHeight="1">
      <c r="A20" s="61" t="s">
        <v>616</v>
      </c>
      <c r="B20" s="61" t="s">
        <v>595</v>
      </c>
      <c r="C20" s="61" t="s">
        <v>579</v>
      </c>
      <c r="D20" s="62">
        <v>45441</v>
      </c>
      <c r="E20" s="61" t="s">
        <v>615</v>
      </c>
      <c r="F20" s="61">
        <v>133</v>
      </c>
    </row>
    <row r="21" spans="1:6" ht="20" customHeight="1">
      <c r="A21" s="61" t="s">
        <v>617</v>
      </c>
      <c r="B21" s="61" t="s">
        <v>578</v>
      </c>
      <c r="C21" s="61" t="s">
        <v>579</v>
      </c>
      <c r="D21" s="62">
        <v>45441</v>
      </c>
      <c r="E21" s="61" t="s">
        <v>618</v>
      </c>
      <c r="F21" s="61">
        <v>139</v>
      </c>
    </row>
    <row r="22" spans="1:6" ht="20" customHeight="1">
      <c r="A22" s="61" t="s">
        <v>617</v>
      </c>
      <c r="B22" s="61" t="s">
        <v>578</v>
      </c>
      <c r="C22" s="61" t="s">
        <v>579</v>
      </c>
      <c r="D22" s="62">
        <v>45442</v>
      </c>
      <c r="E22" s="61" t="s">
        <v>619</v>
      </c>
      <c r="F22" s="61">
        <v>139</v>
      </c>
    </row>
    <row r="23" spans="1:6" ht="20" customHeight="1">
      <c r="A23" s="61" t="s">
        <v>625</v>
      </c>
      <c r="B23" s="61" t="s">
        <v>595</v>
      </c>
      <c r="C23" s="61" t="s">
        <v>579</v>
      </c>
      <c r="D23" s="62">
        <v>45440</v>
      </c>
      <c r="E23" s="61" t="s">
        <v>626</v>
      </c>
      <c r="F23" s="61">
        <v>23</v>
      </c>
    </row>
    <row r="24" spans="1:6" ht="20" customHeight="1">
      <c r="A24" s="61" t="s">
        <v>625</v>
      </c>
      <c r="B24" s="61" t="s">
        <v>595</v>
      </c>
      <c r="C24" s="61" t="s">
        <v>579</v>
      </c>
      <c r="D24" s="62">
        <v>45442</v>
      </c>
      <c r="E24" s="61" t="s">
        <v>627</v>
      </c>
      <c r="F24" s="61">
        <v>28</v>
      </c>
    </row>
    <row r="25" spans="1:6" ht="20" customHeight="1">
      <c r="A25" s="61" t="s">
        <v>628</v>
      </c>
      <c r="B25" s="61" t="s">
        <v>595</v>
      </c>
      <c r="C25" s="61" t="s">
        <v>579</v>
      </c>
      <c r="D25" s="62">
        <v>45440</v>
      </c>
      <c r="E25" s="61" t="s">
        <v>626</v>
      </c>
      <c r="F25" s="61">
        <v>23</v>
      </c>
    </row>
    <row r="26" spans="1:6" ht="20" customHeight="1">
      <c r="A26" s="61" t="s">
        <v>628</v>
      </c>
      <c r="B26" s="61" t="s">
        <v>595</v>
      </c>
      <c r="C26" s="61" t="s">
        <v>579</v>
      </c>
      <c r="D26" s="62">
        <v>45442</v>
      </c>
      <c r="E26" s="61" t="s">
        <v>627</v>
      </c>
      <c r="F26" s="61">
        <v>28</v>
      </c>
    </row>
    <row r="27" spans="1:6" ht="20" customHeight="1">
      <c r="A27" s="61" t="s">
        <v>317</v>
      </c>
      <c r="B27" s="61" t="s">
        <v>578</v>
      </c>
      <c r="C27" s="61" t="s">
        <v>579</v>
      </c>
      <c r="D27" s="62">
        <v>45443</v>
      </c>
      <c r="E27" s="61" t="s">
        <v>590</v>
      </c>
      <c r="F27" s="61">
        <v>662</v>
      </c>
    </row>
    <row r="28" spans="1:6" ht="20" customHeight="1">
      <c r="A28" s="61" t="s">
        <v>629</v>
      </c>
      <c r="B28" s="61" t="s">
        <v>578</v>
      </c>
      <c r="C28" s="61" t="s">
        <v>579</v>
      </c>
      <c r="D28" s="62">
        <v>45441</v>
      </c>
      <c r="E28" s="61" t="s">
        <v>630</v>
      </c>
      <c r="F28" s="61">
        <v>150</v>
      </c>
    </row>
    <row r="29" spans="1:6" ht="20" customHeight="1">
      <c r="A29" s="61" t="s">
        <v>629</v>
      </c>
      <c r="B29" s="61" t="s">
        <v>578</v>
      </c>
      <c r="C29" s="61" t="s">
        <v>579</v>
      </c>
      <c r="D29" s="62">
        <v>45442</v>
      </c>
      <c r="E29" s="61" t="s">
        <v>631</v>
      </c>
      <c r="F29" s="61">
        <v>157</v>
      </c>
    </row>
    <row r="30" spans="1:6" ht="20" customHeight="1">
      <c r="A30" s="61" t="s">
        <v>636</v>
      </c>
      <c r="B30" s="61" t="s">
        <v>595</v>
      </c>
      <c r="C30" s="61" t="s">
        <v>579</v>
      </c>
      <c r="D30" s="62">
        <v>45437</v>
      </c>
      <c r="E30" s="61" t="s">
        <v>637</v>
      </c>
      <c r="F30" s="61">
        <v>667</v>
      </c>
    </row>
    <row r="31" spans="1:6" ht="20" customHeight="1">
      <c r="A31" s="61" t="s">
        <v>636</v>
      </c>
      <c r="B31" s="61" t="s">
        <v>595</v>
      </c>
      <c r="C31" s="61" t="s">
        <v>579</v>
      </c>
      <c r="D31" s="62">
        <v>45445</v>
      </c>
      <c r="E31" s="61" t="s">
        <v>638</v>
      </c>
      <c r="F31" s="61">
        <v>667</v>
      </c>
    </row>
    <row r="32" spans="1:6" ht="20" customHeight="1">
      <c r="A32" s="61" t="s">
        <v>645</v>
      </c>
      <c r="B32" s="61" t="s">
        <v>578</v>
      </c>
      <c r="C32" s="61" t="s">
        <v>579</v>
      </c>
      <c r="D32" s="62">
        <v>45440</v>
      </c>
      <c r="E32" s="61" t="s">
        <v>646</v>
      </c>
      <c r="F32" s="61">
        <v>576</v>
      </c>
    </row>
    <row r="33" spans="1:6" ht="20" customHeight="1">
      <c r="A33" s="61" t="s">
        <v>645</v>
      </c>
      <c r="B33" s="61" t="s">
        <v>578</v>
      </c>
      <c r="C33" s="61" t="s">
        <v>579</v>
      </c>
      <c r="D33" s="62">
        <v>45443</v>
      </c>
      <c r="E33" s="61" t="s">
        <v>647</v>
      </c>
      <c r="F33" s="61">
        <v>598</v>
      </c>
    </row>
    <row r="34" spans="1:6" ht="20" customHeight="1">
      <c r="A34" s="61" t="s">
        <v>648</v>
      </c>
      <c r="B34" s="61" t="s">
        <v>578</v>
      </c>
      <c r="C34" s="61" t="s">
        <v>579</v>
      </c>
      <c r="D34" s="62">
        <v>45442</v>
      </c>
      <c r="E34" s="61" t="s">
        <v>649</v>
      </c>
      <c r="F34" s="61">
        <v>73</v>
      </c>
    </row>
    <row r="35" spans="1:6" ht="20" customHeight="1">
      <c r="A35" s="61" t="s">
        <v>653</v>
      </c>
      <c r="B35" s="61" t="s">
        <v>578</v>
      </c>
      <c r="C35" s="61" t="s">
        <v>579</v>
      </c>
      <c r="D35" s="62">
        <v>45433</v>
      </c>
      <c r="E35" s="61" t="s">
        <v>669</v>
      </c>
      <c r="F35" s="61">
        <v>662</v>
      </c>
    </row>
    <row r="36" spans="1:6" ht="20" customHeight="1">
      <c r="A36" s="61" t="s">
        <v>657</v>
      </c>
      <c r="B36" s="61" t="s">
        <v>578</v>
      </c>
      <c r="C36" s="61" t="s">
        <v>579</v>
      </c>
      <c r="D36" s="62">
        <v>45440</v>
      </c>
      <c r="E36" s="61" t="s">
        <v>658</v>
      </c>
      <c r="F36" s="61">
        <v>662</v>
      </c>
    </row>
    <row r="37" spans="1:6" ht="20" customHeight="1">
      <c r="A37" s="61" t="s">
        <v>657</v>
      </c>
      <c r="B37" s="61" t="s">
        <v>578</v>
      </c>
      <c r="C37" s="61" t="s">
        <v>579</v>
      </c>
      <c r="D37" s="62">
        <v>45443</v>
      </c>
      <c r="E37" s="61" t="s">
        <v>659</v>
      </c>
      <c r="F37" s="61">
        <v>667</v>
      </c>
    </row>
    <row r="38" spans="1:6" ht="20" customHeight="1">
      <c r="A38" s="61" t="s">
        <v>660</v>
      </c>
      <c r="B38" s="61" t="s">
        <v>578</v>
      </c>
      <c r="C38" s="61" t="s">
        <v>579</v>
      </c>
      <c r="D38" s="62">
        <v>45440</v>
      </c>
      <c r="E38" s="61" t="s">
        <v>658</v>
      </c>
      <c r="F38" s="61">
        <v>662</v>
      </c>
    </row>
    <row r="39" spans="1:6" ht="20" customHeight="1">
      <c r="A39" s="61" t="s">
        <v>660</v>
      </c>
      <c r="B39" s="61" t="s">
        <v>578</v>
      </c>
      <c r="C39" s="61" t="s">
        <v>579</v>
      </c>
      <c r="D39" s="62">
        <v>45443</v>
      </c>
      <c r="E39" s="61" t="s">
        <v>661</v>
      </c>
      <c r="F39" s="61">
        <v>662</v>
      </c>
    </row>
    <row r="40" spans="1:6" ht="20" customHeight="1">
      <c r="A40" s="61" t="s">
        <v>487</v>
      </c>
      <c r="B40" s="61" t="s">
        <v>578</v>
      </c>
      <c r="C40" s="61" t="s">
        <v>579</v>
      </c>
      <c r="D40" s="62">
        <v>45443</v>
      </c>
      <c r="E40" s="61" t="s">
        <v>662</v>
      </c>
      <c r="F40" s="61">
        <v>567</v>
      </c>
    </row>
    <row r="41" spans="1:6" ht="20" customHeight="1">
      <c r="A41" s="61" t="s">
        <v>666</v>
      </c>
      <c r="B41" s="61" t="s">
        <v>578</v>
      </c>
      <c r="C41" s="61" t="s">
        <v>579</v>
      </c>
      <c r="D41" s="62">
        <v>45439</v>
      </c>
      <c r="E41" s="61" t="s">
        <v>667</v>
      </c>
      <c r="F41" s="61">
        <v>662</v>
      </c>
    </row>
    <row r="42" spans="1:6" ht="20" customHeight="1">
      <c r="F42" s="55">
        <f>SUM(F2:F41)</f>
        <v>15689</v>
      </c>
    </row>
  </sheetData>
  <phoneticPr fontId="2" type="noConversion"/>
  <pageMargins left="0.7" right="0.7" top="0.75" bottom="0.75" header="0.3" footer="0.3"/>
  <pageSetup paperSize="9" scale="9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Summary</vt:lpstr>
      <vt:lpstr>康辉集团北京国际会议展览有限公司</vt:lpstr>
      <vt:lpstr>嘉宾机票出票明细</vt:lpstr>
      <vt:lpstr>嘉宾机票报销明细</vt:lpstr>
      <vt:lpstr>嘉宾火车票报销明细</vt:lpstr>
      <vt:lpstr>嘉宾机票出票明细!Print_Titles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Zheng, Jialing</dc:creator>
  <cp:lastModifiedBy>Jie Ma</cp:lastModifiedBy>
  <cp:lastPrinted>2024-06-26T09:51:27Z</cp:lastPrinted>
  <dcterms:created xsi:type="dcterms:W3CDTF">2022-03-17T11:45:04Z</dcterms:created>
  <dcterms:modified xsi:type="dcterms:W3CDTF">2024-07-16T04:15:52Z</dcterms:modified>
</cp:coreProperties>
</file>