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L1 报价汇总" sheetId="23" r:id="rId1"/>
    <sheet name="L2-模块报价" sheetId="30" r:id="rId2"/>
    <sheet name="L3-明细条目报价" sheetId="3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<sst xmlns="http://schemas.openxmlformats.org/spreadsheetml/2006/main" count="670" uniqueCount="257">
  <si>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</si>
  <si>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</si>
  <si>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</si>
  <si>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</si>
  <si>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</si>
  <si>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</si>
  <si>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</si>
  <si>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</si>
  <si>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</si>
  <si>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</si>
  <si>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</si>
  <si>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</si>
  <si>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</si>
  <si>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</si>
  <si>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</si>
  <si>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</si>
  <si>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</si>
  <si>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</si>
  <si>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</si>
  <si>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</si>
  <si>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</si>
  <si>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</si>
  <si>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</si>
  <si>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</si>
  <si>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</si>
  <si>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</si>
  <si>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</si>
  <si>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</si>
  <si>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</si>
  <si>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</si>
  <si>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-</t>
  </si>
  <si>
    <t>客户名称</t>
  </si>
  <si>
    <t>公共关系</t>
  </si>
  <si>
    <t>业务联系人</t>
  </si>
  <si>
    <t>李馨</t>
  </si>
  <si>
    <t>联系方式</t>
  </si>
  <si>
    <t>项目名称</t>
  </si>
  <si>
    <t>快手北京可灵电影项目</t>
  </si>
  <si>
    <t>采购联系人</t>
  </si>
  <si>
    <t>潘舒悦</t>
  </si>
  <si>
    <t>panshuyue@kuaishou.com</t>
  </si>
  <si>
    <t>项目日期</t>
  </si>
  <si>
    <t>2025.6.25</t>
  </si>
  <si>
    <t>接待人数</t>
  </si>
  <si>
    <t>目的地</t>
  </si>
  <si>
    <t>北京</t>
  </si>
  <si>
    <t>报价时间</t>
  </si>
  <si>
    <t>项目经理</t>
  </si>
  <si>
    <t>张兆洁</t>
  </si>
  <si>
    <t>邮箱地址</t>
  </si>
  <si>
    <t>zhangzhaojie@cct.cn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</si>
  <si>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</si>
  <si>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模块2 物料（非据实）</t>
  </si>
  <si>
    <t>人员及服务</t>
  </si>
  <si>
    <t>小计</t>
  </si>
  <si>
    <t>二级报价项</t>
  </si>
  <si>
    <t>三级报价项</t>
  </si>
  <si>
    <t>四级报价项</t>
  </si>
  <si>
    <t>单位</t>
  </si>
  <si>
    <t>单价</t>
  </si>
  <si>
    <t>设计</t>
  </si>
  <si>
    <t>/</t>
  </si>
  <si>
    <t>动线指引，背景板，签到背板  延展</t>
  </si>
  <si>
    <t>模块3 物料（非据实）</t>
  </si>
  <si>
    <t>模块4 据实结算</t>
  </si>
  <si>
    <t>大交通</t>
  </si>
  <si>
    <t>北京往返经济舱机票</t>
  </si>
  <si>
    <t>经济舱（境内）</t>
  </si>
  <si>
    <t>详见附件机票账单</t>
  </si>
  <si>
    <t>项目/次</t>
  </si>
  <si>
    <t>高铁票</t>
  </si>
  <si>
    <t>火车票</t>
  </si>
  <si>
    <t>嘉宾往返高铁票</t>
  </si>
  <si>
    <t>酒店住宿</t>
  </si>
  <si>
    <t>北京昆泰嘉桐酒店</t>
  </si>
  <si>
    <t>高级大床</t>
  </si>
  <si>
    <t>嘉宾住宿房间</t>
  </si>
  <si>
    <t>会议
（含场地）</t>
  </si>
  <si>
    <t>三里屯英皇电影院</t>
  </si>
  <si>
    <t>半日场租</t>
  </si>
  <si>
    <t>详见账单</t>
  </si>
  <si>
    <t>茶歇</t>
  </si>
  <si>
    <t>会议茶歇</t>
  </si>
  <si>
    <t>其他</t>
  </si>
  <si>
    <t>备用金</t>
  </si>
  <si>
    <t>嘉宾交通费</t>
  </si>
  <si>
    <t>制作物料</t>
  </si>
  <si>
    <t>易拉宝</t>
  </si>
  <si>
    <t>物料</t>
  </si>
  <si>
    <t>易拉宝加厚铝合金120*200</t>
  </si>
  <si>
    <t>个</t>
  </si>
  <si>
    <t>麦标套</t>
  </si>
  <si>
    <t>亚克力麦标</t>
  </si>
  <si>
    <t>手卡</t>
  </si>
  <si>
    <t>胸卡</t>
  </si>
  <si>
    <t>9*13cm  双面PVC</t>
  </si>
  <si>
    <t>挂绳</t>
  </si>
  <si>
    <t>2.0单头绳</t>
  </si>
  <si>
    <t>电影片</t>
  </si>
  <si>
    <t>卡板纸（含人工开眼，含加急）</t>
  </si>
  <si>
    <t>椅背贴</t>
  </si>
  <si>
    <t>运输费</t>
  </si>
  <si>
    <t>工作人员</t>
  </si>
  <si>
    <t>调音师</t>
  </si>
  <si>
    <t>名/次</t>
  </si>
  <si>
    <t>速记人员</t>
  </si>
  <si>
    <t>6月25日  当天  1名</t>
  </si>
  <si>
    <t>主持人</t>
  </si>
  <si>
    <t>含10%税点</t>
  </si>
  <si>
    <t>运营费用</t>
  </si>
  <si>
    <t>全频音箱</t>
  </si>
  <si>
    <t>低音音箱</t>
  </si>
  <si>
    <t>调音台</t>
  </si>
  <si>
    <t>功放</t>
  </si>
  <si>
    <t>周边设备</t>
  </si>
  <si>
    <t>话筒</t>
  </si>
  <si>
    <t>签到背板</t>
  </si>
  <si>
    <t>背景板</t>
  </si>
  <si>
    <t>高脚椅</t>
  </si>
  <si>
    <t>折叠椅</t>
  </si>
  <si>
    <t>运费</t>
  </si>
  <si>
    <t>工人</t>
  </si>
  <si>
    <t>灯光</t>
  </si>
  <si>
    <t>云相册</t>
  </si>
  <si>
    <t>牛皮纸信封</t>
  </si>
  <si>
    <t>牛皮纸手提袋</t>
  </si>
  <si>
    <t>零食筐</t>
  </si>
  <si>
    <t>矿泉水</t>
  </si>
  <si>
    <t>抽纸</t>
  </si>
  <si>
    <t>双面胶 签到笔</t>
  </si>
  <si>
    <t>VIP嘉宾餐费</t>
  </si>
  <si>
    <t>VIP停车费</t>
  </si>
  <si>
    <t>VIP休息室果切</t>
  </si>
  <si>
    <t>模块5 服务费及税费</t>
  </si>
  <si>
    <t>专票税费减免</t>
  </si>
  <si>
    <t>备注（参考列举项，同等级设备均可）</t>
  </si>
  <si>
    <t>单位（车次、公里）</t>
  </si>
  <si>
    <t>单次使用
1、包含8小时100公里
2、需使用3年内车</t>
  </si>
  <si>
    <t>丰田天籁</t>
  </si>
  <si>
    <t>4座普通小车
或等同档次</t>
  </si>
  <si>
    <t>车/趟</t>
  </si>
  <si>
    <t>单次使用
1、包含8小时100公里
2、需使用4年内车</t>
  </si>
  <si>
    <t>奥迪A6</t>
  </si>
  <si>
    <t>4座豪华小车
或等同档次</t>
  </si>
  <si>
    <t>单次使用
1、包含8小时100公里
2、需使用5年内车</t>
  </si>
  <si>
    <t>丰田GL8</t>
  </si>
  <si>
    <t>7座普通商务车
或等同档次</t>
  </si>
  <si>
    <t>单次使用
1、包含8小时100公里
2、需使用6年内车</t>
  </si>
  <si>
    <t>奔驰V60</t>
  </si>
  <si>
    <t>7座豪华商务车
或等同档次</t>
  </si>
  <si>
    <t>单次使用
1、包含8小时100公里
2、需使用7年内车</t>
  </si>
  <si>
    <t>丰田考斯特</t>
  </si>
  <si>
    <t>15座普通小巴
或等同档次</t>
  </si>
  <si>
    <t>单次使用
1、包含8小时100公里
2、需使用8年内车</t>
  </si>
  <si>
    <t>15座豪华小巴
或等同档次</t>
  </si>
  <si>
    <t>单次使用
1、包含8小时100公里
2、需使用9年内车</t>
  </si>
  <si>
    <t>19-22座普通小巴
或等同档次</t>
  </si>
  <si>
    <t>单次使用
1、包含8小时100公里
2、需使用10年内车</t>
  </si>
  <si>
    <t>19-22座豪华小巴
或等同档次</t>
  </si>
  <si>
    <t>单次使用
1、包含8小时100公里
2、需使用11年内车</t>
  </si>
  <si>
    <t>金龙</t>
  </si>
  <si>
    <t>33座中巴
或等同档次</t>
  </si>
  <si>
    <t>单次使用
1、包含8小时100公里
2、需使用12年内车</t>
  </si>
  <si>
    <t>37座中巴
或等同档次</t>
  </si>
  <si>
    <t>单次使用
1、包含8小时100公里
2、需使用13年内车</t>
  </si>
  <si>
    <t>45座中巴
或等同档次</t>
  </si>
  <si>
    <t>单次使用
1、包含8小时100公里
2、需使用14年内车</t>
  </si>
  <si>
    <t>53座中巴
或等同档次</t>
  </si>
  <si>
    <t>单次使用
1、包含8小时100公里
2、需使用15年内车</t>
  </si>
  <si>
    <t>57座中巴
或等同档次</t>
  </si>
  <si>
    <t>包车
1、包含8小时100公里
2、需使用3年内车</t>
  </si>
  <si>
    <t>车次*天</t>
  </si>
  <si>
    <t>包车
1、包含8小时100公里
2、需使用4年内车</t>
  </si>
  <si>
    <t>包车
1、包含8小时100公里
2、需使用5年内车</t>
  </si>
  <si>
    <t>包车
1、包含8小时100公里
2、需使用6年内车</t>
  </si>
  <si>
    <t>包车
1、包含8小时100公里
2、需使用7年内车</t>
  </si>
  <si>
    <t>包车
1、包含8小时100公里
2、需使用8年内车</t>
  </si>
  <si>
    <t>包车
1、包含8小时100公里
2、需使用9年内车</t>
  </si>
  <si>
    <t>包车
1、包含8小时100公里
2、需使用10年内车</t>
  </si>
  <si>
    <t>包车
1、包含8小时100公里
2、需使用11年内车</t>
  </si>
  <si>
    <t>包车
1、包含8小时100公里
2、需使用12年内车</t>
  </si>
  <si>
    <t>包车
1、包含8小时100公里
2、需使用13年内车</t>
  </si>
  <si>
    <t>包车
1、包含8小时100公里
2、需使用14年内车</t>
  </si>
  <si>
    <t>包车
1、包含8小时100公里
2、需使用15年内车</t>
  </si>
  <si>
    <t>车辆超公里费</t>
  </si>
  <si>
    <t>每公里</t>
  </si>
  <si>
    <t>车辆超时间费</t>
  </si>
  <si>
    <t>每小时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</si>
  <si>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</si>
  <si>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</si>
  <si>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</si>
  <si>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</si>
  <si>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</si>
  <si>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</si>
  <si>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</si>
  <si>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</si>
  <si>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</si>
  <si>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</si>
  <si>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</si>
  <si>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</si>
  <si>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</si>
  <si>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</si>
  <si>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</si>
  <si>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</si>
  <si>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</si>
  <si>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</si>
  <si>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</si>
  <si>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</si>
  <si>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</si>
  <si>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</si>
  <si>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</si>
  <si>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</si>
  <si>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</si>
  <si>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</si>
  <si>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</si>
  <si>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</si>
  <si>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</si>
  <si>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</si>
  <si>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活动现场前期运营</t>
  </si>
  <si>
    <t>工作时长8小时、供应商自有人员</t>
  </si>
  <si>
    <t>人/次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</si>
  <si>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</si>
  <si>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</si>
  <si>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</si>
  <si>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</si>
  <si>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</si>
  <si>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</si>
  <si>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</si>
  <si>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</si>
  <si>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</si>
  <si>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</si>
  <si>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</si>
  <si>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</si>
  <si>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</si>
  <si>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</si>
  <si>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</si>
  <si>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</si>
  <si>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</si>
  <si>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</si>
  <si>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</si>
  <si>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</si>
  <si>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</si>
  <si>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</t>
  </si>
  <si>
    <t>住宿补助</t>
  </si>
  <si>
    <t>双人同住350/天，不分城市（仅供应商自有人员可以报）</t>
  </si>
  <si>
    <t>2人/天</t>
  </si>
  <si>
    <t>小交通补助（打车）</t>
  </si>
  <si>
    <t>30/天/人</t>
  </si>
  <si>
    <t>天/人</t>
  </si>
  <si>
    <t>超时费</t>
  </si>
  <si>
    <t>50/小时</t>
  </si>
  <si>
    <t>小时</t>
  </si>
  <si>
    <t>服务费</t>
  </si>
  <si>
    <t>海外服务费</t>
  </si>
  <si>
    <t>如不涉及请忽略</t>
  </si>
  <si>
    <t>税费</t>
  </si>
  <si>
    <t>填写税率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</si>
</sst>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  <numFmt numFmtId="179" formatCode="0.00_);[Red]\(0.00\)"/>
  </numFmts>
  <fonts count="43">
    <font>
      <sz val="12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Microsoft YaHei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1" fillId="14" borderId="18" applyNumberFormat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0" fillId="0" borderId="0"/>
    <xf numFmtId="0" fontId="21" fillId="0" borderId="0">
      <alignment vertical="center"/>
    </xf>
    <xf numFmtId="0" fontId="21" fillId="0" borderId="0">
      <alignment vertical="center"/>
    </xf>
    <xf numFmtId="177" fontId="41" fillId="0" borderId="0">
      <protection locked="0"/>
    </xf>
    <xf numFmtId="0" fontId="41" fillId="0" borderId="0">
      <protection locked="0"/>
    </xf>
    <xf numFmtId="0" fontId="40" fillId="0" borderId="0">
      <alignment vertical="center"/>
    </xf>
    <xf numFmtId="0" fontId="42" fillId="0" borderId="0"/>
  </cellStyleXfs>
  <cellXfs count="126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177" fontId="2" fillId="3" borderId="1" xfId="52" applyFont="1" applyFill="1" applyBorder="1" applyAlignment="1" applyProtection="1">
      <alignment horizontal="left" vertical="center"/>
    </xf>
    <xf numFmtId="4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1" xfId="53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2" fillId="3" borderId="1" xfId="5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1" fontId="5" fillId="0" borderId="2" xfId="0" applyNumberFormat="1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43" fontId="2" fillId="3" borderId="1" xfId="0" applyNumberFormat="1" applyFont="1" applyFill="1" applyBorder="1" applyAlignment="1" applyProtection="1">
      <alignment horizontal="center" vertical="center"/>
      <protection locked="0"/>
    </xf>
    <xf numFmtId="9" fontId="2" fillId="3" borderId="1" xfId="0" applyNumberFormat="1" applyFont="1" applyFill="1" applyBorder="1" applyAlignment="1">
      <alignment horizontal="center" vertical="center"/>
    </xf>
    <xf numFmtId="9" fontId="2" fillId="4" borderId="1" xfId="3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Protection="1">
      <alignment vertical="center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left" vertical="center"/>
    </xf>
    <xf numFmtId="0" fontId="10" fillId="7" borderId="5" xfId="0" applyFont="1" applyFill="1" applyBorder="1" applyProtection="1">
      <alignment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178" fontId="12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14" fontId="13" fillId="0" borderId="4" xfId="6" applyNumberFormat="1" applyBorder="1" applyProtection="1">
      <alignment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43" fontId="14" fillId="8" borderId="5" xfId="0" applyNumberFormat="1" applyFont="1" applyFill="1" applyBorder="1" applyAlignment="1">
      <alignment horizontal="left" vertical="center"/>
    </xf>
    <xf numFmtId="0" fontId="14" fillId="8" borderId="1" xfId="0" applyFont="1" applyFill="1" applyBorder="1">
      <alignment vertical="center"/>
    </xf>
    <xf numFmtId="0" fontId="14" fillId="9" borderId="1" xfId="0" applyFont="1" applyFill="1" applyBorder="1" applyAlignment="1">
      <alignment horizontal="center" vertical="center"/>
    </xf>
    <xf numFmtId="43" fontId="14" fillId="9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" applyNumberFormat="1" applyFont="1" applyFill="1" applyBorder="1" applyAlignment="1" applyProtection="1">
      <alignment horizontal="left" vertical="center"/>
      <protection locked="0"/>
    </xf>
    <xf numFmtId="43" fontId="2" fillId="3" borderId="1" xfId="0" applyNumberFormat="1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8" fontId="3" fillId="0" borderId="7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79" fontId="3" fillId="6" borderId="1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58" fontId="15" fillId="0" borderId="7" xfId="1" applyNumberFormat="1" applyFont="1" applyFill="1" applyBorder="1" applyAlignment="1">
      <alignment horizontal="left" vertical="center" wrapText="1"/>
    </xf>
    <xf numFmtId="179" fontId="15" fillId="6" borderId="1" xfId="1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58" fontId="15" fillId="0" borderId="11" xfId="1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178" fontId="15" fillId="0" borderId="11" xfId="1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178" fontId="15" fillId="0" borderId="12" xfId="1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178" fontId="3" fillId="0" borderId="10" xfId="1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6" fillId="0" borderId="6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8" xfId="55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vertical="center"/>
    </xf>
    <xf numFmtId="178" fontId="15" fillId="6" borderId="12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9" fontId="6" fillId="0" borderId="1" xfId="1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left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3" fillId="0" borderId="12" xfId="6" applyBorder="1" applyAlignment="1" applyProtection="1">
      <alignment horizontal="center" vertical="center" wrapText="1"/>
      <protection locked="0"/>
    </xf>
    <xf numFmtId="14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43" fontId="14" fillId="8" borderId="1" xfId="1" applyFont="1" applyFill="1" applyBorder="1" applyProtection="1">
      <alignment vertical="center"/>
    </xf>
    <xf numFmtId="43" fontId="15" fillId="0" borderId="1" xfId="1" applyFont="1" applyBorder="1" applyProtection="1">
      <alignment vertical="center"/>
    </xf>
    <xf numFmtId="0" fontId="16" fillId="0" borderId="1" xfId="0" applyFont="1" applyBorder="1" applyAlignment="1">
      <alignment horizontal="left" vertical="center" wrapText="1"/>
    </xf>
    <xf numFmtId="176" fontId="17" fillId="8" borderId="1" xfId="2" applyFont="1" applyFill="1" applyBorder="1" applyAlignment="1" applyProtection="1">
      <alignment horizontal="center" vertical="center" wrapText="1"/>
    </xf>
    <xf numFmtId="176" fontId="17" fillId="8" borderId="1" xfId="2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9" fontId="16" fillId="0" borderId="0" xfId="3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常规 2" xfId="50"/>
    <cellStyle name="常规 2 2" xfId="51"/>
    <cellStyle name="常规 2 2 2" xfId="52"/>
    <cellStyle name="常规 2 2 3" xfId="53"/>
    <cellStyle name="常规 3 2" xfId="54"/>
    <cellStyle name="样式 1" xfId="55"/>
  </cellStyles>
  <dxfs count="2">
    <dxf>
      <fill>
        <patternFill patternType="solid">
          <bgColor rgb="FFC5E0B3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52;&#20806;&#27905;&#24037;&#20316;&#25991;&#20214;\2025&#24180;\6&#26376;&#24555;&#25163;&#21271;&#20140;&#21487;&#28789;&#30005;&#24433;&#39033;&#30446;\&#32467;&#31639;&#21253;\PR250601837%20&#24555;&#25163;&#21271;&#20140;&#21487;&#28789;&#30005;&#24433;&#39033;&#30446;&#32467;&#31639;&#21253;-0917\PR250601837%20&#24555;&#25163;&#21271;&#20140;&#21487;&#28789;&#30005;&#24433;&#39033;&#30446;&#32467;&#31639;&#21333;-0909&#21453;&#39304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1 报价汇总"/>
      <sheetName val="L2-模块报价"/>
      <sheetName val="L3-明细条目报价"/>
    </sheetNames>
    <sheetDataSet>
      <sheetData sheetId="0"/>
      <sheetData sheetId="1"/>
      <sheetData sheetId="2">
        <row r="2">
          <cell r="A2">
            <v>1</v>
          </cell>
          <cell r="B2" t="str">
            <v>单次使用
1、包含8小时100公里
2、需使用3年内车</v>
          </cell>
          <cell r="C2" t="str">
            <v>丰田天籁</v>
          </cell>
          <cell r="D2" t="str">
            <v>4座普通小车
或等同档次</v>
          </cell>
        </row>
        <row r="2">
          <cell r="F2" t="str">
            <v>车/趟</v>
          </cell>
          <cell r="G2">
            <v>300</v>
          </cell>
        </row>
        <row r="3">
          <cell r="A3">
            <v>2</v>
          </cell>
          <cell r="B3" t="str">
            <v>单次使用
1、包含8小时100公里
2、需使用4年内车</v>
          </cell>
          <cell r="C3" t="str">
            <v>奥迪A6</v>
          </cell>
          <cell r="D3" t="str">
            <v>4座豪华小车
或等同档次</v>
          </cell>
        </row>
        <row r="3">
          <cell r="F3" t="str">
            <v>车/趟</v>
          </cell>
          <cell r="G3">
            <v>500</v>
          </cell>
        </row>
        <row r="4">
          <cell r="A4">
            <v>3</v>
          </cell>
          <cell r="B4" t="str">
            <v>单次使用
1、包含8小时100公里
2、需使用5年内车</v>
          </cell>
          <cell r="C4" t="str">
            <v>丰田GL8</v>
          </cell>
          <cell r="D4" t="str">
            <v>7座普通商务车
或等同档次</v>
          </cell>
        </row>
        <row r="4">
          <cell r="F4" t="str">
            <v>车/趟</v>
          </cell>
          <cell r="G4">
            <v>600</v>
          </cell>
        </row>
        <row r="5">
          <cell r="A5">
            <v>4</v>
          </cell>
          <cell r="B5" t="str">
            <v>单次使用
1、包含8小时100公里
2、需使用6年内车</v>
          </cell>
          <cell r="C5" t="str">
            <v>奔驰V60</v>
          </cell>
          <cell r="D5" t="str">
            <v>7座豪华商务车
或等同档次</v>
          </cell>
        </row>
        <row r="5">
          <cell r="F5" t="str">
            <v>车/趟</v>
          </cell>
          <cell r="G5">
            <v>850</v>
          </cell>
        </row>
        <row r="6">
          <cell r="A6">
            <v>5</v>
          </cell>
          <cell r="B6" t="str">
            <v>单次使用
1、包含8小时100公里
2、需使用7年内车</v>
          </cell>
          <cell r="C6" t="str">
            <v>丰田考斯特</v>
          </cell>
          <cell r="D6" t="str">
            <v>15座普通小巴
或等同档次</v>
          </cell>
        </row>
        <row r="6">
          <cell r="F6" t="str">
            <v>车/趟</v>
          </cell>
          <cell r="G6">
            <v>900</v>
          </cell>
        </row>
        <row r="7">
          <cell r="A7">
            <v>6</v>
          </cell>
          <cell r="B7" t="str">
            <v>单次使用
1、包含8小时100公里
2、需使用8年内车</v>
          </cell>
          <cell r="C7" t="str">
            <v>丰田考斯特</v>
          </cell>
          <cell r="D7" t="str">
            <v>15座豪华小巴
或等同档次</v>
          </cell>
        </row>
        <row r="7">
          <cell r="F7" t="str">
            <v>车/趟</v>
          </cell>
          <cell r="G7">
            <v>900</v>
          </cell>
        </row>
        <row r="8">
          <cell r="A8">
            <v>7</v>
          </cell>
          <cell r="B8" t="str">
            <v>单次使用
1、包含8小时100公里
2、需使用9年内车</v>
          </cell>
          <cell r="C8" t="str">
            <v>丰田考斯特</v>
          </cell>
          <cell r="D8" t="str">
            <v>19-22座普通小巴
或等同档次</v>
          </cell>
        </row>
        <row r="8">
          <cell r="F8" t="str">
            <v>车/趟</v>
          </cell>
          <cell r="G8">
            <v>900</v>
          </cell>
        </row>
        <row r="9">
          <cell r="A9">
            <v>8</v>
          </cell>
          <cell r="B9" t="str">
            <v>单次使用
1、包含8小时100公里
2、需使用10年内车</v>
          </cell>
          <cell r="C9" t="str">
            <v>丰田考斯特</v>
          </cell>
          <cell r="D9" t="str">
            <v>19-22座豪华小巴
或等同档次</v>
          </cell>
        </row>
        <row r="9">
          <cell r="F9" t="str">
            <v>车/趟</v>
          </cell>
          <cell r="G9">
            <v>900</v>
          </cell>
        </row>
        <row r="10">
          <cell r="A10">
            <v>9</v>
          </cell>
          <cell r="B10" t="str">
            <v>单次使用
1、包含8小时100公里
2、需使用11年内车</v>
          </cell>
          <cell r="C10" t="str">
            <v>金龙</v>
          </cell>
          <cell r="D10" t="str">
            <v>33座中巴
或等同档次</v>
          </cell>
        </row>
        <row r="10">
          <cell r="F10" t="str">
            <v>车/趟</v>
          </cell>
          <cell r="G10">
            <v>1100</v>
          </cell>
        </row>
        <row r="11">
          <cell r="A11">
            <v>10</v>
          </cell>
          <cell r="B11" t="str">
            <v>单次使用
1、包含8小时100公里
2、需使用12年内车</v>
          </cell>
          <cell r="C11" t="str">
            <v>金龙</v>
          </cell>
          <cell r="D11" t="str">
            <v>37座中巴
或等同档次</v>
          </cell>
        </row>
        <row r="11">
          <cell r="F11" t="str">
            <v>车/趟</v>
          </cell>
          <cell r="G11">
            <v>1100</v>
          </cell>
        </row>
        <row r="12">
          <cell r="A12">
            <v>11</v>
          </cell>
          <cell r="B12" t="str">
            <v>单次使用
1、包含8小时100公里
2、需使用13年内车</v>
          </cell>
          <cell r="C12" t="str">
            <v>金龙</v>
          </cell>
          <cell r="D12" t="str">
            <v>45座中巴
或等同档次</v>
          </cell>
        </row>
        <row r="12">
          <cell r="F12" t="str">
            <v>车/趟</v>
          </cell>
          <cell r="G12">
            <v>1300</v>
          </cell>
        </row>
        <row r="13">
          <cell r="A13">
            <v>12</v>
          </cell>
          <cell r="B13" t="str">
            <v>单次使用
1、包含8小时100公里
2、需使用14年内车</v>
          </cell>
          <cell r="C13" t="str">
            <v>金龙</v>
          </cell>
          <cell r="D13" t="str">
            <v>53座中巴
或等同档次</v>
          </cell>
        </row>
        <row r="13">
          <cell r="F13" t="str">
            <v>车/趟</v>
          </cell>
          <cell r="G13">
            <v>1300</v>
          </cell>
        </row>
        <row r="14">
          <cell r="A14">
            <v>13</v>
          </cell>
          <cell r="B14" t="str">
            <v>单次使用
1、包含8小时100公里
2、需使用15年内车</v>
          </cell>
          <cell r="C14" t="str">
            <v>金龙</v>
          </cell>
          <cell r="D14" t="str">
            <v>57座中巴
或等同档次</v>
          </cell>
        </row>
        <row r="14">
          <cell r="F14" t="str">
            <v>车/趟</v>
          </cell>
          <cell r="G14">
            <v>1300</v>
          </cell>
        </row>
        <row r="15">
          <cell r="A15">
            <v>14</v>
          </cell>
          <cell r="B15" t="str">
            <v>包车
1、包含8小时100公里
2、需使用3年内车</v>
          </cell>
          <cell r="C15" t="str">
            <v>丰田天籁</v>
          </cell>
          <cell r="D15" t="str">
            <v>4座普通小车
或等同档次</v>
          </cell>
        </row>
        <row r="15">
          <cell r="F15" t="str">
            <v>车次*天</v>
          </cell>
          <cell r="G15">
            <v>800</v>
          </cell>
        </row>
        <row r="16">
          <cell r="A16">
            <v>15</v>
          </cell>
          <cell r="B16" t="str">
            <v>包车
1、包含8小时100公里
2、需使用4年内车</v>
          </cell>
          <cell r="C16" t="str">
            <v>奥迪A6</v>
          </cell>
          <cell r="D16" t="str">
            <v>4座豪华小车
或等同档次</v>
          </cell>
        </row>
        <row r="16">
          <cell r="F16" t="str">
            <v>车次*天</v>
          </cell>
          <cell r="G16">
            <v>800</v>
          </cell>
        </row>
        <row r="17">
          <cell r="A17">
            <v>16</v>
          </cell>
          <cell r="B17" t="str">
            <v>包车
1、包含8小时100公里
2、需使用5年内车</v>
          </cell>
          <cell r="C17" t="str">
            <v>丰田GL8</v>
          </cell>
          <cell r="D17" t="str">
            <v>7座普通商务车
或等同档次</v>
          </cell>
        </row>
        <row r="17">
          <cell r="F17" t="str">
            <v>车次*天</v>
          </cell>
          <cell r="G17">
            <v>800</v>
          </cell>
        </row>
        <row r="18">
          <cell r="A18">
            <v>17</v>
          </cell>
          <cell r="B18" t="str">
            <v>包车
1、包含8小时100公里
2、需使用6年内车</v>
          </cell>
          <cell r="C18" t="str">
            <v>奔驰V60</v>
          </cell>
          <cell r="D18" t="str">
            <v>7座豪华商务车
或等同档次</v>
          </cell>
        </row>
        <row r="18">
          <cell r="F18" t="str">
            <v>车次*天</v>
          </cell>
          <cell r="G18">
            <v>1000</v>
          </cell>
        </row>
        <row r="19">
          <cell r="A19">
            <v>18</v>
          </cell>
          <cell r="B19" t="str">
            <v>包车
1、包含8小时100公里
2、需使用7年内车</v>
          </cell>
          <cell r="C19" t="str">
            <v>丰田考斯特</v>
          </cell>
          <cell r="D19" t="str">
            <v>15座普通小巴
或等同档次</v>
          </cell>
        </row>
        <row r="19">
          <cell r="F19" t="str">
            <v>车次*天</v>
          </cell>
          <cell r="G19">
            <v>1300</v>
          </cell>
        </row>
        <row r="20">
          <cell r="A20">
            <v>19</v>
          </cell>
          <cell r="B20" t="str">
            <v>包车
1、包含8小时100公里
2、需使用8年内车</v>
          </cell>
          <cell r="C20" t="str">
            <v>丰田考斯特</v>
          </cell>
          <cell r="D20" t="str">
            <v>15座豪华小巴
或等同档次</v>
          </cell>
        </row>
        <row r="20">
          <cell r="F20" t="str">
            <v>车次*天</v>
          </cell>
          <cell r="G20">
            <v>1300</v>
          </cell>
        </row>
        <row r="21">
          <cell r="A21">
            <v>20</v>
          </cell>
          <cell r="B21" t="str">
            <v>包车
1、包含8小时100公里
2、需使用9年内车</v>
          </cell>
          <cell r="C21" t="str">
            <v>丰田考斯特</v>
          </cell>
          <cell r="D21" t="str">
            <v>19-22座普通小巴
或等同档次</v>
          </cell>
        </row>
        <row r="21">
          <cell r="F21" t="str">
            <v>车次*天</v>
          </cell>
          <cell r="G21">
            <v>1400</v>
          </cell>
        </row>
        <row r="22">
          <cell r="A22">
            <v>21</v>
          </cell>
          <cell r="B22" t="str">
            <v>包车
1、包含8小时100公里
2、需使用10年内车</v>
          </cell>
          <cell r="C22" t="str">
            <v>丰田考斯特</v>
          </cell>
          <cell r="D22" t="str">
            <v>19-22座豪华小巴
或等同档次</v>
          </cell>
        </row>
        <row r="22">
          <cell r="F22" t="str">
            <v>车次*天</v>
          </cell>
          <cell r="G22">
            <v>1500</v>
          </cell>
        </row>
        <row r="23">
          <cell r="A23">
            <v>22</v>
          </cell>
          <cell r="B23" t="str">
            <v>包车
1、包含8小时100公里
2、需使用11年内车</v>
          </cell>
          <cell r="C23" t="str">
            <v>金龙</v>
          </cell>
          <cell r="D23" t="str">
            <v>33座中巴
或等同档次</v>
          </cell>
        </row>
        <row r="23">
          <cell r="F23" t="str">
            <v>车次*天</v>
          </cell>
          <cell r="G23">
            <v>1400</v>
          </cell>
        </row>
        <row r="24">
          <cell r="A24">
            <v>23</v>
          </cell>
          <cell r="B24" t="str">
            <v>包车
1、包含8小时100公里
2、需使用12年内车</v>
          </cell>
          <cell r="C24" t="str">
            <v>金龙</v>
          </cell>
          <cell r="D24" t="str">
            <v>37座中巴
或等同档次</v>
          </cell>
        </row>
        <row r="24">
          <cell r="F24" t="str">
            <v>车次*天</v>
          </cell>
          <cell r="G24">
            <v>1500</v>
          </cell>
        </row>
        <row r="25">
          <cell r="A25">
            <v>24</v>
          </cell>
          <cell r="B25" t="str">
            <v>包车
1、包含8小时100公里
2、需使用13年内车</v>
          </cell>
          <cell r="C25" t="str">
            <v>金龙</v>
          </cell>
          <cell r="D25" t="str">
            <v>45座中巴
或等同档次</v>
          </cell>
        </row>
        <row r="25">
          <cell r="F25" t="str">
            <v>车次*天</v>
          </cell>
          <cell r="G25">
            <v>2400</v>
          </cell>
        </row>
        <row r="26">
          <cell r="A26">
            <v>25</v>
          </cell>
          <cell r="B26" t="str">
            <v>包车
1、包含8小时100公里
2、需使用14年内车</v>
          </cell>
          <cell r="C26" t="str">
            <v>金龙</v>
          </cell>
          <cell r="D26" t="str">
            <v>53座中巴
或等同档次</v>
          </cell>
        </row>
        <row r="26">
          <cell r="F26" t="str">
            <v>车次*天</v>
          </cell>
          <cell r="G26">
            <v>2200</v>
          </cell>
        </row>
        <row r="27">
          <cell r="A27">
            <v>26</v>
          </cell>
          <cell r="B27" t="str">
            <v>包车
1、包含8小时100公里
2、需使用15年内车</v>
          </cell>
          <cell r="C27" t="str">
            <v>金龙</v>
          </cell>
          <cell r="D27" t="str">
            <v>57座中巴
或等同档次</v>
          </cell>
        </row>
        <row r="27">
          <cell r="F27" t="str">
            <v>车次*天</v>
          </cell>
          <cell r="G27">
            <v>2400</v>
          </cell>
        </row>
        <row r="28">
          <cell r="A28">
            <v>27</v>
          </cell>
          <cell r="B28" t="str">
            <v>车辆超公里费</v>
          </cell>
          <cell r="C28" t="str">
            <v>丰田天籁</v>
          </cell>
          <cell r="D28" t="str">
            <v>4座普通小车
或等同档次</v>
          </cell>
        </row>
        <row r="28">
          <cell r="F28" t="str">
            <v>每公里</v>
          </cell>
          <cell r="G28">
            <v>5</v>
          </cell>
        </row>
        <row r="29">
          <cell r="A29">
            <v>28</v>
          </cell>
          <cell r="B29" t="str">
            <v>车辆超公里费</v>
          </cell>
          <cell r="C29" t="str">
            <v>奥迪A6</v>
          </cell>
          <cell r="D29" t="str">
            <v>4座豪华小车
或等同档次</v>
          </cell>
        </row>
        <row r="29">
          <cell r="F29" t="str">
            <v>每公里</v>
          </cell>
          <cell r="G29">
            <v>5</v>
          </cell>
        </row>
        <row r="30">
          <cell r="A30">
            <v>29</v>
          </cell>
          <cell r="B30" t="str">
            <v>车辆超公里费</v>
          </cell>
          <cell r="C30" t="str">
            <v>丰田GL8</v>
          </cell>
          <cell r="D30" t="str">
            <v>7座普通商务车
或等同档次</v>
          </cell>
        </row>
        <row r="30">
          <cell r="F30" t="str">
            <v>每公里</v>
          </cell>
          <cell r="G30">
            <v>5</v>
          </cell>
        </row>
        <row r="31">
          <cell r="A31">
            <v>30</v>
          </cell>
          <cell r="B31" t="str">
            <v>车辆超公里费</v>
          </cell>
          <cell r="C31" t="str">
            <v>奔驰V60</v>
          </cell>
          <cell r="D31" t="str">
            <v>7座豪华商务车
或等同档次</v>
          </cell>
        </row>
        <row r="31">
          <cell r="F31" t="str">
            <v>每公里</v>
          </cell>
          <cell r="G31">
            <v>5</v>
          </cell>
        </row>
        <row r="32">
          <cell r="A32">
            <v>31</v>
          </cell>
          <cell r="B32" t="str">
            <v>车辆超公里费</v>
          </cell>
          <cell r="C32" t="str">
            <v>丰田考斯特</v>
          </cell>
          <cell r="D32" t="str">
            <v>15座普通小巴
或等同档次</v>
          </cell>
        </row>
        <row r="32">
          <cell r="F32" t="str">
            <v>每公里</v>
          </cell>
          <cell r="G32">
            <v>5</v>
          </cell>
        </row>
        <row r="33">
          <cell r="A33">
            <v>32</v>
          </cell>
          <cell r="B33" t="str">
            <v>车辆超公里费</v>
          </cell>
          <cell r="C33" t="str">
            <v>丰田考斯特</v>
          </cell>
          <cell r="D33" t="str">
            <v>15座豪华小巴
或等同档次</v>
          </cell>
        </row>
        <row r="33">
          <cell r="F33" t="str">
            <v>每公里</v>
          </cell>
          <cell r="G33">
            <v>5</v>
          </cell>
        </row>
        <row r="34">
          <cell r="A34">
            <v>33</v>
          </cell>
          <cell r="B34" t="str">
            <v>车辆超公里费</v>
          </cell>
          <cell r="C34" t="str">
            <v>丰田考斯特</v>
          </cell>
          <cell r="D34" t="str">
            <v>19-22座普通小巴
或等同档次</v>
          </cell>
        </row>
        <row r="34">
          <cell r="F34" t="str">
            <v>每公里</v>
          </cell>
          <cell r="G34">
            <v>5</v>
          </cell>
        </row>
        <row r="35">
          <cell r="A35">
            <v>34</v>
          </cell>
          <cell r="B35" t="str">
            <v>车辆超公里费</v>
          </cell>
          <cell r="C35" t="str">
            <v>丰田考斯特</v>
          </cell>
          <cell r="D35" t="str">
            <v>19-22座豪华小巴
或等同档次</v>
          </cell>
        </row>
        <row r="35">
          <cell r="F35" t="str">
            <v>每公里</v>
          </cell>
          <cell r="G35">
            <v>5</v>
          </cell>
        </row>
        <row r="36">
          <cell r="A36">
            <v>35</v>
          </cell>
          <cell r="B36" t="str">
            <v>车辆超公里费</v>
          </cell>
          <cell r="C36" t="str">
            <v>金龙</v>
          </cell>
          <cell r="D36" t="str">
            <v>33座中巴
或等同档次</v>
          </cell>
        </row>
        <row r="36">
          <cell r="F36" t="str">
            <v>每公里</v>
          </cell>
          <cell r="G36">
            <v>5</v>
          </cell>
        </row>
        <row r="37">
          <cell r="A37">
            <v>36</v>
          </cell>
          <cell r="B37" t="str">
            <v>车辆超公里费</v>
          </cell>
          <cell r="C37" t="str">
            <v>金龙</v>
          </cell>
          <cell r="D37" t="str">
            <v>37座中巴
或等同档次</v>
          </cell>
        </row>
        <row r="37">
          <cell r="F37" t="str">
            <v>每公里</v>
          </cell>
          <cell r="G37">
            <v>5</v>
          </cell>
        </row>
        <row r="38">
          <cell r="A38">
            <v>37</v>
          </cell>
          <cell r="B38" t="str">
            <v>车辆超公里费</v>
          </cell>
          <cell r="C38" t="str">
            <v>金龙</v>
          </cell>
          <cell r="D38" t="str">
            <v>45座中巴
或等同档次</v>
          </cell>
        </row>
        <row r="38">
          <cell r="F38" t="str">
            <v>每公里</v>
          </cell>
          <cell r="G38">
            <v>5</v>
          </cell>
        </row>
        <row r="39">
          <cell r="A39">
            <v>38</v>
          </cell>
          <cell r="B39" t="str">
            <v>车辆超公里费</v>
          </cell>
          <cell r="C39" t="str">
            <v>金龙</v>
          </cell>
          <cell r="D39" t="str">
            <v>53座中巴
或等同档次</v>
          </cell>
        </row>
        <row r="39">
          <cell r="F39" t="str">
            <v>每公里</v>
          </cell>
          <cell r="G39">
            <v>5</v>
          </cell>
        </row>
        <row r="40">
          <cell r="A40">
            <v>39</v>
          </cell>
          <cell r="B40" t="str">
            <v>车辆超公里费</v>
          </cell>
          <cell r="C40" t="str">
            <v>金龙</v>
          </cell>
          <cell r="D40" t="str">
            <v>57座中巴
或等同档次</v>
          </cell>
        </row>
        <row r="40">
          <cell r="F40" t="str">
            <v>每公里</v>
          </cell>
          <cell r="G40">
            <v>5</v>
          </cell>
        </row>
        <row r="41">
          <cell r="A41">
            <v>40</v>
          </cell>
          <cell r="B41" t="str">
            <v>车辆超时间费</v>
          </cell>
          <cell r="C41" t="str">
            <v>丰田天籁</v>
          </cell>
          <cell r="D41" t="str">
            <v>4座普通小车
或等同档次</v>
          </cell>
        </row>
        <row r="41">
          <cell r="F41" t="str">
            <v>每小时</v>
          </cell>
          <cell r="G41">
            <v>70</v>
          </cell>
        </row>
        <row r="42">
          <cell r="A42">
            <v>41</v>
          </cell>
          <cell r="B42" t="str">
            <v>车辆超时间费</v>
          </cell>
          <cell r="C42" t="str">
            <v>奥迪A6</v>
          </cell>
          <cell r="D42" t="str">
            <v>4座豪华小车
或等同档次</v>
          </cell>
        </row>
        <row r="42">
          <cell r="F42" t="str">
            <v>每小时</v>
          </cell>
          <cell r="G42">
            <v>70</v>
          </cell>
        </row>
        <row r="43">
          <cell r="A43">
            <v>42</v>
          </cell>
          <cell r="B43" t="str">
            <v>车辆超时间费</v>
          </cell>
          <cell r="C43" t="str">
            <v>丰田GL8</v>
          </cell>
          <cell r="D43" t="str">
            <v>7座普通商务车
或等同档次</v>
          </cell>
        </row>
        <row r="43">
          <cell r="F43" t="str">
            <v>每小时</v>
          </cell>
          <cell r="G43">
            <v>70</v>
          </cell>
        </row>
        <row r="44">
          <cell r="A44">
            <v>43</v>
          </cell>
          <cell r="B44" t="str">
            <v>车辆超时间费</v>
          </cell>
          <cell r="C44" t="str">
            <v>奔驰V60</v>
          </cell>
          <cell r="D44" t="str">
            <v>7座豪华商务车
或等同档次</v>
          </cell>
        </row>
        <row r="44">
          <cell r="F44" t="str">
            <v>每小时</v>
          </cell>
          <cell r="G44">
            <v>70</v>
          </cell>
        </row>
        <row r="45">
          <cell r="A45">
            <v>44</v>
          </cell>
          <cell r="B45" t="str">
            <v>车辆超时间费</v>
          </cell>
          <cell r="C45" t="str">
            <v>丰田考斯特</v>
          </cell>
          <cell r="D45" t="str">
            <v>15座普通小巴
或等同档次</v>
          </cell>
        </row>
        <row r="45">
          <cell r="F45" t="str">
            <v>每小时</v>
          </cell>
          <cell r="G45">
            <v>70</v>
          </cell>
        </row>
        <row r="46">
          <cell r="A46">
            <v>45</v>
          </cell>
          <cell r="B46" t="str">
            <v>车辆超时间费</v>
          </cell>
          <cell r="C46" t="str">
            <v>丰田考斯特</v>
          </cell>
          <cell r="D46" t="str">
            <v>15座豪华小巴
或等同档次</v>
          </cell>
        </row>
        <row r="46">
          <cell r="F46" t="str">
            <v>每小时</v>
          </cell>
          <cell r="G46">
            <v>70</v>
          </cell>
        </row>
        <row r="47">
          <cell r="A47">
            <v>46</v>
          </cell>
          <cell r="B47" t="str">
            <v>车辆超时间费</v>
          </cell>
          <cell r="C47" t="str">
            <v>丰田考斯特</v>
          </cell>
          <cell r="D47" t="str">
            <v>19-22座普通小巴
或等同档次</v>
          </cell>
        </row>
        <row r="47">
          <cell r="F47" t="str">
            <v>每小时</v>
          </cell>
          <cell r="G47">
            <v>70</v>
          </cell>
        </row>
        <row r="48">
          <cell r="A48">
            <v>47</v>
          </cell>
          <cell r="B48" t="str">
            <v>车辆超时间费</v>
          </cell>
          <cell r="C48" t="str">
            <v>丰田考斯特</v>
          </cell>
          <cell r="D48" t="str">
            <v>19-22座豪华小巴
或等同档次</v>
          </cell>
        </row>
        <row r="48">
          <cell r="F48" t="str">
            <v>每小时</v>
          </cell>
          <cell r="G48">
            <v>70</v>
          </cell>
        </row>
        <row r="49">
          <cell r="A49">
            <v>48</v>
          </cell>
          <cell r="B49" t="str">
            <v>车辆超时间费</v>
          </cell>
          <cell r="C49" t="str">
            <v>金龙</v>
          </cell>
          <cell r="D49" t="str">
            <v>33座中巴
或等同档次</v>
          </cell>
        </row>
        <row r="49">
          <cell r="F49" t="str">
            <v>每小时</v>
          </cell>
          <cell r="G49">
            <v>70</v>
          </cell>
        </row>
        <row r="50">
          <cell r="A50">
            <v>49</v>
          </cell>
          <cell r="B50" t="str">
            <v>车辆超时间费</v>
          </cell>
          <cell r="C50" t="str">
            <v>金龙</v>
          </cell>
          <cell r="D50" t="str">
            <v>37座中巴
或等同档次</v>
          </cell>
        </row>
        <row r="50">
          <cell r="F50" t="str">
            <v>每小时</v>
          </cell>
          <cell r="G50">
            <v>70</v>
          </cell>
        </row>
        <row r="51">
          <cell r="A51">
            <v>50</v>
          </cell>
          <cell r="B51" t="str">
            <v>车辆超时间费</v>
          </cell>
          <cell r="C51" t="str">
            <v>金龙</v>
          </cell>
          <cell r="D51" t="str">
            <v>45座中巴
或等同档次</v>
          </cell>
        </row>
        <row r="51">
          <cell r="F51" t="str">
            <v>每小时</v>
          </cell>
          <cell r="G51">
            <v>70</v>
          </cell>
        </row>
        <row r="52">
          <cell r="A52">
            <v>51</v>
          </cell>
          <cell r="B52" t="str">
            <v>车辆超时间费</v>
          </cell>
          <cell r="C52" t="str">
            <v>金龙</v>
          </cell>
          <cell r="D52" t="str">
            <v>53座中巴
或等同档次</v>
          </cell>
        </row>
        <row r="52">
          <cell r="F52" t="str">
            <v>每小时</v>
          </cell>
          <cell r="G52">
            <v>70</v>
          </cell>
        </row>
        <row r="53">
          <cell r="A53">
            <v>52</v>
          </cell>
          <cell r="B53" t="str">
            <v>车辆超时间费</v>
          </cell>
          <cell r="C53" t="str">
            <v>金龙</v>
          </cell>
          <cell r="D53" t="str">
            <v>57座中巴
或等同档次</v>
          </cell>
        </row>
        <row r="53">
          <cell r="F53" t="str">
            <v>每小时</v>
          </cell>
          <cell r="G53">
            <v>70</v>
          </cell>
        </row>
        <row r="54">
          <cell r="A54" t="str">
            <v>物料（非据实）</v>
          </cell>
          <cell r="B54" t="str">
            <v>二级报价项</v>
          </cell>
          <cell r="C54" t="str">
            <v>三级报价项</v>
          </cell>
          <cell r="D54" t="str">
            <v>四级报价项</v>
          </cell>
          <cell r="E54" t="str">
            <v>备注</v>
          </cell>
          <cell r="F54" t="str">
            <v>单位</v>
          </cell>
          <cell r="G54" t="str">
            <v>单价</v>
          </cell>
        </row>
        <row r="55">
          <cell r="A55">
            <v>53</v>
          </cell>
          <cell r="B55" t="str">
            <v>KT板</v>
          </cell>
          <cell r="C55" t="str">
            <v>/</v>
          </cell>
          <cell r="D55" t="str">
            <v>/</v>
          </cell>
          <cell r="E55" t="str">
            <v>接机牌、引领牌、手举牌</v>
          </cell>
          <cell r="F55" t="str">
            <v>m2</v>
          </cell>
          <cell r="G55">
            <v>50</v>
          </cell>
        </row>
        <row r="56">
          <cell r="A56">
            <v>54</v>
          </cell>
          <cell r="B56" t="str">
            <v>发光手举牌</v>
          </cell>
          <cell r="C56" t="str">
            <v>/</v>
          </cell>
          <cell r="D56" t="str">
            <v>/</v>
          </cell>
          <cell r="E56" t="str">
            <v>发光款手举牌</v>
          </cell>
          <cell r="F56" t="str">
            <v>m2</v>
          </cell>
          <cell r="G56">
            <v>150</v>
          </cell>
        </row>
        <row r="57">
          <cell r="A57">
            <v>55</v>
          </cell>
          <cell r="B57" t="str">
            <v>防疫物品</v>
          </cell>
          <cell r="C57" t="str">
            <v>/</v>
          </cell>
          <cell r="D57" t="str">
            <v>/</v>
          </cell>
          <cell r="E57" t="str">
            <v>含湿巾、口罩、免洗消毒液</v>
          </cell>
          <cell r="F57" t="str">
            <v>套</v>
          </cell>
          <cell r="G57">
            <v>10</v>
          </cell>
        </row>
        <row r="58">
          <cell r="A58">
            <v>56</v>
          </cell>
          <cell r="B58" t="str">
            <v>车头牌</v>
          </cell>
          <cell r="C58" t="str">
            <v>/</v>
          </cell>
          <cell r="D58" t="str">
            <v>/</v>
          </cell>
          <cell r="E58" t="str">
            <v>A3塑封</v>
          </cell>
          <cell r="F58" t="str">
            <v>m2</v>
          </cell>
          <cell r="G58">
            <v>15</v>
          </cell>
        </row>
        <row r="59">
          <cell r="A59">
            <v>57</v>
          </cell>
          <cell r="B59" t="str">
            <v>车上用品</v>
          </cell>
          <cell r="C59" t="str">
            <v>/</v>
          </cell>
          <cell r="D59" t="str">
            <v>/</v>
          </cell>
          <cell r="E59" t="str">
            <v>水、纸巾、小食</v>
          </cell>
          <cell r="F59" t="str">
            <v>套</v>
          </cell>
          <cell r="G59">
            <v>0</v>
          </cell>
        </row>
        <row r="60">
          <cell r="A60">
            <v>58</v>
          </cell>
          <cell r="B60" t="str">
            <v>磁吸车贴</v>
          </cell>
          <cell r="C60" t="str">
            <v>/</v>
          </cell>
          <cell r="D60" t="str">
            <v>/</v>
          </cell>
          <cell r="E60" t="str">
            <v>车贴制作+人工工时+车辆工时+清洁费</v>
          </cell>
          <cell r="F60" t="str">
            <v>m2</v>
          </cell>
          <cell r="G60">
            <v>150</v>
          </cell>
        </row>
        <row r="61">
          <cell r="A61">
            <v>59</v>
          </cell>
          <cell r="B61" t="str">
            <v>水牌</v>
          </cell>
          <cell r="C61" t="str">
            <v>/</v>
          </cell>
          <cell r="D61" t="str">
            <v>/</v>
          </cell>
          <cell r="E61" t="str">
            <v>签到台/指引</v>
          </cell>
          <cell r="F61" t="str">
            <v>个</v>
          </cell>
          <cell r="G61">
            <v>80</v>
          </cell>
        </row>
        <row r="62">
          <cell r="A62">
            <v>60</v>
          </cell>
          <cell r="B62" t="str">
            <v>3D设计费</v>
          </cell>
          <cell r="C62" t="str">
            <v>/</v>
          </cell>
          <cell r="D62" t="str">
            <v>/</v>
          </cell>
        </row>
        <row r="62">
          <cell r="F62" t="str">
            <v>pcs</v>
          </cell>
          <cell r="G62">
            <v>1400</v>
          </cell>
        </row>
        <row r="63">
          <cell r="A63">
            <v>61</v>
          </cell>
          <cell r="B63" t="str">
            <v>平面设计费</v>
          </cell>
          <cell r="C63" t="str">
            <v>/</v>
          </cell>
          <cell r="D63" t="str">
            <v>/</v>
          </cell>
        </row>
        <row r="63">
          <cell r="F63" t="str">
            <v>pcs</v>
          </cell>
          <cell r="G63">
            <v>700</v>
          </cell>
        </row>
        <row r="64">
          <cell r="A64">
            <v>62</v>
          </cell>
          <cell r="B64" t="str">
            <v>定制矿泉水</v>
          </cell>
          <cell r="C64" t="str">
            <v>/</v>
          </cell>
          <cell r="D64" t="str">
            <v>/</v>
          </cell>
        </row>
        <row r="64">
          <cell r="F64" t="str">
            <v>瓶</v>
          </cell>
          <cell r="G64">
            <v>3</v>
          </cell>
        </row>
        <row r="65">
          <cell r="A65">
            <v>63</v>
          </cell>
          <cell r="B65" t="str">
            <v>定制工作服</v>
          </cell>
          <cell r="C65" t="str">
            <v>/</v>
          </cell>
          <cell r="D65" t="str">
            <v>/</v>
          </cell>
        </row>
        <row r="65">
          <cell r="F65" t="str">
            <v>件</v>
          </cell>
          <cell r="G65">
            <v>50</v>
          </cell>
        </row>
        <row r="66">
          <cell r="A66">
            <v>64</v>
          </cell>
          <cell r="B66" t="str">
            <v>道旗</v>
          </cell>
          <cell r="C66" t="str">
            <v>/</v>
          </cell>
          <cell r="D66" t="str">
            <v>/</v>
          </cell>
        </row>
        <row r="66">
          <cell r="F66" t="str">
            <v>个</v>
          </cell>
          <cell r="G66">
            <v>200</v>
          </cell>
        </row>
        <row r="67">
          <cell r="A67">
            <v>65</v>
          </cell>
          <cell r="B67" t="str">
            <v>发光字</v>
          </cell>
          <cell r="C67" t="str">
            <v>/</v>
          </cell>
          <cell r="D67" t="str">
            <v>/</v>
          </cell>
        </row>
        <row r="67">
          <cell r="F67" t="str">
            <v>延米</v>
          </cell>
          <cell r="G67">
            <v>600</v>
          </cell>
        </row>
        <row r="68">
          <cell r="A68">
            <v>66</v>
          </cell>
          <cell r="B68" t="str">
            <v>亚克力字</v>
          </cell>
          <cell r="C68" t="str">
            <v>/</v>
          </cell>
          <cell r="D68" t="str">
            <v>/</v>
          </cell>
        </row>
        <row r="68">
          <cell r="F68" t="str">
            <v>延米</v>
          </cell>
          <cell r="G68">
            <v>550</v>
          </cell>
        </row>
        <row r="69">
          <cell r="A69">
            <v>67</v>
          </cell>
          <cell r="B69" t="str">
            <v>亚克力板</v>
          </cell>
          <cell r="C69" t="str">
            <v>/</v>
          </cell>
          <cell r="D69" t="str">
            <v>/</v>
          </cell>
        </row>
        <row r="69">
          <cell r="F69" t="str">
            <v>延米</v>
          </cell>
          <cell r="G69">
            <v>350</v>
          </cell>
        </row>
        <row r="70">
          <cell r="A70">
            <v>68</v>
          </cell>
          <cell r="B70" t="str">
            <v>木质搭建</v>
          </cell>
          <cell r="C70" t="str">
            <v>/</v>
          </cell>
          <cell r="D70" t="str">
            <v>/</v>
          </cell>
          <cell r="E70" t="str">
            <v>例如：接待处背板</v>
          </cell>
          <cell r="F70" t="str">
            <v>m2</v>
          </cell>
          <cell r="G70">
            <v>240</v>
          </cell>
        </row>
        <row r="71">
          <cell r="A71" t="str">
            <v>工作人员</v>
          </cell>
          <cell r="B71" t="str">
            <v>二级报价项</v>
          </cell>
          <cell r="C71" t="str">
            <v>三级报价项</v>
          </cell>
          <cell r="D71" t="str">
            <v>四级报价项</v>
          </cell>
          <cell r="E71" t="str">
            <v>备注</v>
          </cell>
          <cell r="F71" t="str">
            <v>单位</v>
          </cell>
          <cell r="G71" t="str">
            <v>单价</v>
          </cell>
        </row>
        <row r="72">
          <cell r="A72">
            <v>69</v>
          </cell>
          <cell r="B72" t="str">
            <v>活动现场前期运营</v>
          </cell>
          <cell r="C72" t="str">
            <v>/</v>
          </cell>
          <cell r="D72" t="str">
            <v>/</v>
          </cell>
          <cell r="E72" t="str">
            <v>工作时长8小时、供应商自有人员</v>
          </cell>
          <cell r="F72" t="str">
            <v>人/次</v>
          </cell>
          <cell r="G72">
            <v>1300</v>
          </cell>
        </row>
        <row r="73">
          <cell r="A73">
            <v>70</v>
          </cell>
          <cell r="B73" t="str">
            <v>中台核心工作组</v>
          </cell>
          <cell r="C73" t="str">
            <v>/</v>
          </cell>
          <cell r="D73" t="str">
            <v>/</v>
          </cell>
        </row>
        <row r="73">
          <cell r="F73" t="str">
            <v>人/天</v>
          </cell>
          <cell r="G73">
            <v>800</v>
          </cell>
        </row>
        <row r="74">
          <cell r="A74">
            <v>71</v>
          </cell>
          <cell r="B74" t="str">
            <v>活动现场执行人员</v>
          </cell>
          <cell r="C74" t="str">
            <v>/</v>
          </cell>
          <cell r="D74" t="str">
            <v>/</v>
          </cell>
        </row>
        <row r="74">
          <cell r="F74" t="str">
            <v>人/天</v>
          </cell>
          <cell r="G74">
            <v>700</v>
          </cell>
        </row>
        <row r="75">
          <cell r="A75">
            <v>72</v>
          </cell>
          <cell r="B75" t="str">
            <v>VIP管家</v>
          </cell>
          <cell r="C75" t="str">
            <v>/</v>
          </cell>
          <cell r="D75" t="str">
            <v>/</v>
          </cell>
        </row>
        <row r="75">
          <cell r="F75" t="str">
            <v>人/天</v>
          </cell>
          <cell r="G75">
            <v>1000</v>
          </cell>
        </row>
        <row r="76">
          <cell r="A76">
            <v>73</v>
          </cell>
          <cell r="B76" t="str">
            <v>第三方统筹</v>
          </cell>
          <cell r="C76" t="str">
            <v>/</v>
          </cell>
          <cell r="D76" t="str">
            <v>/</v>
          </cell>
          <cell r="E76" t="str">
            <v>工作时长8小时、第三方外包人员</v>
          </cell>
          <cell r="F76" t="str">
            <v>人/天</v>
          </cell>
          <cell r="G76">
            <v>1000</v>
          </cell>
        </row>
        <row r="77">
          <cell r="A77">
            <v>74</v>
          </cell>
          <cell r="B77" t="str">
            <v>机场工作人员-礼仪</v>
          </cell>
          <cell r="C77" t="str">
            <v>/</v>
          </cell>
          <cell r="D77" t="str">
            <v>/</v>
          </cell>
        </row>
        <row r="77">
          <cell r="F77" t="str">
            <v>人/天</v>
          </cell>
          <cell r="G77">
            <v>1200</v>
          </cell>
        </row>
        <row r="78">
          <cell r="A78">
            <v>75</v>
          </cell>
          <cell r="B78" t="str">
            <v>机场工作人员-安保</v>
          </cell>
          <cell r="C78" t="str">
            <v>/</v>
          </cell>
          <cell r="D78" t="str">
            <v>/</v>
          </cell>
        </row>
        <row r="78">
          <cell r="F78" t="str">
            <v>人/天</v>
          </cell>
          <cell r="G78">
            <v>1500</v>
          </cell>
        </row>
        <row r="79">
          <cell r="A79">
            <v>76</v>
          </cell>
          <cell r="B79" t="str">
            <v>机场工作人员-摄影</v>
          </cell>
          <cell r="C79" t="str">
            <v>/</v>
          </cell>
          <cell r="D79" t="str">
            <v>/</v>
          </cell>
        </row>
        <row r="79">
          <cell r="F79" t="str">
            <v>人/天</v>
          </cell>
          <cell r="G79">
            <v>3500</v>
          </cell>
        </row>
        <row r="80">
          <cell r="A80">
            <v>77</v>
          </cell>
          <cell r="B80" t="str">
            <v>机场工作人员-其他</v>
          </cell>
          <cell r="C80" t="str">
            <v>/</v>
          </cell>
          <cell r="D80" t="str">
            <v>/</v>
          </cell>
        </row>
        <row r="80">
          <cell r="F80" t="str">
            <v>人/天</v>
          </cell>
          <cell r="G80">
            <v>550</v>
          </cell>
        </row>
        <row r="81">
          <cell r="A81">
            <v>78</v>
          </cell>
          <cell r="B81" t="str">
            <v>高铁站工作人员-礼仪</v>
          </cell>
          <cell r="C81" t="str">
            <v>/</v>
          </cell>
          <cell r="D81" t="str">
            <v>/</v>
          </cell>
        </row>
        <row r="81">
          <cell r="F81" t="str">
            <v>人/天</v>
          </cell>
          <cell r="G81">
            <v>1200</v>
          </cell>
        </row>
        <row r="82">
          <cell r="A82">
            <v>79</v>
          </cell>
          <cell r="B82" t="str">
            <v>高铁站工作人员-安保</v>
          </cell>
          <cell r="C82" t="str">
            <v>/</v>
          </cell>
          <cell r="D82" t="str">
            <v>/</v>
          </cell>
        </row>
        <row r="82">
          <cell r="F82" t="str">
            <v>人/天</v>
          </cell>
          <cell r="G82">
            <v>1500</v>
          </cell>
        </row>
        <row r="83">
          <cell r="A83">
            <v>80</v>
          </cell>
          <cell r="B83" t="str">
            <v>高铁站工作人员-摄影</v>
          </cell>
          <cell r="C83" t="str">
            <v>/</v>
          </cell>
          <cell r="D83" t="str">
            <v>/</v>
          </cell>
        </row>
        <row r="83">
          <cell r="F83" t="str">
            <v>人/天</v>
          </cell>
          <cell r="G83">
            <v>3500</v>
          </cell>
        </row>
        <row r="84">
          <cell r="A84">
            <v>81</v>
          </cell>
          <cell r="B84" t="str">
            <v>高铁站工作人员-其他</v>
          </cell>
          <cell r="C84" t="str">
            <v>/</v>
          </cell>
          <cell r="D84" t="str">
            <v>/</v>
          </cell>
        </row>
        <row r="84">
          <cell r="F84" t="str">
            <v>人/天</v>
          </cell>
          <cell r="G84">
            <v>550</v>
          </cell>
        </row>
        <row r="85">
          <cell r="A85">
            <v>82</v>
          </cell>
          <cell r="B85" t="str">
            <v>酒店工作人员-礼仪</v>
          </cell>
          <cell r="C85" t="str">
            <v>/</v>
          </cell>
          <cell r="D85" t="str">
            <v>/</v>
          </cell>
        </row>
        <row r="85">
          <cell r="F85" t="str">
            <v>人/天</v>
          </cell>
          <cell r="G85">
            <v>1200</v>
          </cell>
        </row>
        <row r="86">
          <cell r="A86">
            <v>83</v>
          </cell>
          <cell r="B86" t="str">
            <v>酒店工作人员-安保</v>
          </cell>
          <cell r="C86" t="str">
            <v>/</v>
          </cell>
          <cell r="D86" t="str">
            <v>/</v>
          </cell>
        </row>
        <row r="86">
          <cell r="F86" t="str">
            <v>人/天</v>
          </cell>
          <cell r="G86">
            <v>1500</v>
          </cell>
        </row>
        <row r="87">
          <cell r="A87">
            <v>84</v>
          </cell>
          <cell r="B87" t="str">
            <v>酒店工作人员-摄影</v>
          </cell>
          <cell r="C87" t="str">
            <v>/</v>
          </cell>
          <cell r="D87" t="str">
            <v>/</v>
          </cell>
        </row>
        <row r="87">
          <cell r="F87" t="str">
            <v>人/天</v>
          </cell>
          <cell r="G87">
            <v>3500</v>
          </cell>
        </row>
        <row r="88">
          <cell r="A88">
            <v>85</v>
          </cell>
          <cell r="B88" t="str">
            <v>酒店工作人员-其他</v>
          </cell>
          <cell r="C88" t="str">
            <v>/</v>
          </cell>
          <cell r="D88" t="str">
            <v>/</v>
          </cell>
        </row>
        <row r="88">
          <cell r="F88" t="str">
            <v>人/天</v>
          </cell>
          <cell r="G88">
            <v>550</v>
          </cell>
        </row>
        <row r="89">
          <cell r="A89">
            <v>86</v>
          </cell>
          <cell r="B89" t="str">
            <v>场馆工作人员-其他</v>
          </cell>
          <cell r="C89" t="str">
            <v>/</v>
          </cell>
          <cell r="D89" t="str">
            <v>/</v>
          </cell>
        </row>
        <row r="89">
          <cell r="F89" t="str">
            <v>人/天</v>
          </cell>
          <cell r="G89">
            <v>550</v>
          </cell>
        </row>
        <row r="90">
          <cell r="A90">
            <v>87</v>
          </cell>
          <cell r="B90" t="str">
            <v>人员补助</v>
          </cell>
          <cell r="C90" t="str">
            <v>餐补</v>
          </cell>
          <cell r="D90" t="str">
            <v>/</v>
          </cell>
          <cell r="E90" t="str">
            <v>每人每天80（仅供应商自有人员可以报）</v>
          </cell>
          <cell r="F90" t="str">
            <v>人/天</v>
          </cell>
          <cell r="G90">
            <v>80</v>
          </cell>
        </row>
        <row r="91">
          <cell r="A91">
            <v>88</v>
          </cell>
          <cell r="B91" t="str">
            <v>人员补助</v>
          </cell>
          <cell r="C91" t="str">
            <v>住宿补助</v>
          </cell>
          <cell r="D91" t="str">
            <v>/</v>
          </cell>
          <cell r="E91" t="str">
            <v>双人同住350/天，不分城市（仅供应商自有人员可以报）</v>
          </cell>
          <cell r="F91" t="str">
            <v>2人/天</v>
          </cell>
          <cell r="G91">
            <v>350</v>
          </cell>
        </row>
        <row r="92">
          <cell r="A92">
            <v>89</v>
          </cell>
          <cell r="B92" t="str">
            <v>人员补助</v>
          </cell>
          <cell r="C92" t="str">
            <v>小交通补助（打车）</v>
          </cell>
          <cell r="D92" t="str">
            <v>/</v>
          </cell>
          <cell r="E92" t="str">
            <v>30/天/人</v>
          </cell>
          <cell r="F92" t="str">
            <v>天/人</v>
          </cell>
          <cell r="G92">
            <v>30</v>
          </cell>
        </row>
        <row r="93">
          <cell r="A93">
            <v>90</v>
          </cell>
          <cell r="B93" t="str">
            <v>人员补助</v>
          </cell>
          <cell r="C93" t="str">
            <v>超时费</v>
          </cell>
          <cell r="D93" t="str">
            <v>/</v>
          </cell>
          <cell r="E93" t="str">
            <v>50/小时</v>
          </cell>
          <cell r="F93" t="str">
            <v>小时</v>
          </cell>
          <cell r="G93">
            <v>50</v>
          </cell>
        </row>
        <row r="94">
          <cell r="A94" t="str">
            <v>据实结算</v>
          </cell>
          <cell r="B94" t="str">
            <v>二级报价项</v>
          </cell>
          <cell r="C94" t="str">
            <v>三级报价项</v>
          </cell>
          <cell r="D94" t="str">
            <v>四级报价项</v>
          </cell>
          <cell r="E94" t="str">
            <v>备注</v>
          </cell>
          <cell r="F94" t="str">
            <v>单位</v>
          </cell>
          <cell r="G94" t="str">
            <v>单价</v>
          </cell>
        </row>
        <row r="104">
          <cell r="A104" t="str">
            <v>服务费及税费</v>
          </cell>
          <cell r="B104" t="str">
            <v>二级报价项</v>
          </cell>
          <cell r="C104" t="str">
            <v>三级报价项</v>
          </cell>
          <cell r="D104" t="str">
            <v>四级报价项</v>
          </cell>
          <cell r="E104" t="str">
            <v>备注</v>
          </cell>
          <cell r="F104" t="str">
            <v>单位</v>
          </cell>
          <cell r="G104" t="str">
            <v>单价</v>
          </cell>
        </row>
        <row r="105">
          <cell r="A105">
            <v>91</v>
          </cell>
          <cell r="B105" t="str">
            <v>服务费</v>
          </cell>
          <cell r="C105" t="str">
            <v>/</v>
          </cell>
          <cell r="D105" t="str">
            <v>/</v>
          </cell>
        </row>
        <row r="105">
          <cell r="F105">
            <v>0.06</v>
          </cell>
        </row>
        <row r="106">
          <cell r="A106">
            <v>92</v>
          </cell>
          <cell r="B106" t="str">
            <v>海外服务费</v>
          </cell>
          <cell r="C106" t="str">
            <v>/</v>
          </cell>
          <cell r="D106" t="str">
            <v>/</v>
          </cell>
          <cell r="E106" t="str">
            <v>如不涉及请忽略</v>
          </cell>
          <cell r="F106">
            <v>0.1</v>
          </cell>
        </row>
        <row r="107">
          <cell r="A107">
            <v>93</v>
          </cell>
          <cell r="B107" t="str">
            <v>税费</v>
          </cell>
          <cell r="C107" t="str">
            <v>/</v>
          </cell>
          <cell r="D107" t="str">
            <v>/</v>
          </cell>
        </row>
        <row r="107">
          <cell r="F107" t="str">
            <v>填写税率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8"/>
  <sheetViews>
    <sheetView showGridLines="0" tabSelected="1" workbookViewId="0">
      <selection activeCell="H14" sqref="H14"/>
    </sheetView>
  </sheetViews>
  <sheetFormatPr defaultColWidth="8.84615384615385" defaultRowHeight="16.5" outlineLevelCol="7"/>
  <cols>
    <col min="1" max="1" width="3.46153846153846" style="26" customWidth="1"/>
    <col min="2" max="2" width="5.84615384615385" style="26" customWidth="1"/>
    <col min="3" max="3" width="19" style="26" customWidth="1"/>
    <col min="4" max="4" width="15.3846153846154" style="26" customWidth="1"/>
    <col min="5" max="5" width="14.3846153846154" style="26" customWidth="1"/>
    <col min="6" max="6" width="12.1538461538462" style="26" customWidth="1"/>
    <col min="7" max="7" width="13.8461538461538" style="26" customWidth="1"/>
    <col min="8" max="8" width="22.1538461538462" style="26" customWidth="1"/>
    <col min="9" max="16384" width="8.84615384615385" style="26"/>
  </cols>
  <sheetData>
    <row r="2" ht="167.5" customHeight="1" spans="2:8">
      <c r="B2" s="103" t="s">
        <v>0</v>
      </c>
      <c r="C2" s="103"/>
      <c r="D2" s="103"/>
      <c r="E2" s="103"/>
      <c r="F2" s="103"/>
      <c r="G2" s="103"/>
      <c r="H2" s="103"/>
    </row>
    <row r="3" spans="2:8">
      <c r="B3" s="104" t="s">
        <v>1</v>
      </c>
      <c r="C3" s="104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4" t="s">
        <v>7</v>
      </c>
    </row>
    <row r="4" spans="2:8">
      <c r="B4" s="106" t="s">
        <v>8</v>
      </c>
      <c r="C4" s="106" t="s">
        <v>9</v>
      </c>
      <c r="D4" s="106" t="s">
        <v>10</v>
      </c>
      <c r="E4" s="107">
        <v>0</v>
      </c>
      <c r="F4" s="108">
        <v>1</v>
      </c>
      <c r="G4" s="107">
        <f>F4*E4</f>
        <v>0</v>
      </c>
      <c r="H4" s="106"/>
    </row>
    <row r="5" spans="2:8">
      <c r="B5" s="106" t="s">
        <v>11</v>
      </c>
      <c r="C5" s="106" t="s">
        <v>12</v>
      </c>
      <c r="D5" s="106" t="s">
        <v>10</v>
      </c>
      <c r="E5" s="107">
        <f>'L2-模块报价'!I6</f>
        <v>700</v>
      </c>
      <c r="F5" s="108">
        <v>1</v>
      </c>
      <c r="G5" s="107">
        <f>F5*E5</f>
        <v>700</v>
      </c>
      <c r="H5" s="106"/>
    </row>
    <row r="6" spans="2:8">
      <c r="B6" s="106" t="s">
        <v>13</v>
      </c>
      <c r="C6" s="106" t="s">
        <v>14</v>
      </c>
      <c r="D6" s="106" t="s">
        <v>10</v>
      </c>
      <c r="E6" s="107">
        <f>'L2-模块报价'!I9</f>
        <v>8040</v>
      </c>
      <c r="F6" s="108">
        <v>1</v>
      </c>
      <c r="G6" s="107">
        <f>F6*E6</f>
        <v>8040</v>
      </c>
      <c r="H6" s="106"/>
    </row>
    <row r="7" spans="2:8">
      <c r="B7" s="106" t="s">
        <v>15</v>
      </c>
      <c r="C7" s="106" t="s">
        <v>16</v>
      </c>
      <c r="D7" s="106" t="s">
        <v>10</v>
      </c>
      <c r="E7" s="107">
        <f>'L2-模块报价'!I16</f>
        <v>378248.269597542</v>
      </c>
      <c r="F7" s="108">
        <v>1</v>
      </c>
      <c r="G7" s="107">
        <f>F7*E7</f>
        <v>378248.269597542</v>
      </c>
      <c r="H7" s="106"/>
    </row>
    <row r="8" spans="2:8">
      <c r="B8" s="106" t="s">
        <v>17</v>
      </c>
      <c r="C8" s="106" t="s">
        <v>18</v>
      </c>
      <c r="D8" s="106" t="s">
        <v>10</v>
      </c>
      <c r="E8" s="107">
        <f>'L2-模块报价'!I60</f>
        <v>41078.5955311189</v>
      </c>
      <c r="F8" s="108">
        <v>1</v>
      </c>
      <c r="G8" s="107">
        <f>F8*E8</f>
        <v>41078.5955311189</v>
      </c>
      <c r="H8" s="106"/>
    </row>
    <row r="9" spans="2:8">
      <c r="B9" s="109" t="s">
        <v>19</v>
      </c>
      <c r="C9" s="110"/>
      <c r="D9" s="110"/>
      <c r="E9" s="110"/>
      <c r="F9" s="111"/>
      <c r="G9" s="112">
        <f>SUM(G4:G8)</f>
        <v>428066.865128661</v>
      </c>
      <c r="H9" s="113"/>
    </row>
    <row r="10" spans="2:8">
      <c r="B10" s="109" t="s">
        <v>20</v>
      </c>
      <c r="C10" s="110"/>
      <c r="D10" s="110"/>
      <c r="E10" s="110"/>
      <c r="F10" s="111"/>
      <c r="G10" s="114"/>
      <c r="H10" s="114"/>
    </row>
    <row r="11" spans="2:8">
      <c r="B11" s="115"/>
      <c r="C11" s="115"/>
      <c r="D11" s="115"/>
      <c r="E11" s="115"/>
      <c r="F11" s="115"/>
      <c r="G11" s="115"/>
      <c r="H11" s="115"/>
    </row>
    <row r="12" spans="2:8">
      <c r="B12" s="116" t="s">
        <v>21</v>
      </c>
      <c r="C12" s="116"/>
      <c r="D12" s="116"/>
      <c r="E12" s="116"/>
      <c r="F12" s="115"/>
      <c r="G12" s="117"/>
      <c r="H12" s="115"/>
    </row>
    <row r="13" spans="2:8">
      <c r="B13" s="118" t="s">
        <v>22</v>
      </c>
      <c r="C13" s="118"/>
      <c r="D13" s="118" t="s">
        <v>23</v>
      </c>
      <c r="E13" s="118" t="s">
        <v>24</v>
      </c>
      <c r="F13" s="115"/>
      <c r="G13" s="117"/>
      <c r="H13" s="115"/>
    </row>
    <row r="14" spans="2:8">
      <c r="B14" s="119" t="s">
        <v>25</v>
      </c>
      <c r="C14" s="119"/>
      <c r="D14" s="120">
        <f>G9</f>
        <v>428066.865128661</v>
      </c>
      <c r="E14" s="121">
        <v>1</v>
      </c>
      <c r="F14" s="122"/>
      <c r="G14" s="123"/>
      <c r="H14" s="115"/>
    </row>
    <row r="15" spans="2:8">
      <c r="B15" s="119" t="s">
        <v>26</v>
      </c>
      <c r="C15" s="119"/>
      <c r="D15" s="120">
        <f>G7</f>
        <v>378248.269597542</v>
      </c>
      <c r="E15" s="124">
        <f>D15/D14</f>
        <v>0.883619594064714</v>
      </c>
      <c r="F15" s="122"/>
      <c r="G15" s="125"/>
      <c r="H15" s="115"/>
    </row>
    <row r="16" spans="2:8">
      <c r="B16" s="119" t="s">
        <v>27</v>
      </c>
      <c r="C16" s="119"/>
      <c r="D16" s="120">
        <f>D14-D15</f>
        <v>49818.5955311189</v>
      </c>
      <c r="E16" s="124">
        <f>D16/D14</f>
        <v>0.116380405935286</v>
      </c>
      <c r="F16" s="122"/>
      <c r="G16" s="123"/>
      <c r="H16" s="115"/>
    </row>
    <row r="17" spans="2:8">
      <c r="B17" s="119" t="s">
        <v>28</v>
      </c>
      <c r="C17" s="119"/>
      <c r="D17" s="124">
        <v>1</v>
      </c>
      <c r="E17" s="124">
        <v>1</v>
      </c>
      <c r="F17" s="122"/>
      <c r="G17" s="125"/>
      <c r="H17" s="115"/>
    </row>
    <row r="18" spans="2:8">
      <c r="B18" s="119" t="s">
        <v>29</v>
      </c>
      <c r="C18" s="119"/>
      <c r="D18" s="120" t="s">
        <v>30</v>
      </c>
      <c r="E18" s="124">
        <v>0</v>
      </c>
      <c r="F18" s="122"/>
      <c r="G18" s="125"/>
      <c r="H18" s="115"/>
    </row>
  </sheetData>
  <sheetProtection autoFilter="0"/>
  <mergeCells count="10">
    <mergeCell ref="B2:H2"/>
    <mergeCell ref="B9:F9"/>
    <mergeCell ref="B10:F10"/>
    <mergeCell ref="B12:E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showGridLines="0" zoomScale="80" zoomScaleNormal="80" topLeftCell="A17" workbookViewId="0">
      <selection activeCell="G28" sqref="G28"/>
    </sheetView>
  </sheetViews>
  <sheetFormatPr defaultColWidth="8.61538461538461" defaultRowHeight="16.5"/>
  <cols>
    <col min="1" max="1" width="8.61538461538461" style="26"/>
    <col min="2" max="2" width="15.7692307692308" style="26" customWidth="1"/>
    <col min="3" max="3" width="18.8461538461538" style="26" customWidth="1"/>
    <col min="4" max="4" width="22.2307692307692" style="26" customWidth="1"/>
    <col min="5" max="5" width="65.4615384615385" style="26" customWidth="1"/>
    <col min="6" max="6" width="9.30769230769231" style="27" customWidth="1"/>
    <col min="7" max="7" width="11.8461538461538" style="28" customWidth="1"/>
    <col min="8" max="8" width="8.84615384615385" style="26" customWidth="1"/>
    <col min="9" max="9" width="25.6153846153846" style="28" customWidth="1"/>
    <col min="10" max="16384" width="8.61538461538461" style="26"/>
  </cols>
  <sheetData>
    <row r="1" s="25" customFormat="1" ht="11.5" spans="1:9">
      <c r="A1" s="29" t="s">
        <v>31</v>
      </c>
      <c r="B1" s="30" t="s">
        <v>32</v>
      </c>
      <c r="C1" s="31"/>
      <c r="D1" s="31"/>
      <c r="E1" s="32" t="s">
        <v>33</v>
      </c>
      <c r="F1" s="33" t="s">
        <v>34</v>
      </c>
      <c r="G1" s="34"/>
      <c r="H1" s="35" t="s">
        <v>35</v>
      </c>
      <c r="I1" s="97">
        <v>15210692834</v>
      </c>
    </row>
    <row r="2" s="25" customFormat="1" ht="14" spans="1:9">
      <c r="A2" s="29" t="s">
        <v>36</v>
      </c>
      <c r="B2" s="33" t="s">
        <v>37</v>
      </c>
      <c r="C2" s="36"/>
      <c r="D2" s="36"/>
      <c r="E2" s="32" t="s">
        <v>38</v>
      </c>
      <c r="F2" s="33" t="s">
        <v>39</v>
      </c>
      <c r="G2" s="34"/>
      <c r="H2" s="35" t="s">
        <v>35</v>
      </c>
      <c r="I2" s="98" t="s">
        <v>40</v>
      </c>
    </row>
    <row r="3" s="25" customFormat="1" ht="13" spans="1:9">
      <c r="A3" s="29" t="s">
        <v>41</v>
      </c>
      <c r="B3" s="37" t="s">
        <v>42</v>
      </c>
      <c r="C3" s="38" t="s">
        <v>43</v>
      </c>
      <c r="D3" s="39">
        <v>300</v>
      </c>
      <c r="E3" s="40" t="s">
        <v>44</v>
      </c>
      <c r="F3" s="41" t="s">
        <v>45</v>
      </c>
      <c r="G3" s="42"/>
      <c r="H3" s="43" t="s">
        <v>46</v>
      </c>
      <c r="I3" s="99"/>
    </row>
    <row r="4" s="25" customFormat="1" ht="14" spans="1:9">
      <c r="A4" s="29" t="s">
        <v>47</v>
      </c>
      <c r="B4" s="44" t="s">
        <v>48</v>
      </c>
      <c r="C4" s="38" t="s">
        <v>49</v>
      </c>
      <c r="D4" s="45" t="s">
        <v>50</v>
      </c>
      <c r="E4" s="43" t="s">
        <v>35</v>
      </c>
      <c r="F4" s="46"/>
      <c r="G4" s="47">
        <v>13811830485</v>
      </c>
      <c r="H4" s="48"/>
      <c r="I4" s="100"/>
    </row>
    <row r="5" ht="217" customHeight="1" spans="1:9">
      <c r="A5" s="49" t="s">
        <v>51</v>
      </c>
      <c r="B5" s="50"/>
      <c r="C5" s="50"/>
      <c r="D5" s="50"/>
      <c r="E5" s="50"/>
      <c r="F5" s="51"/>
      <c r="G5" s="52"/>
      <c r="H5" s="50"/>
      <c r="I5" s="52"/>
    </row>
    <row r="6" ht="32.25" customHeight="1" spans="1:9">
      <c r="A6" s="53" t="s">
        <v>52</v>
      </c>
      <c r="B6" s="54" t="s">
        <v>53</v>
      </c>
      <c r="C6" s="54"/>
      <c r="D6" s="54"/>
      <c r="E6" s="54"/>
      <c r="F6" s="54"/>
      <c r="G6" s="55"/>
      <c r="H6" s="56" t="s">
        <v>54</v>
      </c>
      <c r="I6" s="101">
        <f>SUM(I8:I8)</f>
        <v>700</v>
      </c>
    </row>
    <row r="7" spans="1:9">
      <c r="A7" s="57" t="s">
        <v>1</v>
      </c>
      <c r="B7" s="57" t="s">
        <v>55</v>
      </c>
      <c r="C7" s="57" t="s">
        <v>56</v>
      </c>
      <c r="D7" s="57" t="s">
        <v>57</v>
      </c>
      <c r="E7" s="57" t="s">
        <v>7</v>
      </c>
      <c r="F7" s="57" t="s">
        <v>58</v>
      </c>
      <c r="G7" s="58" t="s">
        <v>59</v>
      </c>
      <c r="H7" s="58" t="s">
        <v>5</v>
      </c>
      <c r="I7" s="58" t="s">
        <v>6</v>
      </c>
    </row>
    <row r="8" spans="1:9">
      <c r="A8" s="4">
        <v>61</v>
      </c>
      <c r="B8" s="5" t="s">
        <v>60</v>
      </c>
      <c r="C8" s="8" t="s">
        <v>61</v>
      </c>
      <c r="D8" s="8" t="s">
        <v>61</v>
      </c>
      <c r="E8" s="59" t="s">
        <v>62</v>
      </c>
      <c r="F8" s="8" t="str">
        <f>VLOOKUP($A8,'L3-明细条目报价'!$A$2:$G$107,6,FALSE)</f>
        <v>pcs</v>
      </c>
      <c r="G8" s="60">
        <f>VLOOKUP($A8,'L3-明细条目报价'!$A$2:$G$107,7,FALSE)</f>
        <v>700</v>
      </c>
      <c r="H8" s="61">
        <v>1</v>
      </c>
      <c r="I8" s="102">
        <f>G8*H8</f>
        <v>700</v>
      </c>
    </row>
    <row r="9" ht="32.25" customHeight="1" spans="1:9">
      <c r="A9" s="53" t="s">
        <v>63</v>
      </c>
      <c r="B9" s="54" t="s">
        <v>53</v>
      </c>
      <c r="C9" s="54"/>
      <c r="D9" s="54"/>
      <c r="E9" s="54"/>
      <c r="F9" s="54"/>
      <c r="G9" s="55"/>
      <c r="H9" s="56" t="s">
        <v>54</v>
      </c>
      <c r="I9" s="101">
        <f>SUM(I11:I15)</f>
        <v>8040</v>
      </c>
    </row>
    <row r="10" spans="1:9">
      <c r="A10" s="57" t="s">
        <v>1</v>
      </c>
      <c r="B10" s="57" t="s">
        <v>55</v>
      </c>
      <c r="C10" s="57" t="s">
        <v>56</v>
      </c>
      <c r="D10" s="57" t="s">
        <v>57</v>
      </c>
      <c r="E10" s="57" t="s">
        <v>7</v>
      </c>
      <c r="F10" s="57" t="s">
        <v>58</v>
      </c>
      <c r="G10" s="58" t="s">
        <v>59</v>
      </c>
      <c r="H10" s="58" t="s">
        <v>5</v>
      </c>
      <c r="I10" s="58" t="s">
        <v>6</v>
      </c>
    </row>
    <row r="11" ht="15.5" spans="1:9">
      <c r="A11" s="4">
        <v>69</v>
      </c>
      <c r="B11" s="8" t="str">
        <f>VLOOKUP($A11,'L3-明细条目报价'!$A$2:$G$107,2,FALSE)</f>
        <v>活动现场前期运营</v>
      </c>
      <c r="C11" s="8" t="str">
        <f>VLOOKUP($A11,'L3-明细条目报价'!$A$2:$G$107,3,FALSE)</f>
        <v>/</v>
      </c>
      <c r="D11" s="8" t="str">
        <f>VLOOKUP($A11,'L3-明细条目报价'!$A$2:$G$107,4,FALSE)</f>
        <v>/</v>
      </c>
      <c r="E11" s="8" t="str">
        <f>VLOOKUP($A11,'L3-明细条目报价'!$A$2:$G$107,5,FALSE)</f>
        <v>工作时长8小时、供应商自有人员</v>
      </c>
      <c r="F11" s="8" t="str">
        <f>VLOOKUP($A11,'L3-明细条目报价'!$A$2:$G$107,6,FALSE)</f>
        <v>人/次</v>
      </c>
      <c r="G11" s="60">
        <f>VLOOKUP($A11,'L3-明细条目报价'!$A$2:$G$107,7,FALSE)</f>
        <v>1300</v>
      </c>
      <c r="H11" s="61">
        <v>1</v>
      </c>
      <c r="I11" s="102">
        <f>G11*H11</f>
        <v>1300</v>
      </c>
    </row>
    <row r="12" ht="15.5" spans="1:9">
      <c r="A12" s="4">
        <v>71</v>
      </c>
      <c r="B12" s="8" t="str">
        <f>VLOOKUP($A12,'L3-明细条目报价'!$A$2:$G$107,2,FALSE)</f>
        <v>活动现场执行人员</v>
      </c>
      <c r="C12" s="8" t="str">
        <f>VLOOKUP($A12,'L3-明细条目报价'!$A$2:$G$107,3,FALSE)</f>
        <v>/</v>
      </c>
      <c r="D12" s="8" t="str">
        <f>VLOOKUP($A12,'L3-明细条目报价'!$A$2:$G$107,4,FALSE)</f>
        <v>/</v>
      </c>
      <c r="E12" s="8">
        <f>VLOOKUP($A12,'L3-明细条目报价'!$A$2:$G$107,5,FALSE)</f>
        <v>0</v>
      </c>
      <c r="F12" s="8" t="str">
        <f>VLOOKUP($A12,'L3-明细条目报价'!$A$2:$G$107,6,FALSE)</f>
        <v>人/天</v>
      </c>
      <c r="G12" s="60">
        <f>VLOOKUP($A12,'L3-明细条目报价'!$A$2:$G$107,7,FALSE)</f>
        <v>700</v>
      </c>
      <c r="H12" s="61">
        <v>4</v>
      </c>
      <c r="I12" s="102">
        <f>G12*H12</f>
        <v>2800</v>
      </c>
    </row>
    <row r="13" ht="15.5" spans="1:9">
      <c r="A13" s="4">
        <v>84</v>
      </c>
      <c r="B13" s="8" t="str">
        <f>VLOOKUP($A13,'L3-明细条目报价'!$A$2:$G$107,2,FALSE)</f>
        <v>酒店工作人员-摄影</v>
      </c>
      <c r="C13" s="8" t="str">
        <f>VLOOKUP($A13,'L3-明细条目报价'!$A$2:$G$107,3,FALSE)</f>
        <v>/</v>
      </c>
      <c r="D13" s="8" t="str">
        <f>VLOOKUP($A13,'L3-明细条目报价'!$A$2:$G$107,4,FALSE)</f>
        <v>/</v>
      </c>
      <c r="E13" s="8">
        <f>VLOOKUP($A13,'L3-明细条目报价'!$A$2:$G$107,5,FALSE)</f>
        <v>0</v>
      </c>
      <c r="F13" s="8" t="str">
        <f>VLOOKUP($A13,'L3-明细条目报价'!$A$2:$G$107,6,FALSE)</f>
        <v>人/天</v>
      </c>
      <c r="G13" s="60">
        <f>VLOOKUP($A13,'L3-明细条目报价'!$A$2:$G$107,7,FALSE)</f>
        <v>3500</v>
      </c>
      <c r="H13" s="61">
        <v>1</v>
      </c>
      <c r="I13" s="102">
        <f>G13*H13</f>
        <v>3500</v>
      </c>
    </row>
    <row r="14" spans="1:9">
      <c r="A14" s="4">
        <v>87</v>
      </c>
      <c r="B14" s="8" t="str">
        <f>VLOOKUP($A14,'L3-明细条目报价'!$A$2:$G$107,2,FALSE)</f>
        <v>人员补助</v>
      </c>
      <c r="C14" s="8" t="str">
        <f>VLOOKUP($A14,'L3-明细条目报价'!$A$2:$G$107,3,FALSE)</f>
        <v>餐补</v>
      </c>
      <c r="D14" s="8" t="str">
        <f>VLOOKUP($A14,'L3-明细条目报价'!$A$2:$G$107,4,FALSE)</f>
        <v>/</v>
      </c>
      <c r="E14" s="8" t="str">
        <f>VLOOKUP($A14,'L3-明细条目报价'!$A$2:$G$107,5,FALSE)</f>
        <v>每人每天80（仅供应商自有人员可以报）</v>
      </c>
      <c r="F14" s="8" t="str">
        <f>VLOOKUP($A14,'L3-明细条目报价'!$A$2:$G$107,6,FALSE)</f>
        <v>人/天</v>
      </c>
      <c r="G14" s="60">
        <f>VLOOKUP($A14,'L3-明细条目报价'!$A$2:$G$107,7,FALSE)</f>
        <v>80</v>
      </c>
      <c r="H14" s="61">
        <v>4</v>
      </c>
      <c r="I14" s="102">
        <f>G14*H14</f>
        <v>320</v>
      </c>
    </row>
    <row r="15" ht="15.5" spans="1:9">
      <c r="A15" s="4">
        <v>89</v>
      </c>
      <c r="B15" s="8" t="str">
        <f>VLOOKUP($A15,'L3-明细条目报价'!$A$2:$G$107,2,FALSE)</f>
        <v>人员补助</v>
      </c>
      <c r="C15" s="8" t="str">
        <f>VLOOKUP($A15,'L3-明细条目报价'!$A$2:$G$107,3,FALSE)</f>
        <v>小交通补助（打车）</v>
      </c>
      <c r="D15" s="8" t="str">
        <f>VLOOKUP($A15,'L3-明细条目报价'!$A$2:$G$107,4,FALSE)</f>
        <v>/</v>
      </c>
      <c r="E15" s="8" t="str">
        <f>VLOOKUP($A15,'L3-明细条目报价'!$A$2:$G$107,5,FALSE)</f>
        <v>30/天/人</v>
      </c>
      <c r="F15" s="8" t="str">
        <f>VLOOKUP($A15,'L3-明细条目报价'!$A$2:$G$107,6,FALSE)</f>
        <v>天/人</v>
      </c>
      <c r="G15" s="60">
        <f>VLOOKUP($A15,'L3-明细条目报价'!$A$2:$G$107,7,FALSE)</f>
        <v>30</v>
      </c>
      <c r="H15" s="61">
        <v>4</v>
      </c>
      <c r="I15" s="102">
        <f>G15*H15</f>
        <v>120</v>
      </c>
    </row>
    <row r="16" ht="32.25" customHeight="1" spans="1:9">
      <c r="A16" s="53" t="s">
        <v>64</v>
      </c>
      <c r="B16" s="54" t="s">
        <v>16</v>
      </c>
      <c r="C16" s="54"/>
      <c r="D16" s="54"/>
      <c r="E16" s="54"/>
      <c r="F16" s="54"/>
      <c r="G16" s="55"/>
      <c r="H16" s="56" t="s">
        <v>54</v>
      </c>
      <c r="I16" s="101">
        <f>SUM(I18:I59)</f>
        <v>378248.269597542</v>
      </c>
    </row>
    <row r="17" spans="1:9">
      <c r="A17" s="57" t="s">
        <v>1</v>
      </c>
      <c r="B17" s="57" t="s">
        <v>55</v>
      </c>
      <c r="C17" s="57" t="s">
        <v>56</v>
      </c>
      <c r="D17" s="57" t="s">
        <v>57</v>
      </c>
      <c r="E17" s="57" t="s">
        <v>7</v>
      </c>
      <c r="F17" s="57" t="s">
        <v>58</v>
      </c>
      <c r="G17" s="58" t="s">
        <v>59</v>
      </c>
      <c r="H17" s="58" t="s">
        <v>5</v>
      </c>
      <c r="I17" s="58" t="s">
        <v>6</v>
      </c>
    </row>
    <row r="18" spans="1:9">
      <c r="A18" s="4"/>
      <c r="B18" s="62" t="s">
        <v>65</v>
      </c>
      <c r="C18" s="63" t="s">
        <v>66</v>
      </c>
      <c r="D18" s="64" t="s">
        <v>67</v>
      </c>
      <c r="E18" s="8" t="s">
        <v>68</v>
      </c>
      <c r="F18" s="8" t="s">
        <v>69</v>
      </c>
      <c r="G18" s="65">
        <v>4538</v>
      </c>
      <c r="H18" s="61">
        <v>1</v>
      </c>
      <c r="I18" s="102">
        <f>G18*H18</f>
        <v>4538</v>
      </c>
    </row>
    <row r="19" spans="1:9">
      <c r="A19" s="4"/>
      <c r="B19" s="66"/>
      <c r="C19" s="63" t="s">
        <v>70</v>
      </c>
      <c r="D19" s="64" t="s">
        <v>71</v>
      </c>
      <c r="E19" s="67" t="s">
        <v>72</v>
      </c>
      <c r="F19" s="8" t="s">
        <v>69</v>
      </c>
      <c r="G19" s="68">
        <v>2866.455</v>
      </c>
      <c r="H19" s="61">
        <v>1</v>
      </c>
      <c r="I19" s="102">
        <f>G19*H19</f>
        <v>2866.455</v>
      </c>
    </row>
    <row r="20" spans="1:9">
      <c r="A20" s="4"/>
      <c r="B20" s="69" t="s">
        <v>73</v>
      </c>
      <c r="C20" s="70" t="s">
        <v>74</v>
      </c>
      <c r="D20" s="70" t="s">
        <v>75</v>
      </c>
      <c r="E20" s="71" t="s">
        <v>76</v>
      </c>
      <c r="F20" s="8" t="s">
        <v>69</v>
      </c>
      <c r="G20" s="68">
        <v>1203.77358490566</v>
      </c>
      <c r="H20" s="61">
        <v>1</v>
      </c>
      <c r="I20" s="102">
        <f>G20*H20</f>
        <v>1203.77358490566</v>
      </c>
    </row>
    <row r="21" spans="1:9">
      <c r="A21" s="4"/>
      <c r="B21" s="72"/>
      <c r="C21" s="70"/>
      <c r="D21" s="73"/>
      <c r="E21" s="74"/>
      <c r="F21" s="8"/>
      <c r="G21" s="68">
        <v>601.88679245283</v>
      </c>
      <c r="H21" s="61">
        <v>1</v>
      </c>
      <c r="I21" s="102">
        <f>G21*H21</f>
        <v>601.88679245283</v>
      </c>
    </row>
    <row r="22" spans="1:9">
      <c r="A22" s="4"/>
      <c r="B22" s="75" t="s">
        <v>77</v>
      </c>
      <c r="C22" s="70" t="s">
        <v>78</v>
      </c>
      <c r="D22" s="64" t="s">
        <v>79</v>
      </c>
      <c r="E22" s="76" t="s">
        <v>80</v>
      </c>
      <c r="F22" s="8" t="s">
        <v>69</v>
      </c>
      <c r="G22" s="68">
        <v>64220.1834862385</v>
      </c>
      <c r="H22" s="61">
        <v>1</v>
      </c>
      <c r="I22" s="102">
        <f>G22*H22</f>
        <v>64220.1834862385</v>
      </c>
    </row>
    <row r="23" spans="1:9">
      <c r="A23" s="4"/>
      <c r="B23" s="77"/>
      <c r="C23" s="78"/>
      <c r="D23" s="79"/>
      <c r="E23" s="76"/>
      <c r="F23" s="8"/>
      <c r="G23" s="68">
        <v>8256.88073394495</v>
      </c>
      <c r="H23" s="61">
        <v>1</v>
      </c>
      <c r="I23" s="102">
        <f>G23*H23</f>
        <v>8256.88073394495</v>
      </c>
    </row>
    <row r="24" spans="1:9">
      <c r="A24" s="4"/>
      <c r="B24" s="4" t="s">
        <v>81</v>
      </c>
      <c r="C24" s="79" t="s">
        <v>82</v>
      </c>
      <c r="D24" s="79" t="s">
        <v>83</v>
      </c>
      <c r="E24" s="76"/>
      <c r="F24" s="8" t="s">
        <v>69</v>
      </c>
      <c r="G24" s="68">
        <v>1956.1</v>
      </c>
      <c r="H24" s="61">
        <v>1</v>
      </c>
      <c r="I24" s="102">
        <f>G24*H24</f>
        <v>1956.1</v>
      </c>
    </row>
    <row r="25" spans="1:9">
      <c r="A25" s="4"/>
      <c r="B25" s="80" t="s">
        <v>84</v>
      </c>
      <c r="C25" s="81" t="s">
        <v>85</v>
      </c>
      <c r="D25" s="64" t="s">
        <v>83</v>
      </c>
      <c r="E25" s="8"/>
      <c r="F25" s="8" t="s">
        <v>69</v>
      </c>
      <c r="G25" s="60">
        <v>226600</v>
      </c>
      <c r="H25" s="61">
        <v>1</v>
      </c>
      <c r="I25" s="102">
        <f>G25*H25</f>
        <v>226600</v>
      </c>
    </row>
    <row r="26" spans="1:9">
      <c r="A26" s="4"/>
      <c r="B26" s="82" t="s">
        <v>86</v>
      </c>
      <c r="C26" s="83" t="s">
        <v>87</v>
      </c>
      <c r="D26" s="84" t="s">
        <v>88</v>
      </c>
      <c r="E26" s="8" t="s">
        <v>89</v>
      </c>
      <c r="F26" s="8" t="s">
        <v>90</v>
      </c>
      <c r="G26" s="65">
        <v>200</v>
      </c>
      <c r="H26" s="61">
        <v>20</v>
      </c>
      <c r="I26" s="102">
        <f>G26*H26</f>
        <v>4000</v>
      </c>
    </row>
    <row r="27" spans="1:9">
      <c r="A27" s="4"/>
      <c r="B27" s="85"/>
      <c r="C27" s="83" t="s">
        <v>91</v>
      </c>
      <c r="D27" s="84" t="s">
        <v>88</v>
      </c>
      <c r="E27" s="76" t="s">
        <v>92</v>
      </c>
      <c r="F27" s="8" t="s">
        <v>90</v>
      </c>
      <c r="G27" s="86">
        <v>45</v>
      </c>
      <c r="H27" s="61">
        <v>8</v>
      </c>
      <c r="I27" s="102">
        <f>G27*H27</f>
        <v>360</v>
      </c>
    </row>
    <row r="28" spans="1:9">
      <c r="A28" s="4"/>
      <c r="B28" s="85"/>
      <c r="C28" s="83" t="s">
        <v>93</v>
      </c>
      <c r="D28" s="84" t="s">
        <v>88</v>
      </c>
      <c r="E28" s="76"/>
      <c r="F28" s="8" t="s">
        <v>90</v>
      </c>
      <c r="G28" s="86">
        <v>2</v>
      </c>
      <c r="H28" s="61">
        <v>43</v>
      </c>
      <c r="I28" s="102">
        <f t="shared" ref="I28:I33" si="0">G28*H28</f>
        <v>86</v>
      </c>
    </row>
    <row r="29" spans="1:9">
      <c r="A29" s="4"/>
      <c r="B29" s="85"/>
      <c r="C29" s="83" t="s">
        <v>94</v>
      </c>
      <c r="D29" s="84" t="s">
        <v>88</v>
      </c>
      <c r="E29" s="76" t="s">
        <v>95</v>
      </c>
      <c r="F29" s="8" t="s">
        <v>90</v>
      </c>
      <c r="G29" s="86">
        <v>8</v>
      </c>
      <c r="H29" s="61">
        <v>330</v>
      </c>
      <c r="I29" s="102">
        <f t="shared" si="0"/>
        <v>2640</v>
      </c>
    </row>
    <row r="30" spans="1:9">
      <c r="A30" s="4"/>
      <c r="B30" s="85"/>
      <c r="C30" s="83" t="s">
        <v>96</v>
      </c>
      <c r="D30" s="84" t="s">
        <v>88</v>
      </c>
      <c r="E30" s="76" t="s">
        <v>97</v>
      </c>
      <c r="F30" s="8" t="s">
        <v>90</v>
      </c>
      <c r="G30" s="86">
        <v>6</v>
      </c>
      <c r="H30" s="61">
        <v>330</v>
      </c>
      <c r="I30" s="102">
        <f t="shared" si="0"/>
        <v>1980</v>
      </c>
    </row>
    <row r="31" spans="1:9">
      <c r="A31" s="4"/>
      <c r="B31" s="85"/>
      <c r="C31" s="83" t="s">
        <v>98</v>
      </c>
      <c r="D31" s="84" t="s">
        <v>88</v>
      </c>
      <c r="E31" s="76" t="s">
        <v>99</v>
      </c>
      <c r="F31" s="8" t="s">
        <v>90</v>
      </c>
      <c r="G31" s="86">
        <v>25</v>
      </c>
      <c r="H31" s="61">
        <v>291</v>
      </c>
      <c r="I31" s="102">
        <f t="shared" si="0"/>
        <v>7275</v>
      </c>
    </row>
    <row r="32" spans="1:9">
      <c r="A32" s="4"/>
      <c r="B32" s="85"/>
      <c r="C32" s="83" t="s">
        <v>100</v>
      </c>
      <c r="D32" s="84" t="s">
        <v>88</v>
      </c>
      <c r="E32" s="87"/>
      <c r="F32" s="8" t="s">
        <v>90</v>
      </c>
      <c r="G32" s="86">
        <v>4</v>
      </c>
      <c r="H32" s="61">
        <v>56</v>
      </c>
      <c r="I32" s="102">
        <f t="shared" si="0"/>
        <v>224</v>
      </c>
    </row>
    <row r="33" spans="1:9">
      <c r="A33" s="4"/>
      <c r="B33" s="85"/>
      <c r="C33" s="81" t="s">
        <v>101</v>
      </c>
      <c r="D33" s="84" t="s">
        <v>88</v>
      </c>
      <c r="E33" s="88"/>
      <c r="F33" s="8" t="s">
        <v>69</v>
      </c>
      <c r="G33" s="89">
        <v>88</v>
      </c>
      <c r="H33" s="61">
        <v>1</v>
      </c>
      <c r="I33" s="102">
        <f t="shared" si="0"/>
        <v>88</v>
      </c>
    </row>
    <row r="34" spans="1:9">
      <c r="A34" s="4"/>
      <c r="B34" s="90" t="s">
        <v>102</v>
      </c>
      <c r="C34" s="81" t="s">
        <v>103</v>
      </c>
      <c r="D34" s="84" t="s">
        <v>83</v>
      </c>
      <c r="E34" s="91"/>
      <c r="F34" s="8" t="s">
        <v>104</v>
      </c>
      <c r="G34" s="89">
        <v>2500</v>
      </c>
      <c r="H34" s="61">
        <v>1</v>
      </c>
      <c r="I34" s="102">
        <f t="shared" ref="I34:I50" si="1">G34*H34</f>
        <v>2500</v>
      </c>
    </row>
    <row r="35" spans="1:9">
      <c r="A35" s="4"/>
      <c r="B35" s="92"/>
      <c r="C35" s="81" t="s">
        <v>105</v>
      </c>
      <c r="D35" s="84" t="s">
        <v>83</v>
      </c>
      <c r="E35" s="8" t="s">
        <v>106</v>
      </c>
      <c r="F35" s="8" t="s">
        <v>104</v>
      </c>
      <c r="G35" s="89">
        <v>2500</v>
      </c>
      <c r="H35" s="61">
        <v>1</v>
      </c>
      <c r="I35" s="102">
        <f t="shared" si="1"/>
        <v>2500</v>
      </c>
    </row>
    <row r="36" spans="1:9">
      <c r="A36" s="4"/>
      <c r="B36" s="92"/>
      <c r="C36" s="81" t="s">
        <v>107</v>
      </c>
      <c r="D36" s="84" t="s">
        <v>83</v>
      </c>
      <c r="E36" s="8" t="s">
        <v>108</v>
      </c>
      <c r="F36" s="8" t="s">
        <v>104</v>
      </c>
      <c r="G36" s="89">
        <v>11000</v>
      </c>
      <c r="H36" s="61">
        <v>1</v>
      </c>
      <c r="I36" s="102">
        <f t="shared" si="1"/>
        <v>11000</v>
      </c>
    </row>
    <row r="37" spans="1:9">
      <c r="A37" s="4"/>
      <c r="B37" s="93" t="s">
        <v>109</v>
      </c>
      <c r="C37" s="81" t="s">
        <v>110</v>
      </c>
      <c r="D37" s="84" t="s">
        <v>83</v>
      </c>
      <c r="E37" s="8"/>
      <c r="F37" s="8" t="s">
        <v>69</v>
      </c>
      <c r="G37" s="65">
        <v>500</v>
      </c>
      <c r="H37" s="61">
        <v>4</v>
      </c>
      <c r="I37" s="102">
        <f t="shared" si="1"/>
        <v>2000</v>
      </c>
    </row>
    <row r="38" spans="1:9">
      <c r="A38" s="4"/>
      <c r="B38" s="94"/>
      <c r="C38" s="81" t="s">
        <v>111</v>
      </c>
      <c r="D38" s="84" t="s">
        <v>83</v>
      </c>
      <c r="E38" s="8"/>
      <c r="F38" s="8" t="s">
        <v>69</v>
      </c>
      <c r="G38" s="65">
        <v>500</v>
      </c>
      <c r="H38" s="61">
        <v>2</v>
      </c>
      <c r="I38" s="102">
        <f t="shared" si="1"/>
        <v>1000</v>
      </c>
    </row>
    <row r="39" spans="1:9">
      <c r="A39" s="4"/>
      <c r="B39" s="94"/>
      <c r="C39" s="81" t="s">
        <v>112</v>
      </c>
      <c r="D39" s="84" t="s">
        <v>83</v>
      </c>
      <c r="E39" s="8"/>
      <c r="F39" s="8" t="s">
        <v>69</v>
      </c>
      <c r="G39" s="65">
        <v>2000</v>
      </c>
      <c r="H39" s="61">
        <v>1</v>
      </c>
      <c r="I39" s="102">
        <f t="shared" si="1"/>
        <v>2000</v>
      </c>
    </row>
    <row r="40" spans="1:9">
      <c r="A40" s="4"/>
      <c r="B40" s="94"/>
      <c r="C40" s="81" t="s">
        <v>113</v>
      </c>
      <c r="D40" s="84" t="s">
        <v>83</v>
      </c>
      <c r="E40" s="8"/>
      <c r="F40" s="8" t="s">
        <v>69</v>
      </c>
      <c r="G40" s="65">
        <v>300</v>
      </c>
      <c r="H40" s="61">
        <v>3</v>
      </c>
      <c r="I40" s="102">
        <f t="shared" si="1"/>
        <v>900</v>
      </c>
    </row>
    <row r="41" spans="1:9">
      <c r="A41" s="4"/>
      <c r="B41" s="94"/>
      <c r="C41" s="81" t="s">
        <v>114</v>
      </c>
      <c r="D41" s="84" t="s">
        <v>83</v>
      </c>
      <c r="E41" s="8"/>
      <c r="F41" s="8" t="s">
        <v>69</v>
      </c>
      <c r="G41" s="65">
        <v>500</v>
      </c>
      <c r="H41" s="61">
        <v>1</v>
      </c>
      <c r="I41" s="102">
        <f t="shared" si="1"/>
        <v>500</v>
      </c>
    </row>
    <row r="42" spans="1:9">
      <c r="A42" s="4"/>
      <c r="B42" s="94"/>
      <c r="C42" s="81" t="s">
        <v>115</v>
      </c>
      <c r="D42" s="84" t="s">
        <v>83</v>
      </c>
      <c r="E42" s="8"/>
      <c r="F42" s="8" t="s">
        <v>69</v>
      </c>
      <c r="G42" s="65">
        <v>200</v>
      </c>
      <c r="H42" s="61">
        <v>8</v>
      </c>
      <c r="I42" s="102">
        <f t="shared" si="1"/>
        <v>1600</v>
      </c>
    </row>
    <row r="43" spans="1:9">
      <c r="A43" s="4"/>
      <c r="B43" s="94"/>
      <c r="C43" s="81" t="s">
        <v>116</v>
      </c>
      <c r="D43" s="84" t="s">
        <v>83</v>
      </c>
      <c r="E43" s="8"/>
      <c r="F43" s="8" t="s">
        <v>69</v>
      </c>
      <c r="G43" s="65">
        <v>4500</v>
      </c>
      <c r="H43" s="61">
        <v>1</v>
      </c>
      <c r="I43" s="102">
        <f t="shared" si="1"/>
        <v>4500</v>
      </c>
    </row>
    <row r="44" spans="1:9">
      <c r="A44" s="4"/>
      <c r="B44" s="94"/>
      <c r="C44" s="81" t="s">
        <v>117</v>
      </c>
      <c r="D44" s="84" t="s">
        <v>83</v>
      </c>
      <c r="E44" s="8"/>
      <c r="F44" s="8" t="s">
        <v>69</v>
      </c>
      <c r="G44" s="65">
        <v>4500</v>
      </c>
      <c r="H44" s="61">
        <v>1</v>
      </c>
      <c r="I44" s="102">
        <f t="shared" si="1"/>
        <v>4500</v>
      </c>
    </row>
    <row r="45" spans="1:9">
      <c r="A45" s="4"/>
      <c r="B45" s="94"/>
      <c r="C45" s="81" t="s">
        <v>118</v>
      </c>
      <c r="D45" s="84" t="s">
        <v>83</v>
      </c>
      <c r="E45" s="8"/>
      <c r="F45" s="8" t="s">
        <v>69</v>
      </c>
      <c r="G45" s="65">
        <v>200</v>
      </c>
      <c r="H45" s="61">
        <v>6</v>
      </c>
      <c r="I45" s="102">
        <f t="shared" si="1"/>
        <v>1200</v>
      </c>
    </row>
    <row r="46" spans="1:9">
      <c r="A46" s="4"/>
      <c r="B46" s="94"/>
      <c r="C46" s="81" t="s">
        <v>119</v>
      </c>
      <c r="D46" s="84" t="s">
        <v>83</v>
      </c>
      <c r="E46" s="8"/>
      <c r="F46" s="8" t="s">
        <v>69</v>
      </c>
      <c r="G46" s="65">
        <v>200</v>
      </c>
      <c r="H46" s="61">
        <v>20</v>
      </c>
      <c r="I46" s="102">
        <f t="shared" si="1"/>
        <v>4000</v>
      </c>
    </row>
    <row r="47" spans="1:9">
      <c r="A47" s="4"/>
      <c r="B47" s="94"/>
      <c r="C47" s="81" t="s">
        <v>120</v>
      </c>
      <c r="D47" s="84" t="s">
        <v>83</v>
      </c>
      <c r="E47" s="95"/>
      <c r="F47" s="8" t="s">
        <v>69</v>
      </c>
      <c r="G47" s="86">
        <v>500</v>
      </c>
      <c r="H47" s="61">
        <v>4</v>
      </c>
      <c r="I47" s="102">
        <f t="shared" si="1"/>
        <v>2000</v>
      </c>
    </row>
    <row r="48" spans="1:9">
      <c r="A48" s="4"/>
      <c r="B48" s="94"/>
      <c r="C48" s="81" t="s">
        <v>121</v>
      </c>
      <c r="D48" s="84" t="s">
        <v>83</v>
      </c>
      <c r="E48" s="8"/>
      <c r="F48" s="8" t="s">
        <v>69</v>
      </c>
      <c r="G48" s="86">
        <v>500</v>
      </c>
      <c r="H48" s="61">
        <v>2</v>
      </c>
      <c r="I48" s="102">
        <f t="shared" si="1"/>
        <v>1000</v>
      </c>
    </row>
    <row r="49" spans="1:9">
      <c r="A49" s="4"/>
      <c r="B49" s="94"/>
      <c r="C49" s="81" t="s">
        <v>122</v>
      </c>
      <c r="D49" s="84" t="s">
        <v>83</v>
      </c>
      <c r="E49" s="8"/>
      <c r="F49" s="8" t="s">
        <v>69</v>
      </c>
      <c r="G49" s="86">
        <v>800</v>
      </c>
      <c r="H49" s="61">
        <v>4</v>
      </c>
      <c r="I49" s="102">
        <f t="shared" si="1"/>
        <v>3200</v>
      </c>
    </row>
    <row r="50" spans="1:9">
      <c r="A50" s="4"/>
      <c r="B50" s="94"/>
      <c r="C50" s="81" t="s">
        <v>123</v>
      </c>
      <c r="D50" s="84" t="s">
        <v>83</v>
      </c>
      <c r="E50" s="8"/>
      <c r="F50" s="8" t="s">
        <v>69</v>
      </c>
      <c r="G50" s="65">
        <v>2000</v>
      </c>
      <c r="H50" s="61">
        <v>1</v>
      </c>
      <c r="I50" s="102">
        <f t="shared" si="1"/>
        <v>2000</v>
      </c>
    </row>
    <row r="51" spans="1:9">
      <c r="A51" s="4"/>
      <c r="B51" s="94"/>
      <c r="C51" s="81" t="s">
        <v>124</v>
      </c>
      <c r="D51" s="84" t="s">
        <v>83</v>
      </c>
      <c r="E51" s="8"/>
      <c r="F51" s="8" t="s">
        <v>69</v>
      </c>
      <c r="G51" s="86">
        <v>37.03</v>
      </c>
      <c r="H51" s="61">
        <v>1</v>
      </c>
      <c r="I51" s="102">
        <f t="shared" ref="I50:I63" si="2">G51*H51</f>
        <v>37.03</v>
      </c>
    </row>
    <row r="52" spans="1:9">
      <c r="A52" s="4"/>
      <c r="B52" s="94"/>
      <c r="C52" s="81" t="s">
        <v>125</v>
      </c>
      <c r="D52" s="84" t="s">
        <v>83</v>
      </c>
      <c r="E52" s="8"/>
      <c r="F52" s="8" t="s">
        <v>69</v>
      </c>
      <c r="G52" s="86">
        <v>19.99</v>
      </c>
      <c r="H52" s="61">
        <v>1</v>
      </c>
      <c r="I52" s="102">
        <f t="shared" si="2"/>
        <v>19.99</v>
      </c>
    </row>
    <row r="53" spans="1:9">
      <c r="A53" s="4"/>
      <c r="B53" s="94"/>
      <c r="C53" s="96" t="s">
        <v>126</v>
      </c>
      <c r="D53" s="84" t="s">
        <v>83</v>
      </c>
      <c r="E53" s="8"/>
      <c r="F53" s="8" t="s">
        <v>69</v>
      </c>
      <c r="G53" s="86">
        <v>146.2</v>
      </c>
      <c r="H53" s="61">
        <v>1</v>
      </c>
      <c r="I53" s="102">
        <f t="shared" si="2"/>
        <v>146.2</v>
      </c>
    </row>
    <row r="54" spans="1:9">
      <c r="A54" s="4"/>
      <c r="B54" s="94"/>
      <c r="C54" s="96" t="s">
        <v>127</v>
      </c>
      <c r="D54" s="84" t="s">
        <v>83</v>
      </c>
      <c r="E54" s="8"/>
      <c r="F54" s="8" t="s">
        <v>69</v>
      </c>
      <c r="G54" s="86">
        <v>540.1</v>
      </c>
      <c r="H54" s="61">
        <v>1</v>
      </c>
      <c r="I54" s="102">
        <f t="shared" si="2"/>
        <v>540.1</v>
      </c>
    </row>
    <row r="55" spans="1:9">
      <c r="A55" s="4"/>
      <c r="B55" s="94"/>
      <c r="C55" s="96" t="s">
        <v>128</v>
      </c>
      <c r="D55" s="84" t="s">
        <v>83</v>
      </c>
      <c r="E55" s="8"/>
      <c r="F55" s="8" t="s">
        <v>69</v>
      </c>
      <c r="G55" s="86">
        <v>35.82</v>
      </c>
      <c r="H55" s="61">
        <v>1</v>
      </c>
      <c r="I55" s="102">
        <f t="shared" si="2"/>
        <v>35.82</v>
      </c>
    </row>
    <row r="56" spans="1:9">
      <c r="A56" s="4"/>
      <c r="B56" s="94"/>
      <c r="C56" s="96" t="s">
        <v>129</v>
      </c>
      <c r="D56" s="84" t="s">
        <v>83</v>
      </c>
      <c r="E56" s="8"/>
      <c r="F56" s="8" t="s">
        <v>69</v>
      </c>
      <c r="G56" s="86">
        <v>58.63</v>
      </c>
      <c r="H56" s="61">
        <v>1</v>
      </c>
      <c r="I56" s="102">
        <f t="shared" si="2"/>
        <v>58.63</v>
      </c>
    </row>
    <row r="57" spans="1:9">
      <c r="A57" s="4"/>
      <c r="B57" s="94"/>
      <c r="C57" s="96" t="s">
        <v>130</v>
      </c>
      <c r="D57" s="84" t="s">
        <v>83</v>
      </c>
      <c r="E57" s="8"/>
      <c r="F57" s="8" t="s">
        <v>69</v>
      </c>
      <c r="G57" s="86">
        <v>3553.62</v>
      </c>
      <c r="H57" s="61">
        <v>1</v>
      </c>
      <c r="I57" s="102">
        <f t="shared" si="2"/>
        <v>3553.62</v>
      </c>
    </row>
    <row r="58" spans="1:9">
      <c r="A58" s="4"/>
      <c r="B58" s="94"/>
      <c r="C58" s="96" t="s">
        <v>131</v>
      </c>
      <c r="D58" s="84" t="s">
        <v>83</v>
      </c>
      <c r="E58" s="8"/>
      <c r="F58" s="8" t="s">
        <v>69</v>
      </c>
      <c r="G58" s="86">
        <v>392</v>
      </c>
      <c r="H58" s="61">
        <v>1</v>
      </c>
      <c r="I58" s="102">
        <f t="shared" si="2"/>
        <v>392</v>
      </c>
    </row>
    <row r="59" spans="1:9">
      <c r="A59" s="4"/>
      <c r="B59" s="94"/>
      <c r="C59" s="96" t="s">
        <v>132</v>
      </c>
      <c r="D59" s="84" t="s">
        <v>83</v>
      </c>
      <c r="E59" s="8"/>
      <c r="F59" s="8" t="s">
        <v>69</v>
      </c>
      <c r="G59" s="86">
        <v>168.6</v>
      </c>
      <c r="H59" s="61">
        <v>1</v>
      </c>
      <c r="I59" s="102">
        <f t="shared" si="2"/>
        <v>168.6</v>
      </c>
    </row>
    <row r="60" ht="32.25" customHeight="1" spans="1:9">
      <c r="A60" s="53" t="s">
        <v>133</v>
      </c>
      <c r="B60" s="54" t="s">
        <v>18</v>
      </c>
      <c r="C60" s="54"/>
      <c r="D60" s="54"/>
      <c r="E60" s="54"/>
      <c r="F60" s="54"/>
      <c r="G60" s="55"/>
      <c r="H60" s="56" t="s">
        <v>54</v>
      </c>
      <c r="I60" s="101">
        <f>SUM(I62:I63)-I64</f>
        <v>41078.5955311189</v>
      </c>
    </row>
    <row r="61" spans="1:9">
      <c r="A61" s="57" t="s">
        <v>1</v>
      </c>
      <c r="B61" s="57" t="s">
        <v>55</v>
      </c>
      <c r="C61" s="57" t="s">
        <v>56</v>
      </c>
      <c r="D61" s="57" t="s">
        <v>57</v>
      </c>
      <c r="E61" s="57" t="s">
        <v>7</v>
      </c>
      <c r="F61" s="57" t="s">
        <v>58</v>
      </c>
      <c r="G61" s="58" t="s">
        <v>59</v>
      </c>
      <c r="H61" s="58" t="s">
        <v>5</v>
      </c>
      <c r="I61" s="58" t="s">
        <v>6</v>
      </c>
    </row>
    <row r="62" ht="16" customHeight="1" spans="1:9">
      <c r="A62" s="4">
        <v>91</v>
      </c>
      <c r="B62" s="8" t="str">
        <f>VLOOKUP($A62,'L3-明细条目报价'!$A$2:$G$107,2,FALSE)</f>
        <v>服务费</v>
      </c>
      <c r="C62" s="8" t="str">
        <f>VLOOKUP($A62,'L3-明细条目报价'!$A$2:$G$107,3,FALSE)</f>
        <v>/</v>
      </c>
      <c r="D62" s="8" t="str">
        <f>VLOOKUP($A62,'L3-明细条目报价'!$A$2:$G$107,4,FALSE)</f>
        <v>/</v>
      </c>
      <c r="E62" s="8">
        <f>VLOOKUP($A62,'L3-明细条目报价'!$A$2:$G$107,5,FALSE)</f>
        <v>0</v>
      </c>
      <c r="F62" s="8">
        <f>VLOOKUP($A62,'L3-明细条目报价'!$A$2:$G$107,6,FALSE)</f>
        <v>0.06</v>
      </c>
      <c r="G62" s="60">
        <f>SUM(I6+I9+I16)*0.06</f>
        <v>23219.2961758525</v>
      </c>
      <c r="H62" s="61">
        <v>1</v>
      </c>
      <c r="I62" s="102">
        <f t="shared" ref="I62:I64" si="3">G62*H62</f>
        <v>23219.2961758525</v>
      </c>
    </row>
    <row r="63" ht="16" customHeight="1" spans="1:9">
      <c r="A63" s="4">
        <v>93</v>
      </c>
      <c r="B63" s="8" t="str">
        <f>VLOOKUP($A63,'L3-明细条目报价'!$A$2:$G$107,2,FALSE)</f>
        <v>税费</v>
      </c>
      <c r="C63" s="8" t="str">
        <f>VLOOKUP($A63,'L3-明细条目报价'!$A$2:$G$107,3,FALSE)</f>
        <v>/</v>
      </c>
      <c r="D63" s="8" t="str">
        <f>VLOOKUP($A63,'L3-明细条目报价'!$A$2:$G$107,4,FALSE)</f>
        <v>/</v>
      </c>
      <c r="E63" s="8">
        <f>VLOOKUP($A63,'L3-明细条目报价'!$A$2:$G$107,5,FALSE)</f>
        <v>0</v>
      </c>
      <c r="F63" s="8" t="str">
        <f>VLOOKUP($A63,'L3-明细条目报价'!$A$2:$G$107,6,FALSE)</f>
        <v>填写税率</v>
      </c>
      <c r="G63" s="60">
        <f>(I6+I9+I16+I62)*0.06</f>
        <v>24612.4539464037</v>
      </c>
      <c r="H63" s="61">
        <v>1</v>
      </c>
      <c r="I63" s="102">
        <f t="shared" si="3"/>
        <v>24612.4539464037</v>
      </c>
    </row>
    <row r="64" spans="1:9">
      <c r="A64" s="4">
        <v>93</v>
      </c>
      <c r="B64" s="8" t="str">
        <f>VLOOKUP($A64,'[1]L3-明细条目报价'!$A$2:$G$107,2,FALSE)</f>
        <v>税费</v>
      </c>
      <c r="C64" s="8" t="str">
        <f>VLOOKUP($A64,'[1]L3-明细条目报价'!$A$2:$G$107,3,FALSE)</f>
        <v>/</v>
      </c>
      <c r="D64" s="8" t="str">
        <f>VLOOKUP($A64,'[1]L3-明细条目报价'!$A$2:$G$107,4,FALSE)</f>
        <v>/</v>
      </c>
      <c r="E64" s="8" t="s">
        <v>134</v>
      </c>
      <c r="F64" s="8" t="str">
        <f>VLOOKUP($A64,'[1]L3-明细条目报价'!$A$2:$G$107,6,FALSE)</f>
        <v>填写税率</v>
      </c>
      <c r="G64" s="60">
        <f>SUM(I21+I22+I23+I24)*0.09</f>
        <v>6753.15459113727</v>
      </c>
      <c r="H64" s="61">
        <v>1</v>
      </c>
      <c r="I64" s="102">
        <f t="shared" si="3"/>
        <v>6753.15459113727</v>
      </c>
    </row>
  </sheetData>
  <mergeCells count="19">
    <mergeCell ref="F1:G1"/>
    <mergeCell ref="B2:D2"/>
    <mergeCell ref="F2:G2"/>
    <mergeCell ref="F3:G3"/>
    <mergeCell ref="E4:F4"/>
    <mergeCell ref="G4:I4"/>
    <mergeCell ref="A5:I5"/>
    <mergeCell ref="A6:G6"/>
    <mergeCell ref="A9:G9"/>
    <mergeCell ref="A16:G16"/>
    <mergeCell ref="A60:G60"/>
    <mergeCell ref="B18:B19"/>
    <mergeCell ref="B20:B21"/>
    <mergeCell ref="B22:B23"/>
    <mergeCell ref="B26:B33"/>
    <mergeCell ref="B34:B36"/>
    <mergeCell ref="B37:B59"/>
    <mergeCell ref="C20:C21"/>
    <mergeCell ref="C22:C23"/>
  </mergeCells>
  <conditionalFormatting sqref="B8:D8">
    <cfRule type="expression" dxfId="0" priority="10">
      <formula>IF(AND($E8&lt;&gt;"",#REF!=""),1,0)</formula>
    </cfRule>
  </conditionalFormatting>
  <conditionalFormatting sqref="C33:G33">
    <cfRule type="expression" dxfId="0" priority="5">
      <formula>IF(AND($E33&lt;&gt;"",#REF!=""),1,0)</formula>
    </cfRule>
  </conditionalFormatting>
  <conditionalFormatting sqref="C57:G57">
    <cfRule type="expression" dxfId="0" priority="4">
      <formula>IF(AND($E57&lt;&gt;"",#REF!=""),1,0)</formula>
    </cfRule>
  </conditionalFormatting>
  <conditionalFormatting sqref="A63:G63">
    <cfRule type="expression" dxfId="0" priority="7">
      <formula>IF(AND($E63&lt;&gt;"",#REF!=""),1,0)</formula>
    </cfRule>
  </conditionalFormatting>
  <conditionalFormatting sqref="E64">
    <cfRule type="expression" dxfId="0" priority="1">
      <formula>IF(AND($E64&lt;&gt;"",#REF!=""),1,0)</formula>
    </cfRule>
  </conditionalFormatting>
  <conditionalFormatting sqref="C37:C52">
    <cfRule type="expression" dxfId="0" priority="6">
      <formula>IF(AND($E37&lt;&gt;"",#REF!=""),1,0)</formula>
    </cfRule>
  </conditionalFormatting>
  <conditionalFormatting sqref="A8 F8:G8 A18:G18 A19 C19:G19 A20:F20 A21 D21:F21 A22:F22 A23 D23:F23 A24:G26 A27:A33 C27:G32 A34:G34 A35:A36 C35:G36 A37:B37 D37:G52 A38:A59 C53:G56 C58:G59 A62:G62">
    <cfRule type="expression" dxfId="0" priority="26">
      <formula>IF(AND($E8&lt;&gt;"",#REF!=""),1,0)</formula>
    </cfRule>
  </conditionalFormatting>
  <conditionalFormatting sqref="A11:G15">
    <cfRule type="expression" dxfId="0" priority="20">
      <formula>IF(AND($E11&lt;&gt;"",#REF!=""),1,0)</formula>
    </cfRule>
  </conditionalFormatting>
  <conditionalFormatting sqref="G20 G21 G22 G23">
    <cfRule type="expression" dxfId="0" priority="3">
      <formula>IF(AND($E20&lt;&gt;"",#REF!=""),1,0)</formula>
    </cfRule>
  </conditionalFormatting>
  <conditionalFormatting sqref="A64:D64 F64:G64">
    <cfRule type="expression" dxfId="0" priority="2">
      <formula>IF(AND($E64&lt;&gt;"",#REF!=""),1,0)</formula>
    </cfRule>
  </conditionalFormatting>
  <dataValidations count="7">
    <dataValidation type="list" allowBlank="1" showInputMessage="1" showErrorMessage="1" sqref="D20">
      <formula1>"高级大床,高级双床,豪华大床,豪华双床,行政大床,行政双床,小套房,加床,加餐,WIFI,单人房差,其他"</formula1>
    </dataValidation>
    <dataValidation type="list" allowBlank="1" showInputMessage="1" showErrorMessage="1" sqref="D21 D22">
      <formula1>"半日场租,全天场租,半天会议包价,全天会议包价,进场费,茶歇,投影仪,其他"</formula1>
    </dataValidation>
    <dataValidation type="list" allowBlank="1" showInputMessage="1" showErrorMessage="1" sqref="D23 D24">
      <formula1>"酒店早餐,自助午餐,围桌午餐,自助晚餐,围桌晚餐,鸡尾酒会,酒水,特色餐,其他"</formula1>
    </dataValidation>
    <dataValidation type="list" allowBlank="1" showInputMessage="1" showErrorMessage="1" sqref="D25">
      <formula1>"签证服务费,旅游签证,商务签证,保险,其他"</formula1>
    </dataValidation>
    <dataValidation type="list" allowBlank="1" showInputMessage="1" showErrorMessage="1" sqref="D18:D1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26:D33">
      <formula1>"工作人员,餐费,住宿,交通,通信费,导游超时费,其他,物料"</formula1>
    </dataValidation>
    <dataValidation type="list" allowBlank="1" showInputMessage="1" showErrorMessage="1" sqref="D34:D59">
      <formula1>"工作人员,餐费,住宿,交通,通信费,导游超时费,其他"</formula1>
    </dataValidation>
  </dataValidations>
  <hyperlinks>
    <hyperlink ref="D4" r:id="rId1" display="zhangzhaojie@cct.cn"/>
    <hyperlink ref="I2" r:id="rId2" display="panshuyue@kuaishou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zoomScale="70" zoomScaleNormal="70" topLeftCell="A56" workbookViewId="0">
      <selection activeCell="E76" sqref="E76:E89"/>
    </sheetView>
  </sheetViews>
  <sheetFormatPr defaultColWidth="9.07692307692308" defaultRowHeight="15.5" outlineLevelCol="6"/>
  <cols>
    <col min="1" max="1" width="16.3846153846154" customWidth="1"/>
    <col min="2" max="2" width="39.4615384615385" customWidth="1"/>
    <col min="3" max="3" width="20.2307692307692" customWidth="1"/>
    <col min="4" max="4" width="30.2307692307692" customWidth="1"/>
    <col min="5" max="5" width="65.6923076923077" customWidth="1"/>
    <col min="6" max="6" width="34.5384615384615" customWidth="1"/>
    <col min="7" max="7" width="11.2307692307692" style="1" customWidth="1"/>
  </cols>
  <sheetData>
    <row r="1" ht="20" spans="1:7">
      <c r="A1" s="2" t="s">
        <v>9</v>
      </c>
      <c r="B1" s="2" t="s">
        <v>55</v>
      </c>
      <c r="C1" s="2" t="s">
        <v>56</v>
      </c>
      <c r="D1" s="2" t="s">
        <v>57</v>
      </c>
      <c r="E1" s="2" t="s">
        <v>135</v>
      </c>
      <c r="F1" s="2" t="s">
        <v>136</v>
      </c>
      <c r="G1" s="3" t="s">
        <v>59</v>
      </c>
    </row>
    <row r="2" spans="1:7">
      <c r="A2" s="4">
        <v>1</v>
      </c>
      <c r="B2" s="5" t="s">
        <v>137</v>
      </c>
      <c r="C2" s="5" t="s">
        <v>138</v>
      </c>
      <c r="D2" s="5" t="s">
        <v>139</v>
      </c>
      <c r="E2" s="6"/>
      <c r="F2" s="5" t="s">
        <v>140</v>
      </c>
      <c r="G2" s="7">
        <v>300</v>
      </c>
    </row>
    <row r="3" spans="1:7">
      <c r="A3" s="4">
        <v>2</v>
      </c>
      <c r="B3" s="5" t="s">
        <v>141</v>
      </c>
      <c r="C3" s="5" t="s">
        <v>142</v>
      </c>
      <c r="D3" s="5" t="s">
        <v>143</v>
      </c>
      <c r="E3" s="8"/>
      <c r="F3" s="5" t="s">
        <v>140</v>
      </c>
      <c r="G3" s="7">
        <v>500</v>
      </c>
    </row>
    <row r="4" spans="1:7">
      <c r="A4" s="4">
        <v>3</v>
      </c>
      <c r="B4" s="5" t="s">
        <v>144</v>
      </c>
      <c r="C4" s="5" t="s">
        <v>145</v>
      </c>
      <c r="D4" s="5" t="s">
        <v>146</v>
      </c>
      <c r="E4" s="8"/>
      <c r="F4" s="5" t="s">
        <v>140</v>
      </c>
      <c r="G4" s="7">
        <v>600</v>
      </c>
    </row>
    <row r="5" spans="1:7">
      <c r="A5" s="4">
        <v>4</v>
      </c>
      <c r="B5" s="5" t="s">
        <v>147</v>
      </c>
      <c r="C5" s="5" t="s">
        <v>148</v>
      </c>
      <c r="D5" s="5" t="s">
        <v>149</v>
      </c>
      <c r="E5" s="8"/>
      <c r="F5" s="5" t="s">
        <v>140</v>
      </c>
      <c r="G5" s="7">
        <v>850</v>
      </c>
    </row>
    <row r="6" spans="1:7">
      <c r="A6" s="4">
        <v>5</v>
      </c>
      <c r="B6" s="5" t="s">
        <v>150</v>
      </c>
      <c r="C6" s="5" t="s">
        <v>151</v>
      </c>
      <c r="D6" s="5" t="s">
        <v>152</v>
      </c>
      <c r="E6" s="8"/>
      <c r="F6" s="5" t="s">
        <v>140</v>
      </c>
      <c r="G6" s="7">
        <v>900</v>
      </c>
    </row>
    <row r="7" spans="1:7">
      <c r="A7" s="4">
        <v>6</v>
      </c>
      <c r="B7" s="5" t="s">
        <v>153</v>
      </c>
      <c r="C7" s="5" t="s">
        <v>151</v>
      </c>
      <c r="D7" s="5" t="s">
        <v>154</v>
      </c>
      <c r="E7" s="8"/>
      <c r="F7" s="5" t="s">
        <v>140</v>
      </c>
      <c r="G7" s="7">
        <v>900</v>
      </c>
    </row>
    <row r="8" spans="1:7">
      <c r="A8" s="4">
        <v>7</v>
      </c>
      <c r="B8" s="5" t="s">
        <v>155</v>
      </c>
      <c r="C8" s="5" t="s">
        <v>151</v>
      </c>
      <c r="D8" s="5" t="s">
        <v>156</v>
      </c>
      <c r="E8" s="8"/>
      <c r="F8" s="5" t="s">
        <v>140</v>
      </c>
      <c r="G8" s="7">
        <v>900</v>
      </c>
    </row>
    <row r="9" spans="1:7">
      <c r="A9" s="4">
        <v>8</v>
      </c>
      <c r="B9" s="5" t="s">
        <v>157</v>
      </c>
      <c r="C9" s="5" t="s">
        <v>151</v>
      </c>
      <c r="D9" s="5" t="s">
        <v>158</v>
      </c>
      <c r="E9" s="8"/>
      <c r="F9" s="5" t="s">
        <v>140</v>
      </c>
      <c r="G9" s="7">
        <v>900</v>
      </c>
    </row>
    <row r="10" spans="1:7">
      <c r="A10" s="4">
        <v>9</v>
      </c>
      <c r="B10" s="5" t="s">
        <v>159</v>
      </c>
      <c r="C10" s="5" t="s">
        <v>160</v>
      </c>
      <c r="D10" s="5" t="s">
        <v>161</v>
      </c>
      <c r="E10" s="8"/>
      <c r="F10" s="5" t="s">
        <v>140</v>
      </c>
      <c r="G10" s="7">
        <v>1100</v>
      </c>
    </row>
    <row r="11" spans="1:7">
      <c r="A11" s="4">
        <v>10</v>
      </c>
      <c r="B11" s="5" t="s">
        <v>162</v>
      </c>
      <c r="C11" s="5" t="s">
        <v>160</v>
      </c>
      <c r="D11" s="5" t="s">
        <v>163</v>
      </c>
      <c r="E11" s="8"/>
      <c r="F11" s="5" t="s">
        <v>140</v>
      </c>
      <c r="G11" s="7">
        <v>1100</v>
      </c>
    </row>
    <row r="12" spans="1:7">
      <c r="A12" s="4">
        <v>11</v>
      </c>
      <c r="B12" s="5" t="s">
        <v>164</v>
      </c>
      <c r="C12" s="5" t="s">
        <v>160</v>
      </c>
      <c r="D12" s="5" t="s">
        <v>165</v>
      </c>
      <c r="E12" s="9"/>
      <c r="F12" s="5" t="s">
        <v>140</v>
      </c>
      <c r="G12" s="7">
        <v>1300</v>
      </c>
    </row>
    <row r="13" spans="1:7">
      <c r="A13" s="4">
        <v>12</v>
      </c>
      <c r="B13" s="5" t="s">
        <v>166</v>
      </c>
      <c r="C13" s="5" t="s">
        <v>160</v>
      </c>
      <c r="D13" s="5" t="s">
        <v>167</v>
      </c>
      <c r="E13" s="9"/>
      <c r="F13" s="5" t="s">
        <v>140</v>
      </c>
      <c r="G13" s="7">
        <v>1300</v>
      </c>
    </row>
    <row r="14" spans="1:7">
      <c r="A14" s="4">
        <v>13</v>
      </c>
      <c r="B14" s="5" t="s">
        <v>168</v>
      </c>
      <c r="C14" s="5" t="s">
        <v>160</v>
      </c>
      <c r="D14" s="5" t="s">
        <v>169</v>
      </c>
      <c r="E14" s="9"/>
      <c r="F14" s="5" t="s">
        <v>140</v>
      </c>
      <c r="G14" s="7">
        <v>1300</v>
      </c>
    </row>
    <row r="15" spans="1:7">
      <c r="A15" s="4">
        <v>14</v>
      </c>
      <c r="B15" s="5" t="s">
        <v>170</v>
      </c>
      <c r="C15" s="5" t="s">
        <v>138</v>
      </c>
      <c r="D15" s="5" t="s">
        <v>139</v>
      </c>
      <c r="E15" s="9"/>
      <c r="F15" s="5" t="s">
        <v>171</v>
      </c>
      <c r="G15" s="7">
        <v>800</v>
      </c>
    </row>
    <row r="16" spans="1:7">
      <c r="A16" s="4">
        <v>15</v>
      </c>
      <c r="B16" s="5" t="s">
        <v>172</v>
      </c>
      <c r="C16" s="5" t="s">
        <v>142</v>
      </c>
      <c r="D16" s="5" t="s">
        <v>143</v>
      </c>
      <c r="E16" s="10"/>
      <c r="F16" s="5" t="s">
        <v>171</v>
      </c>
      <c r="G16" s="7">
        <v>800</v>
      </c>
    </row>
    <row r="17" spans="1:7">
      <c r="A17" s="4">
        <v>16</v>
      </c>
      <c r="B17" s="5" t="s">
        <v>173</v>
      </c>
      <c r="C17" s="5" t="s">
        <v>145</v>
      </c>
      <c r="D17" s="5" t="s">
        <v>146</v>
      </c>
      <c r="E17" s="10"/>
      <c r="F17" s="5" t="s">
        <v>171</v>
      </c>
      <c r="G17" s="7">
        <v>800</v>
      </c>
    </row>
    <row r="18" spans="1:7">
      <c r="A18" s="4">
        <v>17</v>
      </c>
      <c r="B18" s="5" t="s">
        <v>174</v>
      </c>
      <c r="C18" s="5" t="s">
        <v>148</v>
      </c>
      <c r="D18" s="5" t="s">
        <v>149</v>
      </c>
      <c r="E18" s="10"/>
      <c r="F18" s="5" t="s">
        <v>171</v>
      </c>
      <c r="G18" s="7">
        <v>1000</v>
      </c>
    </row>
    <row r="19" spans="1:7">
      <c r="A19" s="4">
        <v>18</v>
      </c>
      <c r="B19" s="5" t="s">
        <v>175</v>
      </c>
      <c r="C19" s="5" t="s">
        <v>151</v>
      </c>
      <c r="D19" s="5" t="s">
        <v>152</v>
      </c>
      <c r="E19" s="10"/>
      <c r="F19" s="5" t="s">
        <v>171</v>
      </c>
      <c r="G19" s="7">
        <v>1300</v>
      </c>
    </row>
    <row r="20" spans="1:7">
      <c r="A20" s="4">
        <v>19</v>
      </c>
      <c r="B20" s="5" t="s">
        <v>176</v>
      </c>
      <c r="C20" s="5" t="s">
        <v>151</v>
      </c>
      <c r="D20" s="5" t="s">
        <v>154</v>
      </c>
      <c r="E20" s="8"/>
      <c r="F20" s="5" t="s">
        <v>171</v>
      </c>
      <c r="G20" s="7">
        <v>1300</v>
      </c>
    </row>
    <row r="21" spans="1:7">
      <c r="A21" s="4">
        <v>20</v>
      </c>
      <c r="B21" s="5" t="s">
        <v>177</v>
      </c>
      <c r="C21" s="5" t="s">
        <v>151</v>
      </c>
      <c r="D21" s="5" t="s">
        <v>156</v>
      </c>
      <c r="E21" s="8"/>
      <c r="F21" s="5" t="s">
        <v>171</v>
      </c>
      <c r="G21" s="7">
        <v>1400</v>
      </c>
    </row>
    <row r="22" spans="1:7">
      <c r="A22" s="4">
        <v>21</v>
      </c>
      <c r="B22" s="5" t="s">
        <v>178</v>
      </c>
      <c r="C22" s="5" t="s">
        <v>151</v>
      </c>
      <c r="D22" s="5" t="s">
        <v>158</v>
      </c>
      <c r="E22" s="8"/>
      <c r="F22" s="5" t="s">
        <v>171</v>
      </c>
      <c r="G22" s="7">
        <v>1500</v>
      </c>
    </row>
    <row r="23" spans="1:7">
      <c r="A23" s="4">
        <v>22</v>
      </c>
      <c r="B23" s="5" t="s">
        <v>179</v>
      </c>
      <c r="C23" s="5" t="s">
        <v>160</v>
      </c>
      <c r="D23" s="5" t="s">
        <v>161</v>
      </c>
      <c r="E23" s="8"/>
      <c r="F23" s="5" t="s">
        <v>171</v>
      </c>
      <c r="G23" s="7">
        <v>1400</v>
      </c>
    </row>
    <row r="24" spans="1:7">
      <c r="A24" s="4">
        <v>23</v>
      </c>
      <c r="B24" s="5" t="s">
        <v>180</v>
      </c>
      <c r="C24" s="5" t="s">
        <v>160</v>
      </c>
      <c r="D24" s="5" t="s">
        <v>163</v>
      </c>
      <c r="E24" s="8"/>
      <c r="F24" s="5" t="s">
        <v>171</v>
      </c>
      <c r="G24" s="7">
        <v>1500</v>
      </c>
    </row>
    <row r="25" spans="1:7">
      <c r="A25" s="4">
        <v>24</v>
      </c>
      <c r="B25" s="5" t="s">
        <v>181</v>
      </c>
      <c r="C25" s="5" t="s">
        <v>160</v>
      </c>
      <c r="D25" s="5" t="s">
        <v>165</v>
      </c>
      <c r="E25" s="8"/>
      <c r="F25" s="5" t="s">
        <v>171</v>
      </c>
      <c r="G25" s="7">
        <v>2400</v>
      </c>
    </row>
    <row r="26" spans="1:7">
      <c r="A26" s="4">
        <v>25</v>
      </c>
      <c r="B26" s="5" t="s">
        <v>182</v>
      </c>
      <c r="C26" s="5" t="s">
        <v>160</v>
      </c>
      <c r="D26" s="5" t="s">
        <v>167</v>
      </c>
      <c r="E26" s="8"/>
      <c r="F26" s="5" t="s">
        <v>171</v>
      </c>
      <c r="G26" s="7">
        <v>2200</v>
      </c>
    </row>
    <row r="27" spans="1:7">
      <c r="A27" s="4">
        <v>26</v>
      </c>
      <c r="B27" s="5" t="s">
        <v>183</v>
      </c>
      <c r="C27" s="5" t="s">
        <v>160</v>
      </c>
      <c r="D27" s="5" t="s">
        <v>169</v>
      </c>
      <c r="E27" s="8"/>
      <c r="F27" s="5" t="s">
        <v>171</v>
      </c>
      <c r="G27" s="7">
        <v>2400</v>
      </c>
    </row>
    <row r="28" spans="1:7">
      <c r="A28" s="4">
        <v>27</v>
      </c>
      <c r="B28" s="5" t="s">
        <v>184</v>
      </c>
      <c r="C28" s="5" t="s">
        <v>138</v>
      </c>
      <c r="D28" s="5" t="s">
        <v>139</v>
      </c>
      <c r="E28" s="8"/>
      <c r="F28" s="5" t="s">
        <v>185</v>
      </c>
      <c r="G28" s="7">
        <v>5</v>
      </c>
    </row>
    <row r="29" spans="1:7">
      <c r="A29" s="4">
        <v>28</v>
      </c>
      <c r="B29" s="5" t="s">
        <v>184</v>
      </c>
      <c r="C29" s="5" t="s">
        <v>142</v>
      </c>
      <c r="D29" s="5" t="s">
        <v>143</v>
      </c>
      <c r="E29" s="8"/>
      <c r="F29" s="5" t="s">
        <v>185</v>
      </c>
      <c r="G29" s="7">
        <v>5</v>
      </c>
    </row>
    <row r="30" spans="1:7">
      <c r="A30" s="4">
        <v>29</v>
      </c>
      <c r="B30" s="5" t="s">
        <v>184</v>
      </c>
      <c r="C30" s="5" t="s">
        <v>145</v>
      </c>
      <c r="D30" s="5" t="s">
        <v>146</v>
      </c>
      <c r="E30" s="8"/>
      <c r="F30" s="5" t="s">
        <v>185</v>
      </c>
      <c r="G30" s="7">
        <v>5</v>
      </c>
    </row>
    <row r="31" spans="1:7">
      <c r="A31" s="4">
        <v>30</v>
      </c>
      <c r="B31" s="5" t="s">
        <v>184</v>
      </c>
      <c r="C31" s="5" t="s">
        <v>148</v>
      </c>
      <c r="D31" s="5" t="s">
        <v>149</v>
      </c>
      <c r="E31" s="8"/>
      <c r="F31" s="5" t="s">
        <v>185</v>
      </c>
      <c r="G31" s="7">
        <v>5</v>
      </c>
    </row>
    <row r="32" spans="1:7">
      <c r="A32" s="4">
        <v>31</v>
      </c>
      <c r="B32" s="5" t="s">
        <v>184</v>
      </c>
      <c r="C32" s="5" t="s">
        <v>151</v>
      </c>
      <c r="D32" s="5" t="s">
        <v>152</v>
      </c>
      <c r="E32" s="8"/>
      <c r="F32" s="5" t="s">
        <v>185</v>
      </c>
      <c r="G32" s="7">
        <v>5</v>
      </c>
    </row>
    <row r="33" spans="1:7">
      <c r="A33" s="4">
        <v>32</v>
      </c>
      <c r="B33" s="5" t="s">
        <v>184</v>
      </c>
      <c r="C33" s="5" t="s">
        <v>151</v>
      </c>
      <c r="D33" s="5" t="s">
        <v>154</v>
      </c>
      <c r="E33" s="8"/>
      <c r="F33" s="5" t="s">
        <v>185</v>
      </c>
      <c r="G33" s="7">
        <v>5</v>
      </c>
    </row>
    <row r="34" spans="1:7">
      <c r="A34" s="4">
        <v>33</v>
      </c>
      <c r="B34" s="5" t="s">
        <v>184</v>
      </c>
      <c r="C34" s="5" t="s">
        <v>151</v>
      </c>
      <c r="D34" s="5" t="s">
        <v>156</v>
      </c>
      <c r="E34" s="11"/>
      <c r="F34" s="5" t="s">
        <v>185</v>
      </c>
      <c r="G34" s="7">
        <v>5</v>
      </c>
    </row>
    <row r="35" spans="1:7">
      <c r="A35" s="4">
        <v>34</v>
      </c>
      <c r="B35" s="5" t="s">
        <v>184</v>
      </c>
      <c r="C35" s="5" t="s">
        <v>151</v>
      </c>
      <c r="D35" s="5" t="s">
        <v>158</v>
      </c>
      <c r="E35" s="8"/>
      <c r="F35" s="5" t="s">
        <v>185</v>
      </c>
      <c r="G35" s="7">
        <v>5</v>
      </c>
    </row>
    <row r="36" spans="1:7">
      <c r="A36" s="4">
        <v>35</v>
      </c>
      <c r="B36" s="5" t="s">
        <v>184</v>
      </c>
      <c r="C36" s="5" t="s">
        <v>160</v>
      </c>
      <c r="D36" s="5" t="s">
        <v>161</v>
      </c>
      <c r="E36" s="8"/>
      <c r="F36" s="5" t="s">
        <v>185</v>
      </c>
      <c r="G36" s="7">
        <v>5</v>
      </c>
    </row>
    <row r="37" spans="1:7">
      <c r="A37" s="4">
        <v>36</v>
      </c>
      <c r="B37" s="5" t="s">
        <v>184</v>
      </c>
      <c r="C37" s="5" t="s">
        <v>160</v>
      </c>
      <c r="D37" s="5" t="s">
        <v>163</v>
      </c>
      <c r="E37" s="8"/>
      <c r="F37" s="5" t="s">
        <v>185</v>
      </c>
      <c r="G37" s="7">
        <v>5</v>
      </c>
    </row>
    <row r="38" spans="1:7">
      <c r="A38" s="4">
        <v>37</v>
      </c>
      <c r="B38" s="5" t="s">
        <v>184</v>
      </c>
      <c r="C38" s="5" t="s">
        <v>160</v>
      </c>
      <c r="D38" s="5" t="s">
        <v>165</v>
      </c>
      <c r="E38" s="8"/>
      <c r="F38" s="5" t="s">
        <v>185</v>
      </c>
      <c r="G38" s="7">
        <v>5</v>
      </c>
    </row>
    <row r="39" spans="1:7">
      <c r="A39" s="4">
        <v>38</v>
      </c>
      <c r="B39" s="5" t="s">
        <v>184</v>
      </c>
      <c r="C39" s="5" t="s">
        <v>160</v>
      </c>
      <c r="D39" s="5" t="s">
        <v>167</v>
      </c>
      <c r="E39" s="8"/>
      <c r="F39" s="5" t="s">
        <v>185</v>
      </c>
      <c r="G39" s="7">
        <v>5</v>
      </c>
    </row>
    <row r="40" spans="1:7">
      <c r="A40" s="4">
        <v>39</v>
      </c>
      <c r="B40" s="5" t="s">
        <v>184</v>
      </c>
      <c r="C40" s="5" t="s">
        <v>160</v>
      </c>
      <c r="D40" s="5" t="s">
        <v>169</v>
      </c>
      <c r="E40" s="8"/>
      <c r="F40" s="5" t="s">
        <v>185</v>
      </c>
      <c r="G40" s="7">
        <v>5</v>
      </c>
    </row>
    <row r="41" spans="1:7">
      <c r="A41" s="4">
        <v>40</v>
      </c>
      <c r="B41" s="5" t="s">
        <v>186</v>
      </c>
      <c r="C41" s="5" t="s">
        <v>138</v>
      </c>
      <c r="D41" s="5" t="s">
        <v>139</v>
      </c>
      <c r="E41" s="8"/>
      <c r="F41" s="5" t="s">
        <v>187</v>
      </c>
      <c r="G41" s="7">
        <v>70</v>
      </c>
    </row>
    <row r="42" spans="1:7">
      <c r="A42" s="4">
        <v>41</v>
      </c>
      <c r="B42" s="5" t="s">
        <v>186</v>
      </c>
      <c r="C42" s="5" t="s">
        <v>142</v>
      </c>
      <c r="D42" s="5" t="s">
        <v>143</v>
      </c>
      <c r="E42" s="8"/>
      <c r="F42" s="5" t="s">
        <v>187</v>
      </c>
      <c r="G42" s="7">
        <v>70</v>
      </c>
    </row>
    <row r="43" spans="1:7">
      <c r="A43" s="4">
        <v>42</v>
      </c>
      <c r="B43" s="5" t="s">
        <v>186</v>
      </c>
      <c r="C43" s="5" t="s">
        <v>145</v>
      </c>
      <c r="D43" s="5" t="s">
        <v>146</v>
      </c>
      <c r="E43" s="8"/>
      <c r="F43" s="5" t="s">
        <v>187</v>
      </c>
      <c r="G43" s="7">
        <v>70</v>
      </c>
    </row>
    <row r="44" spans="1:7">
      <c r="A44" s="4">
        <v>43</v>
      </c>
      <c r="B44" s="5" t="s">
        <v>186</v>
      </c>
      <c r="C44" s="5" t="s">
        <v>148</v>
      </c>
      <c r="D44" s="5" t="s">
        <v>149</v>
      </c>
      <c r="E44" s="8"/>
      <c r="F44" s="5" t="s">
        <v>187</v>
      </c>
      <c r="G44" s="7">
        <v>70</v>
      </c>
    </row>
    <row r="45" spans="1:7">
      <c r="A45" s="4">
        <v>44</v>
      </c>
      <c r="B45" s="5" t="s">
        <v>186</v>
      </c>
      <c r="C45" s="5" t="s">
        <v>151</v>
      </c>
      <c r="D45" s="5" t="s">
        <v>152</v>
      </c>
      <c r="E45" s="8"/>
      <c r="F45" s="5" t="s">
        <v>187</v>
      </c>
      <c r="G45" s="7">
        <v>70</v>
      </c>
    </row>
    <row r="46" spans="1:7">
      <c r="A46" s="4">
        <v>45</v>
      </c>
      <c r="B46" s="5" t="s">
        <v>186</v>
      </c>
      <c r="C46" s="5" t="s">
        <v>151</v>
      </c>
      <c r="D46" s="5" t="s">
        <v>154</v>
      </c>
      <c r="E46" s="8"/>
      <c r="F46" s="5" t="s">
        <v>187</v>
      </c>
      <c r="G46" s="7">
        <v>70</v>
      </c>
    </row>
    <row r="47" spans="1:7">
      <c r="A47" s="4">
        <v>46</v>
      </c>
      <c r="B47" s="5" t="s">
        <v>186</v>
      </c>
      <c r="C47" s="5" t="s">
        <v>151</v>
      </c>
      <c r="D47" s="5" t="s">
        <v>156</v>
      </c>
      <c r="E47" s="8"/>
      <c r="F47" s="5" t="s">
        <v>187</v>
      </c>
      <c r="G47" s="7">
        <v>70</v>
      </c>
    </row>
    <row r="48" spans="1:7">
      <c r="A48" s="4">
        <v>47</v>
      </c>
      <c r="B48" s="5" t="s">
        <v>186</v>
      </c>
      <c r="C48" s="5" t="s">
        <v>151</v>
      </c>
      <c r="D48" s="5" t="s">
        <v>158</v>
      </c>
      <c r="E48" s="8"/>
      <c r="F48" s="5" t="s">
        <v>187</v>
      </c>
      <c r="G48" s="7">
        <v>70</v>
      </c>
    </row>
    <row r="49" spans="1:7">
      <c r="A49" s="4">
        <v>48</v>
      </c>
      <c r="B49" s="5" t="s">
        <v>186</v>
      </c>
      <c r="C49" s="5" t="s">
        <v>160</v>
      </c>
      <c r="D49" s="5" t="s">
        <v>161</v>
      </c>
      <c r="E49" s="12"/>
      <c r="F49" s="5" t="s">
        <v>187</v>
      </c>
      <c r="G49" s="7">
        <v>70</v>
      </c>
    </row>
    <row r="50" spans="1:7">
      <c r="A50" s="4">
        <v>49</v>
      </c>
      <c r="B50" s="5" t="s">
        <v>186</v>
      </c>
      <c r="C50" s="5" t="s">
        <v>160</v>
      </c>
      <c r="D50" s="5" t="s">
        <v>163</v>
      </c>
      <c r="E50" s="8"/>
      <c r="F50" s="5" t="s">
        <v>187</v>
      </c>
      <c r="G50" s="7">
        <v>70</v>
      </c>
    </row>
    <row r="51" spans="1:7">
      <c r="A51" s="4">
        <v>50</v>
      </c>
      <c r="B51" s="5" t="s">
        <v>186</v>
      </c>
      <c r="C51" s="5" t="s">
        <v>160</v>
      </c>
      <c r="D51" s="5" t="s">
        <v>165</v>
      </c>
      <c r="E51" s="13"/>
      <c r="F51" s="5" t="s">
        <v>187</v>
      </c>
      <c r="G51" s="7">
        <v>70</v>
      </c>
    </row>
    <row r="52" spans="1:7">
      <c r="A52" s="4">
        <v>51</v>
      </c>
      <c r="B52" s="5" t="s">
        <v>186</v>
      </c>
      <c r="C52" s="5" t="s">
        <v>160</v>
      </c>
      <c r="D52" s="5" t="s">
        <v>167</v>
      </c>
      <c r="E52" s="14"/>
      <c r="F52" s="5" t="s">
        <v>187</v>
      </c>
      <c r="G52" s="7">
        <v>70</v>
      </c>
    </row>
    <row r="53" spans="1:7">
      <c r="A53" s="4">
        <v>52</v>
      </c>
      <c r="B53" s="5" t="s">
        <v>186</v>
      </c>
      <c r="C53" s="5" t="s">
        <v>160</v>
      </c>
      <c r="D53" s="5" t="s">
        <v>169</v>
      </c>
      <c r="E53" s="8"/>
      <c r="F53" s="5" t="s">
        <v>187</v>
      </c>
      <c r="G53" s="7">
        <v>70</v>
      </c>
    </row>
    <row r="54" ht="20" spans="1:7">
      <c r="A54" s="2" t="s">
        <v>12</v>
      </c>
      <c r="B54" s="2" t="s">
        <v>55</v>
      </c>
      <c r="C54" s="2" t="s">
        <v>56</v>
      </c>
      <c r="D54" s="2" t="s">
        <v>57</v>
      </c>
      <c r="E54" s="2" t="s">
        <v>7</v>
      </c>
      <c r="F54" s="2" t="s">
        <v>58</v>
      </c>
      <c r="G54" s="3" t="s">
        <v>59</v>
      </c>
    </row>
    <row r="55" spans="1:7">
      <c r="A55" s="4">
        <v>53</v>
      </c>
      <c r="B55" s="5" t="s">
        <v>188</v>
      </c>
      <c r="C55" s="8" t="s">
        <v>61</v>
      </c>
      <c r="D55" s="8" t="s">
        <v>61</v>
      </c>
      <c r="E55" s="5" t="s">
        <v>189</v>
      </c>
      <c r="F55" s="5" t="s">
        <v>190</v>
      </c>
      <c r="G55" s="7">
        <v>50</v>
      </c>
    </row>
    <row r="56" spans="1:7">
      <c r="A56" s="4">
        <v>54</v>
      </c>
      <c r="B56" s="5" t="s">
        <v>191</v>
      </c>
      <c r="C56" s="8" t="s">
        <v>61</v>
      </c>
      <c r="D56" s="8" t="s">
        <v>61</v>
      </c>
      <c r="E56" s="5" t="s">
        <v>192</v>
      </c>
      <c r="F56" s="5" t="s">
        <v>190</v>
      </c>
      <c r="G56" s="7">
        <v>150</v>
      </c>
    </row>
    <row r="57" spans="1:7">
      <c r="A57" s="4">
        <v>55</v>
      </c>
      <c r="B57" s="5" t="s">
        <v>193</v>
      </c>
      <c r="C57" s="8" t="s">
        <v>61</v>
      </c>
      <c r="D57" s="8" t="s">
        <v>61</v>
      </c>
      <c r="E57" s="5" t="s">
        <v>194</v>
      </c>
      <c r="F57" s="5" t="s">
        <v>195</v>
      </c>
      <c r="G57" s="7">
        <v>10</v>
      </c>
    </row>
    <row r="58" spans="1:7">
      <c r="A58" s="4">
        <v>56</v>
      </c>
      <c r="B58" s="5" t="s">
        <v>196</v>
      </c>
      <c r="C58" s="8" t="s">
        <v>61</v>
      </c>
      <c r="D58" s="8" t="s">
        <v>61</v>
      </c>
      <c r="E58" s="5" t="s">
        <v>197</v>
      </c>
      <c r="F58" s="5" t="s">
        <v>190</v>
      </c>
      <c r="G58" s="7">
        <v>15</v>
      </c>
    </row>
    <row r="59" spans="1:7">
      <c r="A59" s="4">
        <v>57</v>
      </c>
      <c r="B59" s="5" t="s">
        <v>198</v>
      </c>
      <c r="C59" s="8" t="s">
        <v>61</v>
      </c>
      <c r="D59" s="8" t="s">
        <v>61</v>
      </c>
      <c r="E59" s="5" t="s">
        <v>199</v>
      </c>
      <c r="F59" s="5" t="s">
        <v>195</v>
      </c>
      <c r="G59" s="7">
        <v>0</v>
      </c>
    </row>
    <row r="60" spans="1:7">
      <c r="A60" s="4">
        <v>58</v>
      </c>
      <c r="B60" s="5" t="s">
        <v>200</v>
      </c>
      <c r="C60" s="8" t="s">
        <v>61</v>
      </c>
      <c r="D60" s="8" t="s">
        <v>61</v>
      </c>
      <c r="E60" s="5" t="s">
        <v>201</v>
      </c>
      <c r="F60" s="5" t="s">
        <v>190</v>
      </c>
      <c r="G60" s="7">
        <v>150</v>
      </c>
    </row>
    <row r="61" spans="1:7">
      <c r="A61" s="4">
        <v>59</v>
      </c>
      <c r="B61" s="5" t="s">
        <v>202</v>
      </c>
      <c r="C61" s="8" t="s">
        <v>61</v>
      </c>
      <c r="D61" s="8" t="s">
        <v>61</v>
      </c>
      <c r="E61" s="5" t="s">
        <v>203</v>
      </c>
      <c r="F61" s="5" t="s">
        <v>90</v>
      </c>
      <c r="G61" s="7">
        <v>80</v>
      </c>
    </row>
    <row r="62" spans="1:7">
      <c r="A62" s="4">
        <v>60</v>
      </c>
      <c r="B62" s="5" t="s">
        <v>204</v>
      </c>
      <c r="C62" s="8" t="s">
        <v>61</v>
      </c>
      <c r="D62" s="8" t="s">
        <v>61</v>
      </c>
      <c r="E62" s="15"/>
      <c r="F62" s="5" t="s">
        <v>205</v>
      </c>
      <c r="G62" s="7">
        <v>1400</v>
      </c>
    </row>
    <row r="63" spans="1:7">
      <c r="A63" s="4">
        <v>61</v>
      </c>
      <c r="B63" s="5" t="s">
        <v>206</v>
      </c>
      <c r="C63" s="8" t="s">
        <v>61</v>
      </c>
      <c r="D63" s="8" t="s">
        <v>61</v>
      </c>
      <c r="E63" s="15"/>
      <c r="F63" s="5" t="s">
        <v>205</v>
      </c>
      <c r="G63" s="7">
        <v>700</v>
      </c>
    </row>
    <row r="64" spans="1:7">
      <c r="A64" s="4">
        <v>62</v>
      </c>
      <c r="B64" s="5" t="s">
        <v>207</v>
      </c>
      <c r="C64" s="8" t="s">
        <v>61</v>
      </c>
      <c r="D64" s="8" t="s">
        <v>61</v>
      </c>
      <c r="E64" s="15"/>
      <c r="F64" s="5" t="s">
        <v>208</v>
      </c>
      <c r="G64" s="7">
        <v>3</v>
      </c>
    </row>
    <row r="65" spans="1:7">
      <c r="A65" s="4">
        <v>63</v>
      </c>
      <c r="B65" s="5" t="s">
        <v>209</v>
      </c>
      <c r="C65" s="8" t="s">
        <v>61</v>
      </c>
      <c r="D65" s="8" t="s">
        <v>61</v>
      </c>
      <c r="E65" s="15"/>
      <c r="F65" s="5" t="s">
        <v>210</v>
      </c>
      <c r="G65" s="7">
        <v>50</v>
      </c>
    </row>
    <row r="66" spans="1:7">
      <c r="A66" s="4">
        <v>64</v>
      </c>
      <c r="B66" s="5" t="s">
        <v>211</v>
      </c>
      <c r="C66" s="8" t="s">
        <v>61</v>
      </c>
      <c r="D66" s="8" t="s">
        <v>61</v>
      </c>
      <c r="E66" s="15"/>
      <c r="F66" s="5" t="s">
        <v>90</v>
      </c>
      <c r="G66" s="7">
        <v>200</v>
      </c>
    </row>
    <row r="67" spans="1:7">
      <c r="A67" s="4">
        <v>65</v>
      </c>
      <c r="B67" s="5" t="s">
        <v>212</v>
      </c>
      <c r="C67" s="8" t="s">
        <v>61</v>
      </c>
      <c r="D67" s="8" t="s">
        <v>61</v>
      </c>
      <c r="E67" s="15"/>
      <c r="F67" s="5" t="s">
        <v>213</v>
      </c>
      <c r="G67" s="7">
        <v>600</v>
      </c>
    </row>
    <row r="68" spans="1:7">
      <c r="A68" s="4">
        <v>66</v>
      </c>
      <c r="B68" s="5" t="s">
        <v>214</v>
      </c>
      <c r="C68" s="8" t="s">
        <v>61</v>
      </c>
      <c r="D68" s="8" t="s">
        <v>61</v>
      </c>
      <c r="E68" s="15"/>
      <c r="F68" s="5" t="s">
        <v>213</v>
      </c>
      <c r="G68" s="7">
        <v>550</v>
      </c>
    </row>
    <row r="69" spans="1:7">
      <c r="A69" s="4">
        <v>67</v>
      </c>
      <c r="B69" s="5" t="s">
        <v>215</v>
      </c>
      <c r="C69" s="8" t="s">
        <v>61</v>
      </c>
      <c r="D69" s="8" t="s">
        <v>61</v>
      </c>
      <c r="E69" s="15"/>
      <c r="F69" s="5" t="s">
        <v>213</v>
      </c>
      <c r="G69" s="7">
        <v>350</v>
      </c>
    </row>
    <row r="70" spans="1:7">
      <c r="A70" s="4">
        <v>68</v>
      </c>
      <c r="B70" s="5" t="s">
        <v>216</v>
      </c>
      <c r="C70" s="8" t="s">
        <v>61</v>
      </c>
      <c r="D70" s="8" t="s">
        <v>61</v>
      </c>
      <c r="E70" s="5" t="s">
        <v>217</v>
      </c>
      <c r="F70" s="5" t="s">
        <v>190</v>
      </c>
      <c r="G70" s="7">
        <v>240</v>
      </c>
    </row>
    <row r="71" ht="20" spans="1:7">
      <c r="A71" s="2" t="s">
        <v>102</v>
      </c>
      <c r="B71" s="2" t="s">
        <v>55</v>
      </c>
      <c r="C71" s="2" t="s">
        <v>56</v>
      </c>
      <c r="D71" s="2" t="s">
        <v>57</v>
      </c>
      <c r="E71" s="16" t="s">
        <v>7</v>
      </c>
      <c r="F71" s="2" t="s">
        <v>58</v>
      </c>
      <c r="G71" s="3" t="s">
        <v>59</v>
      </c>
    </row>
    <row r="72" spans="1:7">
      <c r="A72" s="4">
        <v>69</v>
      </c>
      <c r="B72" s="5" t="s">
        <v>218</v>
      </c>
      <c r="C72" s="8" t="s">
        <v>61</v>
      </c>
      <c r="D72" s="8" t="s">
        <v>61</v>
      </c>
      <c r="E72" s="17" t="s">
        <v>219</v>
      </c>
      <c r="F72" s="5" t="s">
        <v>220</v>
      </c>
      <c r="G72" s="7">
        <v>1300</v>
      </c>
    </row>
    <row r="73" spans="1:7">
      <c r="A73" s="4">
        <v>70</v>
      </c>
      <c r="B73" s="5" t="s">
        <v>221</v>
      </c>
      <c r="C73" s="8" t="s">
        <v>61</v>
      </c>
      <c r="D73" s="8" t="s">
        <v>61</v>
      </c>
      <c r="E73" s="17"/>
      <c r="F73" s="5" t="s">
        <v>222</v>
      </c>
      <c r="G73" s="7">
        <v>800</v>
      </c>
    </row>
    <row r="74" spans="1:7">
      <c r="A74" s="4">
        <v>71</v>
      </c>
      <c r="B74" s="5" t="s">
        <v>223</v>
      </c>
      <c r="C74" s="8" t="s">
        <v>61</v>
      </c>
      <c r="D74" s="8" t="s">
        <v>61</v>
      </c>
      <c r="E74" s="17"/>
      <c r="F74" s="5" t="s">
        <v>222</v>
      </c>
      <c r="G74" s="7">
        <v>700</v>
      </c>
    </row>
    <row r="75" spans="1:7">
      <c r="A75" s="4">
        <v>72</v>
      </c>
      <c r="B75" s="5" t="s">
        <v>224</v>
      </c>
      <c r="C75" s="8" t="s">
        <v>61</v>
      </c>
      <c r="D75" s="8" t="s">
        <v>61</v>
      </c>
      <c r="E75" s="17"/>
      <c r="F75" s="5" t="s">
        <v>222</v>
      </c>
      <c r="G75" s="7">
        <v>1000</v>
      </c>
    </row>
    <row r="76" spans="1:7">
      <c r="A76" s="4">
        <v>73</v>
      </c>
      <c r="B76" s="5" t="s">
        <v>225</v>
      </c>
      <c r="C76" s="8" t="s">
        <v>61</v>
      </c>
      <c r="D76" s="8" t="s">
        <v>61</v>
      </c>
      <c r="E76" s="17" t="s">
        <v>226</v>
      </c>
      <c r="F76" s="5" t="s">
        <v>222</v>
      </c>
      <c r="G76" s="7">
        <v>1000</v>
      </c>
    </row>
    <row r="77" spans="1:7">
      <c r="A77" s="4">
        <v>74</v>
      </c>
      <c r="B77" s="5" t="s">
        <v>227</v>
      </c>
      <c r="C77" s="8" t="s">
        <v>61</v>
      </c>
      <c r="D77" s="8" t="s">
        <v>61</v>
      </c>
      <c r="E77" s="17"/>
      <c r="F77" s="5" t="s">
        <v>222</v>
      </c>
      <c r="G77" s="7">
        <v>1200</v>
      </c>
    </row>
    <row r="78" spans="1:7">
      <c r="A78" s="4">
        <v>75</v>
      </c>
      <c r="B78" s="5" t="s">
        <v>228</v>
      </c>
      <c r="C78" s="8" t="s">
        <v>61</v>
      </c>
      <c r="D78" s="8" t="s">
        <v>61</v>
      </c>
      <c r="E78" s="17"/>
      <c r="F78" s="5" t="s">
        <v>222</v>
      </c>
      <c r="G78" s="7">
        <v>1500</v>
      </c>
    </row>
    <row r="79" spans="1:7">
      <c r="A79" s="4">
        <v>76</v>
      </c>
      <c r="B79" s="5" t="s">
        <v>229</v>
      </c>
      <c r="C79" s="8" t="s">
        <v>61</v>
      </c>
      <c r="D79" s="8" t="s">
        <v>61</v>
      </c>
      <c r="E79" s="17"/>
      <c r="F79" s="5" t="s">
        <v>222</v>
      </c>
      <c r="G79" s="7">
        <v>3500</v>
      </c>
    </row>
    <row r="80" spans="1:7">
      <c r="A80" s="4">
        <v>77</v>
      </c>
      <c r="B80" s="5" t="s">
        <v>230</v>
      </c>
      <c r="C80" s="8" t="s">
        <v>61</v>
      </c>
      <c r="D80" s="8" t="s">
        <v>61</v>
      </c>
      <c r="E80" s="17"/>
      <c r="F80" s="5" t="s">
        <v>222</v>
      </c>
      <c r="G80" s="7">
        <v>550</v>
      </c>
    </row>
    <row r="81" spans="1:7">
      <c r="A81" s="4">
        <v>78</v>
      </c>
      <c r="B81" s="5" t="s">
        <v>231</v>
      </c>
      <c r="C81" s="8" t="s">
        <v>61</v>
      </c>
      <c r="D81" s="8" t="s">
        <v>61</v>
      </c>
      <c r="E81" s="17"/>
      <c r="F81" s="5" t="s">
        <v>222</v>
      </c>
      <c r="G81" s="7">
        <v>1200</v>
      </c>
    </row>
    <row r="82" spans="1:7">
      <c r="A82" s="4">
        <v>79</v>
      </c>
      <c r="B82" s="5" t="s">
        <v>232</v>
      </c>
      <c r="C82" s="8" t="s">
        <v>61</v>
      </c>
      <c r="D82" s="8" t="s">
        <v>61</v>
      </c>
      <c r="E82" s="17"/>
      <c r="F82" s="5" t="s">
        <v>222</v>
      </c>
      <c r="G82" s="7">
        <v>1500</v>
      </c>
    </row>
    <row r="83" spans="1:7">
      <c r="A83" s="4">
        <v>80</v>
      </c>
      <c r="B83" s="5" t="s">
        <v>233</v>
      </c>
      <c r="C83" s="8" t="s">
        <v>61</v>
      </c>
      <c r="D83" s="8" t="s">
        <v>61</v>
      </c>
      <c r="E83" s="17"/>
      <c r="F83" s="5" t="s">
        <v>222</v>
      </c>
      <c r="G83" s="7">
        <v>3500</v>
      </c>
    </row>
    <row r="84" spans="1:7">
      <c r="A84" s="4">
        <v>81</v>
      </c>
      <c r="B84" s="5" t="s">
        <v>234</v>
      </c>
      <c r="C84" s="8" t="s">
        <v>61</v>
      </c>
      <c r="D84" s="8" t="s">
        <v>61</v>
      </c>
      <c r="E84" s="17"/>
      <c r="F84" s="5" t="s">
        <v>222</v>
      </c>
      <c r="G84" s="7">
        <v>550</v>
      </c>
    </row>
    <row r="85" spans="1:7">
      <c r="A85" s="4">
        <v>82</v>
      </c>
      <c r="B85" s="5" t="s">
        <v>235</v>
      </c>
      <c r="C85" s="8" t="s">
        <v>61</v>
      </c>
      <c r="D85" s="8" t="s">
        <v>61</v>
      </c>
      <c r="E85" s="17"/>
      <c r="F85" s="5" t="s">
        <v>222</v>
      </c>
      <c r="G85" s="7">
        <v>1200</v>
      </c>
    </row>
    <row r="86" spans="1:7">
      <c r="A86" s="4">
        <v>83</v>
      </c>
      <c r="B86" s="5" t="s">
        <v>236</v>
      </c>
      <c r="C86" s="8" t="s">
        <v>61</v>
      </c>
      <c r="D86" s="8" t="s">
        <v>61</v>
      </c>
      <c r="E86" s="17"/>
      <c r="F86" s="5" t="s">
        <v>222</v>
      </c>
      <c r="G86" s="7">
        <v>1500</v>
      </c>
    </row>
    <row r="87" spans="1:7">
      <c r="A87" s="4">
        <v>84</v>
      </c>
      <c r="B87" s="5" t="s">
        <v>237</v>
      </c>
      <c r="C87" s="8" t="s">
        <v>61</v>
      </c>
      <c r="D87" s="8" t="s">
        <v>61</v>
      </c>
      <c r="E87" s="17"/>
      <c r="F87" s="5" t="s">
        <v>222</v>
      </c>
      <c r="G87" s="7">
        <v>3500</v>
      </c>
    </row>
    <row r="88" spans="1:7">
      <c r="A88" s="4">
        <v>85</v>
      </c>
      <c r="B88" s="5" t="s">
        <v>238</v>
      </c>
      <c r="C88" s="8" t="s">
        <v>61</v>
      </c>
      <c r="D88" s="8" t="s">
        <v>61</v>
      </c>
      <c r="E88" s="17"/>
      <c r="F88" s="5" t="s">
        <v>222</v>
      </c>
      <c r="G88" s="7">
        <v>550</v>
      </c>
    </row>
    <row r="89" spans="1:7">
      <c r="A89" s="4">
        <v>86</v>
      </c>
      <c r="B89" s="5" t="s">
        <v>239</v>
      </c>
      <c r="C89" s="8" t="s">
        <v>61</v>
      </c>
      <c r="D89" s="8" t="s">
        <v>61</v>
      </c>
      <c r="E89" s="17"/>
      <c r="F89" s="5" t="s">
        <v>222</v>
      </c>
      <c r="G89" s="7">
        <v>550</v>
      </c>
    </row>
    <row r="90" spans="1:7">
      <c r="A90" s="4">
        <v>87</v>
      </c>
      <c r="B90" s="5" t="s">
        <v>240</v>
      </c>
      <c r="C90" s="5" t="s">
        <v>241</v>
      </c>
      <c r="D90" s="8" t="s">
        <v>61</v>
      </c>
      <c r="E90" s="18" t="s">
        <v>242</v>
      </c>
      <c r="F90" s="5" t="s">
        <v>222</v>
      </c>
      <c r="G90" s="7">
        <v>80</v>
      </c>
    </row>
    <row r="91" spans="1:7">
      <c r="A91" s="4">
        <v>88</v>
      </c>
      <c r="B91" s="5" t="s">
        <v>240</v>
      </c>
      <c r="C91" s="5" t="s">
        <v>243</v>
      </c>
      <c r="D91" s="8" t="s">
        <v>61</v>
      </c>
      <c r="E91" s="18" t="s">
        <v>244</v>
      </c>
      <c r="F91" s="5" t="s">
        <v>245</v>
      </c>
      <c r="G91" s="7">
        <v>350</v>
      </c>
    </row>
    <row r="92" spans="1:7">
      <c r="A92" s="4">
        <v>89</v>
      </c>
      <c r="B92" s="5" t="s">
        <v>240</v>
      </c>
      <c r="C92" s="5" t="s">
        <v>246</v>
      </c>
      <c r="D92" s="8" t="s">
        <v>61</v>
      </c>
      <c r="E92" s="18" t="s">
        <v>247</v>
      </c>
      <c r="F92" s="5" t="s">
        <v>248</v>
      </c>
      <c r="G92" s="7">
        <v>30</v>
      </c>
    </row>
    <row r="93" spans="1:7">
      <c r="A93" s="4">
        <v>90</v>
      </c>
      <c r="B93" s="5" t="s">
        <v>240</v>
      </c>
      <c r="C93" s="5" t="s">
        <v>249</v>
      </c>
      <c r="D93" s="8" t="s">
        <v>61</v>
      </c>
      <c r="E93" s="18" t="s">
        <v>250</v>
      </c>
      <c r="F93" s="5" t="s">
        <v>251</v>
      </c>
      <c r="G93" s="7">
        <v>50</v>
      </c>
    </row>
    <row r="94" ht="20" spans="1:7">
      <c r="A94" s="2" t="s">
        <v>16</v>
      </c>
      <c r="B94" s="2" t="s">
        <v>55</v>
      </c>
      <c r="C94" s="2" t="s">
        <v>56</v>
      </c>
      <c r="D94" s="2" t="s">
        <v>57</v>
      </c>
      <c r="E94" s="16" t="s">
        <v>7</v>
      </c>
      <c r="F94" s="2" t="s">
        <v>58</v>
      </c>
      <c r="G94" s="3" t="s">
        <v>59</v>
      </c>
    </row>
    <row r="95" spans="1:7">
      <c r="A95" s="4"/>
      <c r="B95" s="8"/>
      <c r="C95" s="19"/>
      <c r="D95" s="8"/>
      <c r="E95" s="20"/>
      <c r="F95" s="21"/>
      <c r="G95" s="22"/>
    </row>
    <row r="96" spans="1:7">
      <c r="A96" s="4"/>
      <c r="B96" s="8"/>
      <c r="C96" s="19"/>
      <c r="D96" s="8"/>
      <c r="E96" s="20"/>
      <c r="F96" s="21"/>
      <c r="G96" s="22"/>
    </row>
    <row r="97" spans="1:7">
      <c r="A97" s="4"/>
      <c r="B97" s="8"/>
      <c r="C97" s="19"/>
      <c r="D97" s="8"/>
      <c r="E97" s="20"/>
      <c r="F97" s="21"/>
      <c r="G97" s="22"/>
    </row>
    <row r="98" spans="1:7">
      <c r="A98" s="4"/>
      <c r="B98" s="8"/>
      <c r="C98" s="19"/>
      <c r="D98" s="8"/>
      <c r="E98" s="20"/>
      <c r="F98" s="21"/>
      <c r="G98" s="22"/>
    </row>
    <row r="99" spans="1:7">
      <c r="A99" s="4"/>
      <c r="B99" s="8"/>
      <c r="C99" s="19"/>
      <c r="D99" s="8"/>
      <c r="E99" s="20"/>
      <c r="F99" s="21"/>
      <c r="G99" s="22"/>
    </row>
    <row r="100" spans="1:7">
      <c r="A100" s="4"/>
      <c r="B100" s="8"/>
      <c r="C100" s="19"/>
      <c r="D100" s="8"/>
      <c r="E100" s="20"/>
      <c r="F100" s="21"/>
      <c r="G100" s="22"/>
    </row>
    <row r="101" spans="1:7">
      <c r="A101" s="4"/>
      <c r="B101" s="8"/>
      <c r="C101" s="19"/>
      <c r="D101" s="8"/>
      <c r="E101" s="20"/>
      <c r="F101" s="21"/>
      <c r="G101" s="22"/>
    </row>
    <row r="102" spans="1:7">
      <c r="A102" s="4"/>
      <c r="B102" s="8"/>
      <c r="C102" s="19"/>
      <c r="D102" s="8"/>
      <c r="E102" s="20"/>
      <c r="F102" s="21"/>
      <c r="G102" s="22"/>
    </row>
    <row r="103" spans="1:7">
      <c r="A103" s="4"/>
      <c r="B103" s="8"/>
      <c r="C103" s="19"/>
      <c r="D103" s="8"/>
      <c r="E103" s="20"/>
      <c r="F103" s="21"/>
      <c r="G103" s="22"/>
    </row>
    <row r="104" ht="20" spans="1:7">
      <c r="A104" s="2" t="s">
        <v>18</v>
      </c>
      <c r="B104" s="2" t="s">
        <v>55</v>
      </c>
      <c r="C104" s="2" t="s">
        <v>56</v>
      </c>
      <c r="D104" s="2" t="s">
        <v>57</v>
      </c>
      <c r="E104" s="2" t="s">
        <v>7</v>
      </c>
      <c r="F104" s="2" t="s">
        <v>58</v>
      </c>
      <c r="G104" s="3" t="s">
        <v>59</v>
      </c>
    </row>
    <row r="105" spans="1:7">
      <c r="A105" s="4">
        <v>91</v>
      </c>
      <c r="B105" s="5" t="s">
        <v>252</v>
      </c>
      <c r="C105" s="8" t="s">
        <v>61</v>
      </c>
      <c r="D105" s="8" t="s">
        <v>61</v>
      </c>
      <c r="E105" s="8"/>
      <c r="F105" s="23">
        <v>0.06</v>
      </c>
      <c r="G105" s="24"/>
    </row>
    <row r="106" spans="1:7">
      <c r="A106" s="4">
        <v>92</v>
      </c>
      <c r="B106" s="5" t="s">
        <v>253</v>
      </c>
      <c r="C106" s="8" t="s">
        <v>61</v>
      </c>
      <c r="D106" s="8" t="s">
        <v>61</v>
      </c>
      <c r="E106" s="8" t="s">
        <v>254</v>
      </c>
      <c r="F106" s="23">
        <v>0.1</v>
      </c>
      <c r="G106" s="24"/>
    </row>
    <row r="107" spans="1:7">
      <c r="A107" s="4">
        <v>93</v>
      </c>
      <c r="B107" s="5" t="s">
        <v>255</v>
      </c>
      <c r="C107" s="8" t="s">
        <v>61</v>
      </c>
      <c r="D107" s="8" t="s">
        <v>61</v>
      </c>
      <c r="E107" s="8"/>
      <c r="F107" s="4" t="s">
        <v>256</v>
      </c>
      <c r="G107" s="24"/>
    </row>
  </sheetData>
  <mergeCells count="2">
    <mergeCell ref="E72:E75"/>
    <mergeCell ref="E76:E89"/>
  </mergeCells>
  <conditionalFormatting sqref="E35">
    <cfRule type="expression" dxfId="0" priority="5">
      <formula>IF(AND($D35&lt;&gt;"",#REF!=""),1,0)</formula>
    </cfRule>
  </conditionalFormatting>
  <conditionalFormatting sqref="E50">
    <cfRule type="expression" dxfId="0" priority="7">
      <formula>IF(AND($D50&lt;&gt;"",#REF!=""),1,0)</formula>
    </cfRule>
  </conditionalFormatting>
  <conditionalFormatting sqref="E52">
    <cfRule type="expression" dxfId="1" priority="4">
      <formula>IF(AND($E52&lt;&gt;"",#REF!=""),1,0)</formula>
    </cfRule>
  </conditionalFormatting>
  <conditionalFormatting sqref="B2:B53">
    <cfRule type="expression" dxfId="0" priority="1">
      <formula>IF(AND($E2&lt;&gt;"",#REF!=""),1,0)</formula>
    </cfRule>
  </conditionalFormatting>
  <conditionalFormatting sqref="E22:E33">
    <cfRule type="expression" dxfId="0" priority="3">
      <formula>IF(AND($E22&lt;&gt;"",#REF!=""),1,0)</formula>
    </cfRule>
  </conditionalFormatting>
  <conditionalFormatting sqref="E36:E48 E53">
    <cfRule type="expression" dxfId="0" priority="6">
      <formula>IF(AND($E36&lt;&gt;"",#REF!=""),1,0)</formula>
    </cfRule>
  </conditionalFormatting>
  <conditionalFormatting sqref="A55:D61 G55:G70 A62:E69 A70:D70 A72:A93 C72:E93 G72:G93 A95:G103 A105:A107 C105:G107">
    <cfRule type="expression" dxfId="0" priority="2">
      <formula>IF(AND($E55&lt;&gt;"",#REF!=""),1,0)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微信用户</cp:lastModifiedBy>
  <dcterms:created xsi:type="dcterms:W3CDTF">2021-12-16T19:21:00Z</dcterms:created>
  <dcterms:modified xsi:type="dcterms:W3CDTF">2025-09-18T03:39:37Z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C9E4BC289C4016F1CCF34B6866BEFA8C_43</vt:lpwstr>
  </property>
  <property fmtid="{D5CDD505-2E9C-101B-9397-08002B2CF9AE}" pid="3" name="KSOProductBuildVer">
    <vt:lpwstr>2052-12.1.0.21915</vt:lpwstr>
  </property>
</Properties>
</file>