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2166580E-82C3-F040-A7F2-6878219CB925}" xr6:coauthVersionLast="47" xr6:coauthVersionMax="47" xr10:uidLastSave="{00000000-0000-0000-0000-000000000000}"/>
  <bookViews>
    <workbookView xWindow="0" yWindow="0" windowWidth="28800" windowHeight="18000" firstSheet="1" activeTab="2" xr2:uid="{00000000-000D-0000-FFFF-FFFF00000000}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</externalReferences>
  <definedNames>
    <definedName name="_xlnm._FilterDatabase" localSheetId="2" hidden="1">'【3】 报价结算清单'!$A$1:$AC$246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0" i="4" l="1"/>
  <c r="P98" i="4"/>
  <c r="O98" i="4"/>
  <c r="N98" i="4"/>
  <c r="W98" i="4" s="1"/>
  <c r="M98" i="4"/>
  <c r="L98" i="4"/>
  <c r="K98" i="4"/>
  <c r="J98" i="4"/>
  <c r="I98" i="4"/>
  <c r="H98" i="4"/>
  <c r="G98" i="4"/>
  <c r="P97" i="4"/>
  <c r="Y97" i="4" s="1"/>
  <c r="O97" i="4"/>
  <c r="X97" i="4" s="1"/>
  <c r="Z97" i="4" s="1"/>
  <c r="N97" i="4"/>
  <c r="W97" i="4" s="1"/>
  <c r="M97" i="4"/>
  <c r="L97" i="4"/>
  <c r="K97" i="4"/>
  <c r="J97" i="4"/>
  <c r="I97" i="4"/>
  <c r="H97" i="4"/>
  <c r="G97" i="4"/>
  <c r="I836" i="5"/>
  <c r="I838" i="5"/>
  <c r="I837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Y240" i="4"/>
  <c r="X240" i="4"/>
  <c r="W240" i="4"/>
  <c r="P235" i="4"/>
  <c r="O235" i="4"/>
  <c r="N235" i="4"/>
  <c r="M235" i="4"/>
  <c r="L235" i="4"/>
  <c r="K235" i="4"/>
  <c r="J235" i="4"/>
  <c r="I235" i="4"/>
  <c r="H235" i="4"/>
  <c r="G235" i="4"/>
  <c r="P234" i="4"/>
  <c r="O234" i="4"/>
  <c r="N234" i="4"/>
  <c r="M234" i="4"/>
  <c r="L234" i="4"/>
  <c r="K234" i="4"/>
  <c r="J234" i="4"/>
  <c r="I234" i="4"/>
  <c r="H234" i="4"/>
  <c r="G234" i="4"/>
  <c r="P233" i="4"/>
  <c r="O233" i="4"/>
  <c r="N233" i="4"/>
  <c r="M233" i="4"/>
  <c r="L233" i="4"/>
  <c r="K233" i="4"/>
  <c r="J233" i="4"/>
  <c r="I233" i="4"/>
  <c r="H233" i="4"/>
  <c r="G233" i="4"/>
  <c r="P232" i="4"/>
  <c r="O232" i="4"/>
  <c r="N232" i="4"/>
  <c r="M232" i="4"/>
  <c r="L232" i="4"/>
  <c r="K232" i="4"/>
  <c r="J232" i="4"/>
  <c r="I232" i="4"/>
  <c r="H232" i="4"/>
  <c r="G232" i="4"/>
  <c r="Y229" i="4"/>
  <c r="X229" i="4"/>
  <c r="W229" i="4"/>
  <c r="M229" i="4"/>
  <c r="Y228" i="4"/>
  <c r="AA228" i="4" s="1"/>
  <c r="X228" i="4"/>
  <c r="Z228" i="4" s="1"/>
  <c r="W228" i="4"/>
  <c r="M228" i="4"/>
  <c r="AA227" i="4"/>
  <c r="Y227" i="4"/>
  <c r="X227" i="4"/>
  <c r="W227" i="4"/>
  <c r="M227" i="4"/>
  <c r="AA224" i="4"/>
  <c r="Y224" i="4"/>
  <c r="X224" i="4"/>
  <c r="Z224" i="4" s="1"/>
  <c r="W224" i="4"/>
  <c r="W223" i="4"/>
  <c r="Y222" i="4"/>
  <c r="X222" i="4"/>
  <c r="Z222" i="4" s="1"/>
  <c r="W222" i="4"/>
  <c r="Y221" i="4"/>
  <c r="AA221" i="4" s="1"/>
  <c r="X221" i="4"/>
  <c r="X226" i="4" s="1"/>
  <c r="W221" i="4"/>
  <c r="W220" i="4"/>
  <c r="W219" i="4"/>
  <c r="W218" i="4"/>
  <c r="W217" i="4"/>
  <c r="W216" i="4"/>
  <c r="W215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8" i="4"/>
  <c r="W167" i="4"/>
  <c r="W166" i="4"/>
  <c r="W165" i="4"/>
  <c r="W164" i="4"/>
  <c r="W163" i="4"/>
  <c r="W162" i="4"/>
  <c r="W161" i="4"/>
  <c r="W160" i="4"/>
  <c r="Y157" i="4"/>
  <c r="AA157" i="4" s="1"/>
  <c r="X157" i="4"/>
  <c r="Z157" i="4" s="1"/>
  <c r="W157" i="4"/>
  <c r="M157" i="4"/>
  <c r="K157" i="4"/>
  <c r="J157" i="4"/>
  <c r="I157" i="4"/>
  <c r="H157" i="4"/>
  <c r="G157" i="4"/>
  <c r="AA156" i="4"/>
  <c r="Y156" i="4"/>
  <c r="X156" i="4"/>
  <c r="W156" i="4"/>
  <c r="M156" i="4"/>
  <c r="K156" i="4"/>
  <c r="J156" i="4"/>
  <c r="I156" i="4"/>
  <c r="H156" i="4"/>
  <c r="G156" i="4"/>
  <c r="Y155" i="4"/>
  <c r="AA155" i="4" s="1"/>
  <c r="X155" i="4"/>
  <c r="W155" i="4"/>
  <c r="M155" i="4"/>
  <c r="K155" i="4"/>
  <c r="J155" i="4"/>
  <c r="I155" i="4"/>
  <c r="H155" i="4"/>
  <c r="G155" i="4"/>
  <c r="Y152" i="4"/>
  <c r="AA152" i="4" s="1"/>
  <c r="X152" i="4"/>
  <c r="W152" i="4"/>
  <c r="M152" i="4"/>
  <c r="K152" i="4"/>
  <c r="J152" i="4"/>
  <c r="I152" i="4"/>
  <c r="H152" i="4"/>
  <c r="G152" i="4"/>
  <c r="Y151" i="4"/>
  <c r="AA151" i="4" s="1"/>
  <c r="X151" i="4"/>
  <c r="W151" i="4"/>
  <c r="M151" i="4"/>
  <c r="K151" i="4"/>
  <c r="J151" i="4"/>
  <c r="I151" i="4"/>
  <c r="H151" i="4"/>
  <c r="G151" i="4"/>
  <c r="W148" i="4"/>
  <c r="M148" i="4"/>
  <c r="L148" i="4"/>
  <c r="K148" i="4"/>
  <c r="J148" i="4"/>
  <c r="I148" i="4"/>
  <c r="H148" i="4"/>
  <c r="G148" i="4"/>
  <c r="W147" i="4"/>
  <c r="M147" i="4"/>
  <c r="L147" i="4"/>
  <c r="K147" i="4"/>
  <c r="J147" i="4"/>
  <c r="I147" i="4"/>
  <c r="H147" i="4"/>
  <c r="G147" i="4"/>
  <c r="W146" i="4"/>
  <c r="W145" i="4"/>
  <c r="M145" i="4"/>
  <c r="L145" i="4"/>
  <c r="K145" i="4"/>
  <c r="J145" i="4"/>
  <c r="I145" i="4"/>
  <c r="H145" i="4"/>
  <c r="G145" i="4"/>
  <c r="W144" i="4"/>
  <c r="M144" i="4"/>
  <c r="L144" i="4"/>
  <c r="K144" i="4"/>
  <c r="J144" i="4"/>
  <c r="I144" i="4"/>
  <c r="H144" i="4"/>
  <c r="G144" i="4"/>
  <c r="W143" i="4"/>
  <c r="M143" i="4"/>
  <c r="L143" i="4"/>
  <c r="K143" i="4"/>
  <c r="J143" i="4"/>
  <c r="I143" i="4"/>
  <c r="H143" i="4"/>
  <c r="G143" i="4"/>
  <c r="W142" i="4"/>
  <c r="M142" i="4"/>
  <c r="L142" i="4"/>
  <c r="K142" i="4"/>
  <c r="J142" i="4"/>
  <c r="I142" i="4"/>
  <c r="H142" i="4"/>
  <c r="G142" i="4"/>
  <c r="W141" i="4"/>
  <c r="M141" i="4"/>
  <c r="L141" i="4"/>
  <c r="K141" i="4"/>
  <c r="J141" i="4"/>
  <c r="I141" i="4"/>
  <c r="H141" i="4"/>
  <c r="G141" i="4"/>
  <c r="W140" i="4"/>
  <c r="M140" i="4"/>
  <c r="L140" i="4"/>
  <c r="K140" i="4"/>
  <c r="J140" i="4"/>
  <c r="I140" i="4"/>
  <c r="H140" i="4"/>
  <c r="G140" i="4"/>
  <c r="W139" i="4"/>
  <c r="M139" i="4"/>
  <c r="L139" i="4"/>
  <c r="K139" i="4"/>
  <c r="J139" i="4"/>
  <c r="I139" i="4"/>
  <c r="H139" i="4"/>
  <c r="G139" i="4"/>
  <c r="N138" i="4"/>
  <c r="W138" i="4" s="1"/>
  <c r="M138" i="4"/>
  <c r="L138" i="4"/>
  <c r="K138" i="4"/>
  <c r="J138" i="4"/>
  <c r="I138" i="4"/>
  <c r="H138" i="4"/>
  <c r="G138" i="4"/>
  <c r="W137" i="4"/>
  <c r="M137" i="4"/>
  <c r="L137" i="4"/>
  <c r="K137" i="4"/>
  <c r="J137" i="4"/>
  <c r="I137" i="4"/>
  <c r="H137" i="4"/>
  <c r="G137" i="4"/>
  <c r="W136" i="4"/>
  <c r="M136" i="4"/>
  <c r="L136" i="4"/>
  <c r="K136" i="4"/>
  <c r="J136" i="4"/>
  <c r="I136" i="4"/>
  <c r="H136" i="4"/>
  <c r="G136" i="4"/>
  <c r="W135" i="4"/>
  <c r="M135" i="4"/>
  <c r="L135" i="4"/>
  <c r="K135" i="4"/>
  <c r="J135" i="4"/>
  <c r="I135" i="4"/>
  <c r="H135" i="4"/>
  <c r="G135" i="4"/>
  <c r="W134" i="4"/>
  <c r="M134" i="4"/>
  <c r="L134" i="4"/>
  <c r="K134" i="4"/>
  <c r="J134" i="4"/>
  <c r="I134" i="4"/>
  <c r="H134" i="4"/>
  <c r="G134" i="4"/>
  <c r="W133" i="4"/>
  <c r="M133" i="4"/>
  <c r="L133" i="4"/>
  <c r="K133" i="4"/>
  <c r="J133" i="4"/>
  <c r="I133" i="4"/>
  <c r="H133" i="4"/>
  <c r="G133" i="4"/>
  <c r="W132" i="4"/>
  <c r="M132" i="4"/>
  <c r="L132" i="4"/>
  <c r="K132" i="4"/>
  <c r="J132" i="4"/>
  <c r="I132" i="4"/>
  <c r="H132" i="4"/>
  <c r="G132" i="4"/>
  <c r="W131" i="4"/>
  <c r="M131" i="4"/>
  <c r="L131" i="4"/>
  <c r="K131" i="4"/>
  <c r="J131" i="4"/>
  <c r="I131" i="4"/>
  <c r="H131" i="4"/>
  <c r="G131" i="4"/>
  <c r="W130" i="4"/>
  <c r="M130" i="4"/>
  <c r="L130" i="4"/>
  <c r="K130" i="4"/>
  <c r="J130" i="4"/>
  <c r="I130" i="4"/>
  <c r="H130" i="4"/>
  <c r="G130" i="4"/>
  <c r="W129" i="4"/>
  <c r="M129" i="4"/>
  <c r="L129" i="4"/>
  <c r="K129" i="4"/>
  <c r="J129" i="4"/>
  <c r="I129" i="4"/>
  <c r="H129" i="4"/>
  <c r="G129" i="4"/>
  <c r="Y128" i="4"/>
  <c r="X128" i="4"/>
  <c r="Z128" i="4" s="1"/>
  <c r="W128" i="4"/>
  <c r="M128" i="4"/>
  <c r="L128" i="4"/>
  <c r="K128" i="4"/>
  <c r="J128" i="4"/>
  <c r="I128" i="4"/>
  <c r="H128" i="4"/>
  <c r="G128" i="4"/>
  <c r="Y127" i="4"/>
  <c r="AA127" i="4" s="1"/>
  <c r="X127" i="4"/>
  <c r="Z127" i="4" s="1"/>
  <c r="W127" i="4"/>
  <c r="M127" i="4"/>
  <c r="L127" i="4"/>
  <c r="K127" i="4"/>
  <c r="J127" i="4"/>
  <c r="I127" i="4"/>
  <c r="H127" i="4"/>
  <c r="G127" i="4"/>
  <c r="Y126" i="4"/>
  <c r="X126" i="4"/>
  <c r="W126" i="4"/>
  <c r="M126" i="4"/>
  <c r="L126" i="4"/>
  <c r="K126" i="4"/>
  <c r="J126" i="4"/>
  <c r="I126" i="4"/>
  <c r="H126" i="4"/>
  <c r="G126" i="4"/>
  <c r="P123" i="4"/>
  <c r="Y123" i="4" s="1"/>
  <c r="O123" i="4"/>
  <c r="X123" i="4" s="1"/>
  <c r="N123" i="4"/>
  <c r="W123" i="4" s="1"/>
  <c r="M123" i="4"/>
  <c r="P122" i="4"/>
  <c r="Y122" i="4" s="1"/>
  <c r="O122" i="4"/>
  <c r="X122" i="4" s="1"/>
  <c r="N122" i="4"/>
  <c r="W122" i="4" s="1"/>
  <c r="M122" i="4"/>
  <c r="N121" i="4"/>
  <c r="W121" i="4" s="1"/>
  <c r="M121" i="4"/>
  <c r="L121" i="4"/>
  <c r="K121" i="4"/>
  <c r="J121" i="4"/>
  <c r="I121" i="4"/>
  <c r="H121" i="4"/>
  <c r="G121" i="4"/>
  <c r="N120" i="4"/>
  <c r="W120" i="4" s="1"/>
  <c r="M120" i="4"/>
  <c r="L120" i="4"/>
  <c r="K120" i="4"/>
  <c r="J120" i="4"/>
  <c r="I120" i="4"/>
  <c r="H120" i="4"/>
  <c r="G120" i="4"/>
  <c r="N119" i="4"/>
  <c r="W119" i="4" s="1"/>
  <c r="M119" i="4"/>
  <c r="L119" i="4"/>
  <c r="K119" i="4"/>
  <c r="J119" i="4"/>
  <c r="I119" i="4"/>
  <c r="H119" i="4"/>
  <c r="G119" i="4"/>
  <c r="N118" i="4"/>
  <c r="W118" i="4" s="1"/>
  <c r="M118" i="4"/>
  <c r="L118" i="4"/>
  <c r="K118" i="4"/>
  <c r="J118" i="4"/>
  <c r="I118" i="4"/>
  <c r="H118" i="4"/>
  <c r="G118" i="4"/>
  <c r="N117" i="4"/>
  <c r="W117" i="4" s="1"/>
  <c r="M117" i="4"/>
  <c r="L117" i="4"/>
  <c r="K117" i="4"/>
  <c r="J117" i="4"/>
  <c r="I117" i="4"/>
  <c r="H117" i="4"/>
  <c r="G117" i="4"/>
  <c r="P114" i="4"/>
  <c r="Y114" i="4" s="1"/>
  <c r="O114" i="4"/>
  <c r="X114" i="4" s="1"/>
  <c r="N114" i="4"/>
  <c r="W114" i="4" s="1"/>
  <c r="M114" i="4"/>
  <c r="W113" i="4"/>
  <c r="P113" i="4"/>
  <c r="Y113" i="4" s="1"/>
  <c r="O113" i="4"/>
  <c r="X113" i="4" s="1"/>
  <c r="M113" i="4"/>
  <c r="W112" i="4"/>
  <c r="P112" i="4"/>
  <c r="Y112" i="4" s="1"/>
  <c r="O112" i="4"/>
  <c r="X112" i="4" s="1"/>
  <c r="Z112" i="4" s="1"/>
  <c r="P111" i="4"/>
  <c r="Y111" i="4" s="1"/>
  <c r="O111" i="4"/>
  <c r="X111" i="4" s="1"/>
  <c r="N111" i="4"/>
  <c r="W111" i="4" s="1"/>
  <c r="M111" i="4"/>
  <c r="L111" i="4"/>
  <c r="K111" i="4"/>
  <c r="J111" i="4"/>
  <c r="I111" i="4"/>
  <c r="H111" i="4"/>
  <c r="P108" i="4"/>
  <c r="Y108" i="4" s="1"/>
  <c r="O108" i="4"/>
  <c r="X108" i="4" s="1"/>
  <c r="N108" i="4"/>
  <c r="W108" i="4" s="1"/>
  <c r="M108" i="4"/>
  <c r="P107" i="4"/>
  <c r="Y107" i="4" s="1"/>
  <c r="O107" i="4"/>
  <c r="X107" i="4" s="1"/>
  <c r="N107" i="4"/>
  <c r="W107" i="4" s="1"/>
  <c r="M107" i="4"/>
  <c r="N106" i="4"/>
  <c r="W106" i="4" s="1"/>
  <c r="M106" i="4"/>
  <c r="L106" i="4"/>
  <c r="K106" i="4"/>
  <c r="J106" i="4"/>
  <c r="I106" i="4"/>
  <c r="H106" i="4"/>
  <c r="N105" i="4"/>
  <c r="W105" i="4" s="1"/>
  <c r="M105" i="4"/>
  <c r="L105" i="4"/>
  <c r="K105" i="4"/>
  <c r="J105" i="4"/>
  <c r="I105" i="4"/>
  <c r="H105" i="4"/>
  <c r="N104" i="4"/>
  <c r="W104" i="4" s="1"/>
  <c r="M104" i="4"/>
  <c r="L104" i="4"/>
  <c r="K104" i="4"/>
  <c r="J104" i="4"/>
  <c r="I104" i="4"/>
  <c r="H104" i="4"/>
  <c r="N103" i="4"/>
  <c r="W103" i="4" s="1"/>
  <c r="M103" i="4"/>
  <c r="L103" i="4"/>
  <c r="K103" i="4"/>
  <c r="J103" i="4"/>
  <c r="I103" i="4"/>
  <c r="H103" i="4"/>
  <c r="N102" i="4"/>
  <c r="W102" i="4" s="1"/>
  <c r="M102" i="4"/>
  <c r="L102" i="4"/>
  <c r="K102" i="4"/>
  <c r="J102" i="4"/>
  <c r="I102" i="4"/>
  <c r="H102" i="4"/>
  <c r="N101" i="4"/>
  <c r="W101" i="4" s="1"/>
  <c r="M101" i="4"/>
  <c r="L101" i="4"/>
  <c r="K101" i="4"/>
  <c r="J101" i="4"/>
  <c r="I101" i="4"/>
  <c r="H101" i="4"/>
  <c r="N100" i="4"/>
  <c r="W100" i="4" s="1"/>
  <c r="M100" i="4"/>
  <c r="L100" i="4"/>
  <c r="K100" i="4"/>
  <c r="J100" i="4"/>
  <c r="I100" i="4"/>
  <c r="H100" i="4"/>
  <c r="N99" i="4"/>
  <c r="W99" i="4" s="1"/>
  <c r="M99" i="4"/>
  <c r="L99" i="4"/>
  <c r="K99" i="4"/>
  <c r="J99" i="4"/>
  <c r="I99" i="4"/>
  <c r="H99" i="4"/>
  <c r="W96" i="4"/>
  <c r="Z96" i="4" s="1"/>
  <c r="P96" i="4"/>
  <c r="Y96" i="4" s="1"/>
  <c r="O96" i="4"/>
  <c r="X96" i="4" s="1"/>
  <c r="AA96" i="4" s="1"/>
  <c r="P93" i="4"/>
  <c r="Y93" i="4" s="1"/>
  <c r="Y95" i="4" s="1"/>
  <c r="O93" i="4"/>
  <c r="X93" i="4" s="1"/>
  <c r="X95" i="4" s="1"/>
  <c r="N93" i="4"/>
  <c r="W93" i="4" s="1"/>
  <c r="M93" i="4"/>
  <c r="L93" i="4"/>
  <c r="K93" i="4"/>
  <c r="J93" i="4"/>
  <c r="I93" i="4"/>
  <c r="H93" i="4"/>
  <c r="G93" i="4"/>
  <c r="N92" i="4"/>
  <c r="W92" i="4" s="1"/>
  <c r="M92" i="4"/>
  <c r="L92" i="4"/>
  <c r="K92" i="4"/>
  <c r="J92" i="4"/>
  <c r="I92" i="4"/>
  <c r="H92" i="4"/>
  <c r="Y91" i="4"/>
  <c r="X91" i="4"/>
  <c r="E10" i="3" s="1"/>
  <c r="N89" i="4"/>
  <c r="W89" i="4" s="1"/>
  <c r="M89" i="4"/>
  <c r="L89" i="4"/>
  <c r="K89" i="4"/>
  <c r="J89" i="4"/>
  <c r="I89" i="4"/>
  <c r="H89" i="4"/>
  <c r="N88" i="4"/>
  <c r="W88" i="4" s="1"/>
  <c r="M88" i="4"/>
  <c r="L88" i="4"/>
  <c r="K88" i="4"/>
  <c r="J88" i="4"/>
  <c r="I88" i="4"/>
  <c r="H88" i="4"/>
  <c r="N87" i="4"/>
  <c r="W87" i="4" s="1"/>
  <c r="M87" i="4"/>
  <c r="L87" i="4"/>
  <c r="K87" i="4"/>
  <c r="J87" i="4"/>
  <c r="I87" i="4"/>
  <c r="H87" i="4"/>
  <c r="N86" i="4"/>
  <c r="W86" i="4" s="1"/>
  <c r="M86" i="4"/>
  <c r="L86" i="4"/>
  <c r="K86" i="4"/>
  <c r="J86" i="4"/>
  <c r="I86" i="4"/>
  <c r="H86" i="4"/>
  <c r="W85" i="4"/>
  <c r="N84" i="4"/>
  <c r="W84" i="4" s="1"/>
  <c r="M84" i="4"/>
  <c r="L84" i="4"/>
  <c r="K84" i="4"/>
  <c r="J84" i="4"/>
  <c r="I84" i="4"/>
  <c r="H84" i="4"/>
  <c r="N83" i="4"/>
  <c r="W83" i="4" s="1"/>
  <c r="M83" i="4"/>
  <c r="L83" i="4"/>
  <c r="K83" i="4"/>
  <c r="J83" i="4"/>
  <c r="I83" i="4"/>
  <c r="H83" i="4"/>
  <c r="N82" i="4"/>
  <c r="W82" i="4" s="1"/>
  <c r="M82" i="4"/>
  <c r="L82" i="4"/>
  <c r="K82" i="4"/>
  <c r="J82" i="4"/>
  <c r="I82" i="4"/>
  <c r="H82" i="4"/>
  <c r="N81" i="4"/>
  <c r="W81" i="4" s="1"/>
  <c r="M81" i="4"/>
  <c r="L81" i="4"/>
  <c r="K81" i="4"/>
  <c r="J81" i="4"/>
  <c r="I81" i="4"/>
  <c r="H81" i="4"/>
  <c r="N80" i="4"/>
  <c r="W80" i="4" s="1"/>
  <c r="M80" i="4"/>
  <c r="L80" i="4"/>
  <c r="K80" i="4"/>
  <c r="J80" i="4"/>
  <c r="I80" i="4"/>
  <c r="H80" i="4"/>
  <c r="N79" i="4"/>
  <c r="W79" i="4" s="1"/>
  <c r="M79" i="4"/>
  <c r="L79" i="4"/>
  <c r="K79" i="4"/>
  <c r="J79" i="4"/>
  <c r="I79" i="4"/>
  <c r="H79" i="4"/>
  <c r="W78" i="4"/>
  <c r="W77" i="4"/>
  <c r="N76" i="4"/>
  <c r="W76" i="4" s="1"/>
  <c r="M76" i="4"/>
  <c r="L76" i="4"/>
  <c r="K76" i="4"/>
  <c r="J76" i="4"/>
  <c r="I76" i="4"/>
  <c r="H76" i="4"/>
  <c r="N75" i="4"/>
  <c r="W75" i="4" s="1"/>
  <c r="M75" i="4"/>
  <c r="L75" i="4"/>
  <c r="K75" i="4"/>
  <c r="J75" i="4"/>
  <c r="I75" i="4"/>
  <c r="H75" i="4"/>
  <c r="N74" i="4"/>
  <c r="W74" i="4" s="1"/>
  <c r="M74" i="4"/>
  <c r="L74" i="4"/>
  <c r="K74" i="4"/>
  <c r="J74" i="4"/>
  <c r="I74" i="4"/>
  <c r="H74" i="4"/>
  <c r="N73" i="4"/>
  <c r="W73" i="4" s="1"/>
  <c r="M73" i="4"/>
  <c r="L73" i="4"/>
  <c r="K73" i="4"/>
  <c r="J73" i="4"/>
  <c r="I73" i="4"/>
  <c r="H73" i="4"/>
  <c r="N72" i="4"/>
  <c r="W72" i="4" s="1"/>
  <c r="M72" i="4"/>
  <c r="L72" i="4"/>
  <c r="K72" i="4"/>
  <c r="J72" i="4"/>
  <c r="I72" i="4"/>
  <c r="H72" i="4"/>
  <c r="N71" i="4"/>
  <c r="W71" i="4" s="1"/>
  <c r="M71" i="4"/>
  <c r="L71" i="4"/>
  <c r="K71" i="4"/>
  <c r="J71" i="4"/>
  <c r="I71" i="4"/>
  <c r="H71" i="4"/>
  <c r="W70" i="4"/>
  <c r="W69" i="4"/>
  <c r="N68" i="4"/>
  <c r="W68" i="4" s="1"/>
  <c r="M68" i="4"/>
  <c r="L68" i="4"/>
  <c r="K68" i="4"/>
  <c r="J68" i="4"/>
  <c r="I68" i="4"/>
  <c r="H68" i="4"/>
  <c r="N67" i="4"/>
  <c r="W67" i="4" s="1"/>
  <c r="M67" i="4"/>
  <c r="L67" i="4"/>
  <c r="K67" i="4"/>
  <c r="J67" i="4"/>
  <c r="I67" i="4"/>
  <c r="H67" i="4"/>
  <c r="W66" i="4"/>
  <c r="N65" i="4"/>
  <c r="W65" i="4" s="1"/>
  <c r="M65" i="4"/>
  <c r="L65" i="4"/>
  <c r="K65" i="4"/>
  <c r="J65" i="4"/>
  <c r="I65" i="4"/>
  <c r="H65" i="4"/>
  <c r="N64" i="4"/>
  <c r="W64" i="4" s="1"/>
  <c r="M64" i="4"/>
  <c r="L64" i="4"/>
  <c r="K64" i="4"/>
  <c r="J64" i="4"/>
  <c r="I64" i="4"/>
  <c r="H64" i="4"/>
  <c r="N63" i="4"/>
  <c r="W63" i="4" s="1"/>
  <c r="M63" i="4"/>
  <c r="L63" i="4"/>
  <c r="K63" i="4"/>
  <c r="J63" i="4"/>
  <c r="I63" i="4"/>
  <c r="H63" i="4"/>
  <c r="N62" i="4"/>
  <c r="W62" i="4" s="1"/>
  <c r="M62" i="4"/>
  <c r="L62" i="4"/>
  <c r="K62" i="4"/>
  <c r="J62" i="4"/>
  <c r="I62" i="4"/>
  <c r="H62" i="4"/>
  <c r="N61" i="4"/>
  <c r="W61" i="4" s="1"/>
  <c r="M61" i="4"/>
  <c r="L61" i="4"/>
  <c r="K61" i="4"/>
  <c r="J61" i="4"/>
  <c r="I61" i="4"/>
  <c r="H61" i="4"/>
  <c r="W60" i="4"/>
  <c r="W59" i="4"/>
  <c r="N58" i="4"/>
  <c r="W58" i="4" s="1"/>
  <c r="M58" i="4"/>
  <c r="L58" i="4"/>
  <c r="K58" i="4"/>
  <c r="J58" i="4"/>
  <c r="I58" i="4"/>
  <c r="H58" i="4"/>
  <c r="W57" i="4"/>
  <c r="N56" i="4"/>
  <c r="W56" i="4" s="1"/>
  <c r="M56" i="4"/>
  <c r="L56" i="4"/>
  <c r="K56" i="4"/>
  <c r="J56" i="4"/>
  <c r="I56" i="4"/>
  <c r="H56" i="4"/>
  <c r="W55" i="4"/>
  <c r="N54" i="4"/>
  <c r="W54" i="4" s="1"/>
  <c r="M54" i="4"/>
  <c r="L54" i="4"/>
  <c r="K54" i="4"/>
  <c r="J54" i="4"/>
  <c r="I54" i="4"/>
  <c r="H54" i="4"/>
  <c r="N53" i="4"/>
  <c r="W53" i="4" s="1"/>
  <c r="M53" i="4"/>
  <c r="L53" i="4"/>
  <c r="K53" i="4"/>
  <c r="J53" i="4"/>
  <c r="I53" i="4"/>
  <c r="H53" i="4"/>
  <c r="N52" i="4"/>
  <c r="W52" i="4" s="1"/>
  <c r="M52" i="4"/>
  <c r="L52" i="4"/>
  <c r="K52" i="4"/>
  <c r="J52" i="4"/>
  <c r="I52" i="4"/>
  <c r="H52" i="4"/>
  <c r="W51" i="4"/>
  <c r="N50" i="4"/>
  <c r="W50" i="4" s="1"/>
  <c r="M50" i="4"/>
  <c r="L50" i="4"/>
  <c r="K50" i="4"/>
  <c r="J50" i="4"/>
  <c r="I50" i="4"/>
  <c r="H50" i="4"/>
  <c r="W49" i="4"/>
  <c r="N48" i="4"/>
  <c r="W48" i="4" s="1"/>
  <c r="M48" i="4"/>
  <c r="L48" i="4"/>
  <c r="K48" i="4"/>
  <c r="J48" i="4"/>
  <c r="I48" i="4"/>
  <c r="H48" i="4"/>
  <c r="N47" i="4"/>
  <c r="W47" i="4" s="1"/>
  <c r="M47" i="4"/>
  <c r="L47" i="4"/>
  <c r="K47" i="4"/>
  <c r="J47" i="4"/>
  <c r="I47" i="4"/>
  <c r="H47" i="4"/>
  <c r="N46" i="4"/>
  <c r="W46" i="4" s="1"/>
  <c r="M46" i="4"/>
  <c r="L46" i="4"/>
  <c r="K46" i="4"/>
  <c r="J46" i="4"/>
  <c r="I46" i="4"/>
  <c r="H46" i="4"/>
  <c r="W45" i="4"/>
  <c r="W44" i="4"/>
  <c r="N43" i="4"/>
  <c r="W43" i="4" s="1"/>
  <c r="M43" i="4"/>
  <c r="L43" i="4"/>
  <c r="K43" i="4"/>
  <c r="J43" i="4"/>
  <c r="I43" i="4"/>
  <c r="H43" i="4"/>
  <c r="N42" i="4"/>
  <c r="W42" i="4" s="1"/>
  <c r="M42" i="4"/>
  <c r="L42" i="4"/>
  <c r="K42" i="4"/>
  <c r="J42" i="4"/>
  <c r="I42" i="4"/>
  <c r="H42" i="4"/>
  <c r="N41" i="4"/>
  <c r="W41" i="4" s="1"/>
  <c r="M41" i="4"/>
  <c r="L41" i="4"/>
  <c r="K41" i="4"/>
  <c r="J41" i="4"/>
  <c r="I41" i="4"/>
  <c r="H41" i="4"/>
  <c r="N40" i="4"/>
  <c r="W40" i="4" s="1"/>
  <c r="M40" i="4"/>
  <c r="L40" i="4"/>
  <c r="K40" i="4"/>
  <c r="J40" i="4"/>
  <c r="I40" i="4"/>
  <c r="H40" i="4"/>
  <c r="N39" i="4"/>
  <c r="W39" i="4" s="1"/>
  <c r="M39" i="4"/>
  <c r="L39" i="4"/>
  <c r="K39" i="4"/>
  <c r="J39" i="4"/>
  <c r="I39" i="4"/>
  <c r="H39" i="4"/>
  <c r="N38" i="4"/>
  <c r="W38" i="4" s="1"/>
  <c r="M38" i="4"/>
  <c r="L38" i="4"/>
  <c r="K38" i="4"/>
  <c r="J38" i="4"/>
  <c r="I38" i="4"/>
  <c r="H38" i="4"/>
  <c r="N37" i="4"/>
  <c r="W37" i="4" s="1"/>
  <c r="M37" i="4"/>
  <c r="L37" i="4"/>
  <c r="K37" i="4"/>
  <c r="J37" i="4"/>
  <c r="I37" i="4"/>
  <c r="H37" i="4"/>
  <c r="N36" i="4"/>
  <c r="W36" i="4" s="1"/>
  <c r="M36" i="4"/>
  <c r="L36" i="4"/>
  <c r="K36" i="4"/>
  <c r="J36" i="4"/>
  <c r="I36" i="4"/>
  <c r="H36" i="4"/>
  <c r="N35" i="4"/>
  <c r="W35" i="4" s="1"/>
  <c r="M35" i="4"/>
  <c r="L35" i="4"/>
  <c r="K35" i="4"/>
  <c r="J35" i="4"/>
  <c r="I35" i="4"/>
  <c r="H35" i="4"/>
  <c r="N34" i="4"/>
  <c r="W34" i="4" s="1"/>
  <c r="M34" i="4"/>
  <c r="L34" i="4"/>
  <c r="K34" i="4"/>
  <c r="J34" i="4"/>
  <c r="I34" i="4"/>
  <c r="H34" i="4"/>
  <c r="N33" i="4"/>
  <c r="W33" i="4" s="1"/>
  <c r="M33" i="4"/>
  <c r="L33" i="4"/>
  <c r="K33" i="4"/>
  <c r="J33" i="4"/>
  <c r="I33" i="4"/>
  <c r="H33" i="4"/>
  <c r="N32" i="4"/>
  <c r="W32" i="4" s="1"/>
  <c r="M32" i="4"/>
  <c r="L32" i="4"/>
  <c r="K32" i="4"/>
  <c r="J32" i="4"/>
  <c r="I32" i="4"/>
  <c r="H32" i="4"/>
  <c r="N31" i="4"/>
  <c r="W31" i="4" s="1"/>
  <c r="M31" i="4"/>
  <c r="L31" i="4"/>
  <c r="K31" i="4"/>
  <c r="J31" i="4"/>
  <c r="I31" i="4"/>
  <c r="H31" i="4"/>
  <c r="W30" i="4"/>
  <c r="N29" i="4"/>
  <c r="W29" i="4" s="1"/>
  <c r="M29" i="4"/>
  <c r="L29" i="4"/>
  <c r="K29" i="4"/>
  <c r="J29" i="4"/>
  <c r="I29" i="4"/>
  <c r="H29" i="4"/>
  <c r="N28" i="4"/>
  <c r="W28" i="4" s="1"/>
  <c r="M28" i="4"/>
  <c r="L28" i="4"/>
  <c r="K28" i="4"/>
  <c r="J28" i="4"/>
  <c r="I28" i="4"/>
  <c r="H28" i="4"/>
  <c r="N27" i="4"/>
  <c r="W27" i="4" s="1"/>
  <c r="M27" i="4"/>
  <c r="L27" i="4"/>
  <c r="K27" i="4"/>
  <c r="J27" i="4"/>
  <c r="I27" i="4"/>
  <c r="H27" i="4"/>
  <c r="N26" i="4"/>
  <c r="W26" i="4" s="1"/>
  <c r="M26" i="4"/>
  <c r="L26" i="4"/>
  <c r="K26" i="4"/>
  <c r="J26" i="4"/>
  <c r="I26" i="4"/>
  <c r="H26" i="4"/>
  <c r="N25" i="4"/>
  <c r="W25" i="4" s="1"/>
  <c r="M25" i="4"/>
  <c r="L25" i="4"/>
  <c r="K25" i="4"/>
  <c r="J25" i="4"/>
  <c r="I25" i="4"/>
  <c r="H25" i="4"/>
  <c r="N24" i="4"/>
  <c r="W24" i="4" s="1"/>
  <c r="M24" i="4"/>
  <c r="L24" i="4"/>
  <c r="K24" i="4"/>
  <c r="J24" i="4"/>
  <c r="I24" i="4"/>
  <c r="H24" i="4"/>
  <c r="N23" i="4"/>
  <c r="W23" i="4" s="1"/>
  <c r="M23" i="4"/>
  <c r="L23" i="4"/>
  <c r="K23" i="4"/>
  <c r="J23" i="4"/>
  <c r="I23" i="4"/>
  <c r="H23" i="4"/>
  <c r="N22" i="4"/>
  <c r="W22" i="4" s="1"/>
  <c r="M22" i="4"/>
  <c r="L22" i="4"/>
  <c r="K22" i="4"/>
  <c r="J22" i="4"/>
  <c r="I22" i="4"/>
  <c r="H22" i="4"/>
  <c r="N21" i="4"/>
  <c r="W21" i="4" s="1"/>
  <c r="M21" i="4"/>
  <c r="L21" i="4"/>
  <c r="K21" i="4"/>
  <c r="J21" i="4"/>
  <c r="I21" i="4"/>
  <c r="H21" i="4"/>
  <c r="N20" i="4"/>
  <c r="W20" i="4" s="1"/>
  <c r="M20" i="4"/>
  <c r="L20" i="4"/>
  <c r="K20" i="4"/>
  <c r="J20" i="4"/>
  <c r="I20" i="4"/>
  <c r="H20" i="4"/>
  <c r="N19" i="4"/>
  <c r="W19" i="4" s="1"/>
  <c r="M19" i="4"/>
  <c r="L19" i="4"/>
  <c r="K19" i="4"/>
  <c r="J19" i="4"/>
  <c r="I19" i="4"/>
  <c r="H19" i="4"/>
  <c r="N18" i="4"/>
  <c r="W18" i="4" s="1"/>
  <c r="M18" i="4"/>
  <c r="L18" i="4"/>
  <c r="K18" i="4"/>
  <c r="J18" i="4"/>
  <c r="I18" i="4"/>
  <c r="H18" i="4"/>
  <c r="N17" i="4"/>
  <c r="W17" i="4" s="1"/>
  <c r="M17" i="4"/>
  <c r="L17" i="4"/>
  <c r="K17" i="4"/>
  <c r="J17" i="4"/>
  <c r="I17" i="4"/>
  <c r="H17" i="4"/>
  <c r="N16" i="4"/>
  <c r="W16" i="4" s="1"/>
  <c r="M16" i="4"/>
  <c r="L16" i="4"/>
  <c r="K16" i="4"/>
  <c r="J16" i="4"/>
  <c r="I16" i="4"/>
  <c r="H16" i="4"/>
  <c r="N15" i="4"/>
  <c r="W15" i="4" s="1"/>
  <c r="M15" i="4"/>
  <c r="L15" i="4"/>
  <c r="K15" i="4"/>
  <c r="J15" i="4"/>
  <c r="I15" i="4"/>
  <c r="H15" i="4"/>
  <c r="N14" i="4"/>
  <c r="W14" i="4" s="1"/>
  <c r="M14" i="4"/>
  <c r="L14" i="4"/>
  <c r="K14" i="4"/>
  <c r="J14" i="4"/>
  <c r="I14" i="4"/>
  <c r="H14" i="4"/>
  <c r="N13" i="4"/>
  <c r="W13" i="4" s="1"/>
  <c r="M13" i="4"/>
  <c r="L13" i="4"/>
  <c r="K13" i="4"/>
  <c r="J13" i="4"/>
  <c r="I13" i="4"/>
  <c r="H13" i="4"/>
  <c r="N12" i="4"/>
  <c r="W12" i="4" s="1"/>
  <c r="M12" i="4"/>
  <c r="L12" i="4"/>
  <c r="K12" i="4"/>
  <c r="J12" i="4"/>
  <c r="I12" i="4"/>
  <c r="H12" i="4"/>
  <c r="W11" i="4"/>
  <c r="N10" i="4"/>
  <c r="W10" i="4" s="1"/>
  <c r="M10" i="4"/>
  <c r="L10" i="4"/>
  <c r="K10" i="4"/>
  <c r="J10" i="4"/>
  <c r="I10" i="4"/>
  <c r="H10" i="4"/>
  <c r="W9" i="4"/>
  <c r="P9" i="4"/>
  <c r="O9" i="4"/>
  <c r="N8" i="4"/>
  <c r="W8" i="4" s="1"/>
  <c r="M8" i="4"/>
  <c r="L8" i="4"/>
  <c r="K8" i="4"/>
  <c r="J8" i="4"/>
  <c r="I8" i="4"/>
  <c r="H8" i="4"/>
  <c r="W7" i="4"/>
  <c r="W6" i="4"/>
  <c r="N5" i="4"/>
  <c r="W5" i="4" s="1"/>
  <c r="M5" i="4"/>
  <c r="L5" i="4"/>
  <c r="K5" i="4"/>
  <c r="J5" i="4"/>
  <c r="I5" i="4"/>
  <c r="H5" i="4"/>
  <c r="W4" i="4"/>
  <c r="W3" i="4"/>
  <c r="W2" i="4"/>
  <c r="C27" i="3"/>
  <c r="C26" i="3"/>
  <c r="C25" i="3"/>
  <c r="C24" i="3"/>
  <c r="G22" i="3"/>
  <c r="I22" i="3" s="1"/>
  <c r="E22" i="3"/>
  <c r="C22" i="3"/>
  <c r="G10" i="3"/>
  <c r="Z156" i="4" l="1"/>
  <c r="Y231" i="4"/>
  <c r="Y159" i="4"/>
  <c r="W226" i="4"/>
  <c r="C18" i="3" s="1"/>
  <c r="Z221" i="4"/>
  <c r="W231" i="4"/>
  <c r="AA128" i="4"/>
  <c r="Z151" i="4"/>
  <c r="AA229" i="4"/>
  <c r="X154" i="4"/>
  <c r="Z152" i="4"/>
  <c r="X231" i="4"/>
  <c r="E19" i="3" s="1"/>
  <c r="AA91" i="4"/>
  <c r="X150" i="4"/>
  <c r="E15" i="3" s="1"/>
  <c r="W159" i="4"/>
  <c r="C17" i="3" s="1"/>
  <c r="Z113" i="4"/>
  <c r="AA126" i="4"/>
  <c r="Z155" i="4"/>
  <c r="AA222" i="4"/>
  <c r="AA240" i="4"/>
  <c r="Z227" i="4"/>
  <c r="G19" i="3"/>
  <c r="E18" i="3"/>
  <c r="E16" i="3"/>
  <c r="AA97" i="4"/>
  <c r="C19" i="3"/>
  <c r="W150" i="4"/>
  <c r="C15" i="3" s="1"/>
  <c r="G17" i="3"/>
  <c r="Y150" i="4"/>
  <c r="X159" i="4"/>
  <c r="Z240" i="4"/>
  <c r="W154" i="4"/>
  <c r="C16" i="3" s="1"/>
  <c r="Z126" i="4"/>
  <c r="Y154" i="4"/>
  <c r="Y226" i="4"/>
  <c r="Z229" i="4"/>
  <c r="Z114" i="4"/>
  <c r="AA114" i="4"/>
  <c r="Z93" i="4"/>
  <c r="W116" i="4"/>
  <c r="C13" i="3" s="1"/>
  <c r="X110" i="4"/>
  <c r="Z107" i="4"/>
  <c r="X116" i="4"/>
  <c r="AA112" i="4"/>
  <c r="AA108" i="4"/>
  <c r="AA93" i="4"/>
  <c r="AA122" i="4"/>
  <c r="AA113" i="4"/>
  <c r="E12" i="3"/>
  <c r="W125" i="4"/>
  <c r="C14" i="3" s="1"/>
  <c r="E11" i="3"/>
  <c r="C12" i="3"/>
  <c r="W95" i="4"/>
  <c r="C11" i="3" s="1"/>
  <c r="AA107" i="4"/>
  <c r="Y110" i="4"/>
  <c r="Z123" i="4"/>
  <c r="AA123" i="4"/>
  <c r="X125" i="4"/>
  <c r="AA111" i="4"/>
  <c r="Y116" i="4"/>
  <c r="X233" i="4"/>
  <c r="Z108" i="4"/>
  <c r="Y233" i="4"/>
  <c r="Z111" i="4"/>
  <c r="X234" i="4"/>
  <c r="Y234" i="4"/>
  <c r="Z122" i="4"/>
  <c r="X235" i="4"/>
  <c r="W234" i="4"/>
  <c r="W233" i="4"/>
  <c r="W232" i="4"/>
  <c r="AA95" i="4"/>
  <c r="G11" i="3"/>
  <c r="W91" i="4"/>
  <c r="Y125" i="4"/>
  <c r="X232" i="4"/>
  <c r="Y232" i="4"/>
  <c r="Y235" i="4" s="1"/>
  <c r="I17" i="3" l="1"/>
  <c r="AA231" i="4"/>
  <c r="Z231" i="4"/>
  <c r="Z154" i="4"/>
  <c r="Z150" i="4"/>
  <c r="Z116" i="4"/>
  <c r="Z226" i="4"/>
  <c r="Z159" i="4"/>
  <c r="E17" i="3"/>
  <c r="G18" i="3"/>
  <c r="I18" i="3" s="1"/>
  <c r="AA226" i="4"/>
  <c r="G15" i="3"/>
  <c r="I15" i="3" s="1"/>
  <c r="AA150" i="4"/>
  <c r="G16" i="3"/>
  <c r="I16" i="3" s="1"/>
  <c r="AA154" i="4"/>
  <c r="AA159" i="4"/>
  <c r="I19" i="3"/>
  <c r="E13" i="3"/>
  <c r="Z234" i="4"/>
  <c r="Z95" i="4"/>
  <c r="AA233" i="4"/>
  <c r="AA235" i="4"/>
  <c r="X237" i="4"/>
  <c r="Z232" i="4"/>
  <c r="G14" i="3"/>
  <c r="AA125" i="4"/>
  <c r="Z233" i="4"/>
  <c r="AA116" i="4"/>
  <c r="G13" i="3"/>
  <c r="AA110" i="4"/>
  <c r="G12" i="3"/>
  <c r="W235" i="4"/>
  <c r="W237" i="4" s="1"/>
  <c r="Z110" i="4"/>
  <c r="Y237" i="4"/>
  <c r="Y239" i="4" s="1"/>
  <c r="AA232" i="4"/>
  <c r="C10" i="3"/>
  <c r="Z91" i="4"/>
  <c r="I11" i="3"/>
  <c r="AA234" i="4"/>
  <c r="Z125" i="4"/>
  <c r="E14" i="3"/>
  <c r="Y245" i="4" l="1"/>
  <c r="Y244" i="4"/>
  <c r="Y242" i="4"/>
  <c r="Y243" i="4"/>
  <c r="Y246" i="4" s="1"/>
  <c r="C20" i="3"/>
  <c r="W239" i="4"/>
  <c r="I10" i="3"/>
  <c r="I14" i="3"/>
  <c r="Z235" i="4"/>
  <c r="I13" i="3"/>
  <c r="AA237" i="4"/>
  <c r="G20" i="3"/>
  <c r="G21" i="3"/>
  <c r="H13" i="3" s="1"/>
  <c r="I12" i="3"/>
  <c r="Z237" i="4"/>
  <c r="E20" i="3"/>
  <c r="X239" i="4"/>
  <c r="AA239" i="4" s="1"/>
  <c r="H12" i="3" l="1"/>
  <c r="H14" i="3"/>
  <c r="C21" i="3"/>
  <c r="X245" i="4"/>
  <c r="X244" i="4"/>
  <c r="X242" i="4"/>
  <c r="Z239" i="4"/>
  <c r="X243" i="4"/>
  <c r="X246" i="4" s="1"/>
  <c r="W243" i="4"/>
  <c r="W245" i="4"/>
  <c r="W244" i="4"/>
  <c r="W242" i="4"/>
  <c r="H15" i="3"/>
  <c r="G23" i="3"/>
  <c r="H19" i="3"/>
  <c r="H16" i="3"/>
  <c r="H17" i="3"/>
  <c r="H10" i="3"/>
  <c r="H21" i="3" s="1"/>
  <c r="H18" i="3"/>
  <c r="I21" i="3"/>
  <c r="H11" i="3"/>
  <c r="E21" i="3"/>
  <c r="F20" i="3" s="1"/>
  <c r="I20" i="3"/>
  <c r="H20" i="3"/>
  <c r="AA242" i="4"/>
  <c r="E23" i="3" l="1"/>
  <c r="F18" i="3"/>
  <c r="F19" i="3"/>
  <c r="F17" i="3"/>
  <c r="F10" i="3"/>
  <c r="F21" i="3" s="1"/>
  <c r="F15" i="3"/>
  <c r="F16" i="3"/>
  <c r="F12" i="3"/>
  <c r="F11" i="3"/>
  <c r="F13" i="3"/>
  <c r="F14" i="3"/>
  <c r="Z242" i="4"/>
  <c r="D18" i="3"/>
  <c r="C23" i="3"/>
  <c r="I23" i="3" s="1"/>
  <c r="D19" i="3"/>
  <c r="D17" i="3"/>
  <c r="D15" i="3"/>
  <c r="D16" i="3"/>
  <c r="D13" i="3"/>
  <c r="D11" i="3"/>
  <c r="D14" i="3"/>
  <c r="D12" i="3"/>
  <c r="D10" i="3"/>
  <c r="W246" i="4"/>
  <c r="D20" i="3"/>
  <c r="D21" i="3" l="1"/>
</calcChain>
</file>

<file path=xl/sharedStrings.xml><?xml version="1.0" encoding="utf-8"?>
<sst xmlns="http://schemas.openxmlformats.org/spreadsheetml/2006/main" count="8575" uniqueCount="2417">
  <si>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</si>
  <si>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</si>
  <si>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</si>
  <si>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</si>
  <si>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</si>
  <si>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</si>
  <si>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</si>
  <si>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</si>
  <si>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</si>
  <si>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</si>
  <si>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</si>
  <si>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</si>
  <si>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</si>
  <si>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</si>
  <si>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</si>
  <si>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</si>
  <si>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</si>
  <si>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</si>
  <si>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</si>
  <si>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</si>
  <si>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</si>
  <si>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</si>
  <si>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</si>
  <si>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</si>
  <si>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</si>
  <si>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</si>
  <si>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</si>
  <si>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</si>
  <si>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</si>
  <si>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</si>
  <si>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</si>
  <si>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</si>
  <si>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</si>
  <si>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</si>
  <si>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</si>
  <si>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</si>
  <si>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</si>
  <si>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</si>
  <si>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</si>
  <si>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</si>
  <si>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</si>
  <si>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</si>
  <si>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</si>
  <si>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</si>
  <si>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</si>
  <si>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</si>
  <si>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</si>
  <si>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</si>
  <si>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</si>
  <si>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</si>
  <si>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</si>
  <si>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</si>
  <si>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</si>
  <si>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</si>
  <si>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</si>
  <si>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</si>
  <si>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</si>
  <si>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</si>
  <si>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</si>
  <si>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</si>
  <si>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</si>
  <si>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2025抖音直播嘉年华_报价汇总</t>
  </si>
  <si>
    <t>项目名称</t>
  </si>
  <si>
    <t>2025抖音直播嘉年华</t>
  </si>
  <si>
    <t>项目地址</t>
  </si>
  <si>
    <t>三亚</t>
  </si>
  <si>
    <t>结算标色说明</t>
  </si>
  <si>
    <t>项目时间</t>
  </si>
  <si>
    <t>3月1-9日</t>
  </si>
  <si>
    <t>项目人数</t>
  </si>
  <si>
    <t>1000+</t>
  </si>
  <si>
    <t>字节跳动业务接口人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</si>
  <si>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</si>
  <si>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</si>
  <si>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</si>
  <si>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</si>
  <si>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</si>
  <si>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</si>
  <si>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</si>
  <si>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</si>
  <si>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</si>
  <si>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</si>
  <si>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张清清</t>
  </si>
  <si>
    <t>zhangqingqing@cct.cn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</si>
  <si>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</si>
  <si>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</si>
  <si>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</si>
  <si>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</si>
  <si>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</si>
  <si>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</si>
  <si>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</si>
  <si>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</si>
  <si>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</si>
  <si>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</si>
  <si>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</si>
  <si>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</si>
  <si>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</si>
  <si>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</si>
  <si>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</si>
  <si>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</si>
  <si>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</si>
  <si>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</si>
  <si>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</si>
  <si>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</si>
  <si>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</si>
  <si>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</si>
  <si>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</si>
  <si>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</si>
  <si>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</si>
  <si>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</si>
  <si>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</si>
  <si>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</si>
  <si>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</si>
  <si>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</si>
  <si>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</si>
  <si>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</si>
  <si>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</si>
  <si>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</si>
  <si>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</si>
  <si>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</si>
  <si>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</si>
  <si>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</si>
  <si>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</si>
  <si>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</si>
  <si>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</si>
  <si>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</si>
  <si>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</si>
  <si>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</si>
  <si>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</si>
  <si>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</si>
  <si>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</si>
  <si>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</si>
  <si>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</si>
  <si>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</si>
  <si>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</si>
  <si>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</si>
  <si>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</si>
  <si>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</si>
  <si>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</si>
  <si>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</si>
  <si>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</si>
  <si>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主播行前礼盒</t>
  </si>
  <si>
    <t>框架外</t>
  </si>
  <si>
    <t>主播行前礼盒，磁铁翻盖盒 
面纸用特种纸印刷过油
外盒 荷兰板裱特种纸 logo做凸起+uv 
内盒 荷兰板裱特种纸 
内托用珍珠棉或者EVA模切
内托裱特种纸 印刷</t>
  </si>
  <si>
    <t>个</t>
  </si>
  <si>
    <t>75</t>
  </si>
  <si>
    <t>主播行前礼</t>
  </si>
  <si>
    <t>主播行前礼-定制手机挂绳+气囊支架</t>
  </si>
  <si>
    <t>定制手机挂绳+气囊支架</t>
  </si>
  <si>
    <t>82</t>
  </si>
  <si>
    <t>主播行前礼-定制手机挂绳+气囊支架-开模费</t>
  </si>
  <si>
    <t>定制手机挂绳+气囊支架-开模费</t>
  </si>
  <si>
    <t>项</t>
  </si>
  <si>
    <t>2000</t>
  </si>
  <si>
    <t>主播行前礼邀请函</t>
  </si>
  <si>
    <t>主播邀请函</t>
  </si>
  <si>
    <t>主播邀请函内页</t>
  </si>
  <si>
    <t>25A#313</t>
  </si>
  <si>
    <t>框架内</t>
  </si>
  <si>
    <t>主播邀请函内页印金</t>
  </si>
  <si>
    <t>文字内容印金</t>
  </si>
  <si>
    <t>页</t>
  </si>
  <si>
    <t>主播邀请函内页UV彩印</t>
  </si>
  <si>
    <t>封面烫金</t>
  </si>
  <si>
    <t>25A#331</t>
  </si>
  <si>
    <t>封套外壳 300克紫色特种纸 下面金色烫金+黑色英文</t>
  </si>
  <si>
    <t>机场接机牌</t>
  </si>
  <si>
    <t>25A#282</t>
  </si>
  <si>
    <t>VIP4个，主播6个</t>
  </si>
  <si>
    <t>定制主播接机丝绒花</t>
  </si>
  <si>
    <t>主播酒店入口发光立体字-底座</t>
  </si>
  <si>
    <t>25A#037</t>
  </si>
  <si>
    <t>长7米，宽0.5米，高0.4米
四面面积共计：7*04*2=5.6
7*0.5*2=7
0.5*0.4*2=0.4</t>
  </si>
  <si>
    <t>主播酒店入口发光立体字-亚克力背景板</t>
  </si>
  <si>
    <t>25A#236</t>
  </si>
  <si>
    <t>长7米，高1米</t>
  </si>
  <si>
    <t>主播酒店入口发光立体字-发光立体字</t>
  </si>
  <si>
    <t>25A#290</t>
  </si>
  <si>
    <t>长7米</t>
  </si>
  <si>
    <t>主播酒店入口通道道旗</t>
  </si>
  <si>
    <t>25A#266</t>
  </si>
  <si>
    <t>主播酒店零食屋</t>
  </si>
  <si>
    <t>零食屋背景墙1+3 4*3m</t>
  </si>
  <si>
    <t>25A#010</t>
  </si>
  <si>
    <t>4*3m.2块背景板</t>
  </si>
  <si>
    <t>零食屋屋顶背景板2 4*3m</t>
  </si>
  <si>
    <t>4*3m</t>
  </si>
  <si>
    <t>零食屋地台</t>
  </si>
  <si>
    <t>25A#036</t>
  </si>
  <si>
    <t>地台</t>
  </si>
  <si>
    <t>主播酒店零食屋货架隔板</t>
  </si>
  <si>
    <t>25A#172</t>
  </si>
  <si>
    <t>每层4m*0.2=0.8, 高度间隔40cm,共计7层</t>
  </si>
  <si>
    <t>主播酒店零食屋货logo贴纸</t>
  </si>
  <si>
    <t>25A#363</t>
  </si>
  <si>
    <t>1.5*0.6m</t>
  </si>
  <si>
    <t>主播酒店零食屋货-发光字</t>
  </si>
  <si>
    <t>长1.2米</t>
  </si>
  <si>
    <t>主播酒店中心装置发光立体字</t>
  </si>
  <si>
    <t>上半部分2025抖音直播，长3米，高0.4m</t>
  </si>
  <si>
    <t>下半部分年度嘉宾话，长5米，高0.8米</t>
  </si>
  <si>
    <t>主播酒店中心装置绿植</t>
  </si>
  <si>
    <t>25A#434</t>
  </si>
  <si>
    <t>1-8日使用</t>
  </si>
  <si>
    <t>25A#433</t>
  </si>
  <si>
    <t>主播酒店中心装置铁架</t>
  </si>
  <si>
    <t>25A#432</t>
  </si>
  <si>
    <t>主播酒店中心装置铁架，长5米，高1.5米，悬挂立体字</t>
  </si>
  <si>
    <t>主播酒店绿植墙发光立体字</t>
  </si>
  <si>
    <t>上半部分2025抖音直播，长1米，高0.2m</t>
  </si>
  <si>
    <t>下半部分年度嘉宾话，长2米，高0.4米</t>
  </si>
  <si>
    <t>主播酒店发光立体字-寄存处</t>
  </si>
  <si>
    <t>主播酒店发光立体字-寄存处-底座</t>
  </si>
  <si>
    <t>25A#234</t>
  </si>
  <si>
    <t>长60cm* 宽15cm</t>
  </si>
  <si>
    <t>25A#294</t>
  </si>
  <si>
    <t>长60cm</t>
  </si>
  <si>
    <t>主播酒店发光立体字-摄影预约-底座</t>
  </si>
  <si>
    <t>主播酒店发光立体字-摄影预约</t>
  </si>
  <si>
    <t>主播咨询台-背景板5m*3m</t>
  </si>
  <si>
    <t>25A#009</t>
  </si>
  <si>
    <t>5m*3m</t>
  </si>
  <si>
    <t>主播咨询台-抖符号</t>
  </si>
  <si>
    <t>主播咨询台-抖音符号木质写真</t>
  </si>
  <si>
    <t>25A#011</t>
  </si>
  <si>
    <t>宽4米，高2米</t>
  </si>
  <si>
    <t>主播咨询台-抖符号发光灯带</t>
  </si>
  <si>
    <t>25A#285</t>
  </si>
  <si>
    <t>主播咨询台-绿植墙</t>
  </si>
  <si>
    <t>主播咨询台-背景板前弧形板</t>
  </si>
  <si>
    <t>弧形背景板，尺寸2m*3m</t>
  </si>
  <si>
    <t>冰块定制模具-开模费用</t>
  </si>
  <si>
    <t>次</t>
  </si>
  <si>
    <t>冰块定制模具</t>
  </si>
  <si>
    <t>主播用户酒店使用，30个一版，做20版使用</t>
  </si>
  <si>
    <t>长5米，宽0.5米，高0.4米
四面面积共计：5*0.4*2=4
5*0.5*2=5
0.5*0.4*2=0.4</t>
  </si>
  <si>
    <t>主播大堂吧-发光logo立体字</t>
  </si>
  <si>
    <t>主播房间礼品-编织袋定制</t>
  </si>
  <si>
    <t>主播房间礼品-编织袋定制，高21cm 底部长19cm，宽12cm</t>
  </si>
  <si>
    <t>主播房间礼品-水果贴纸</t>
  </si>
  <si>
    <t>25A#370</t>
  </si>
  <si>
    <t>每个果篮里5张，426*5=2130</t>
  </si>
  <si>
    <t>主播房间礼品-定制刺绣logo草帽</t>
  </si>
  <si>
    <t>主播房间礼品-定制卡片打拢线</t>
  </si>
  <si>
    <t>主播+VIP用户房间礼品-行程手册</t>
  </si>
  <si>
    <t>25A#329</t>
  </si>
  <si>
    <t>主播+VIP用户房间礼品-餐券</t>
  </si>
  <si>
    <t>25A#332</t>
  </si>
  <si>
    <t>每人按8餐预计数量</t>
  </si>
  <si>
    <t>主播房间晚安礼品-定制香薰皮套</t>
  </si>
  <si>
    <t>主播房间晚安礼品-定制香薰皮套（皮面压印）</t>
  </si>
  <si>
    <t>主播房间晚安礼品卡</t>
  </si>
  <si>
    <t>25A#316</t>
  </si>
  <si>
    <t>3日晚宴礼品卡</t>
  </si>
  <si>
    <t>主播送别礼-定制logo香薰</t>
  </si>
  <si>
    <t>主播送别礼-定制香薰</t>
  </si>
  <si>
    <t>主播送别礼-定制手提袋</t>
  </si>
  <si>
    <t>25A#348</t>
  </si>
  <si>
    <t>主播送别礼-定制腰封3款</t>
  </si>
  <si>
    <t>主播送别礼-定制腰封3款 37.2*12.2* 4.5cm 250g铜版纸覆膜</t>
  </si>
  <si>
    <t>主播酒店沙滩区布置-定制拍照桨板及画面</t>
  </si>
  <si>
    <t>主播酒店沙滩区布置-定制拍照桨板及画面，桨板高度300cm,宽80cm.厚度15cm</t>
  </si>
  <si>
    <t>主播酒店沙滩区布置-遮阳伞</t>
  </si>
  <si>
    <t>25A#443</t>
  </si>
  <si>
    <t>主播酒店粉丝休息区画架指引牌</t>
  </si>
  <si>
    <t>25A#262</t>
  </si>
  <si>
    <t>主播酒店沙滩区布置-定制冰淇淋车贴纸</t>
  </si>
  <si>
    <t>主播酒店沙滩区布置-定制拍照相框2组</t>
  </si>
  <si>
    <t>25A#012</t>
  </si>
  <si>
    <t>铁艺龙骨</t>
  </si>
  <si>
    <t>25A#004</t>
  </si>
  <si>
    <t>主播酒店沙滩区布置-定制拍照相框</t>
  </si>
  <si>
    <t>主播酒店沙滩区布置-定制拍照相框配饰娟花</t>
  </si>
  <si>
    <t xml:space="preserve">主播酒店沙滩区布置-定制发光logo </t>
  </si>
  <si>
    <t>25A#293</t>
  </si>
  <si>
    <t xml:space="preserve">主播酒店沙滩区布置-定制发光logo,灯带 </t>
  </si>
  <si>
    <t>25A#287</t>
  </si>
  <si>
    <t>主播酒店泳池布置-定制泳池logo灯球</t>
  </si>
  <si>
    <t>主播酒店泳池布置-定制泳池休闲区抱枕</t>
  </si>
  <si>
    <t>VIP酒店接待区画架指引牌</t>
  </si>
  <si>
    <t>VIP用户酒店背景板搭建</t>
  </si>
  <si>
    <t>VIP用户酒店落客T板搭建</t>
  </si>
  <si>
    <t>25A#263</t>
  </si>
  <si>
    <t>VIP用户酒店玻璃贴</t>
  </si>
  <si>
    <t>25A#365</t>
  </si>
  <si>
    <t>VIP用户酒店定制房间温馨包</t>
  </si>
  <si>
    <t>VIP用户酒店送别礼腰封</t>
  </si>
  <si>
    <t>VIP用户酒店送别礼腰封 37.2*12.2* 4.5cm 250g铜版纸覆膜</t>
  </si>
  <si>
    <t>VIP用户酒店送别礼手提袋</t>
  </si>
  <si>
    <t>VIP用户酒店minibar说明卡、送别礼说明卡、晚安礼说明卡</t>
  </si>
  <si>
    <t>主播活动车辆-车身贴gl8</t>
  </si>
  <si>
    <t>244*68cm 异形</t>
  </si>
  <si>
    <t>主播活动车辆-车身贴考斯特</t>
  </si>
  <si>
    <t>533*35cm</t>
  </si>
  <si>
    <t>主播活动车辆-车身贴大巴车</t>
  </si>
  <si>
    <t>900-55cm</t>
  </si>
  <si>
    <t>主播接机-欢迎卡片</t>
  </si>
  <si>
    <t>主播+VIP接机-打火机定制</t>
  </si>
  <si>
    <t>主播接机-打火机定制</t>
  </si>
  <si>
    <t>主播+VIP用户元宵节温馨祝福卡片</t>
  </si>
  <si>
    <t>会场休息区冰箱</t>
  </si>
  <si>
    <t>25A#468</t>
  </si>
  <si>
    <t>搭建运输</t>
  </si>
  <si>
    <t>25A#507</t>
  </si>
  <si>
    <t>VIP接机-欢迎卡片</t>
  </si>
  <si>
    <t>搭建制作*合计</t>
  </si>
  <si>
    <t>主播酒店泳池布置-定制泳池logo灯</t>
  </si>
  <si>
    <t>25B#154</t>
  </si>
  <si>
    <t>AVL设备*合计</t>
  </si>
  <si>
    <t>第三方人员及服务</t>
  </si>
  <si>
    <t>艺人统筹负责人</t>
  </si>
  <si>
    <t>据实结算</t>
  </si>
  <si>
    <t>2月开始进组，总计1个月（减去春节假日）</t>
  </si>
  <si>
    <t>人/天</t>
  </si>
  <si>
    <t>共2位艺统负责人</t>
  </si>
  <si>
    <t>艺人统筹</t>
  </si>
  <si>
    <t>25E#003</t>
  </si>
  <si>
    <t>1v40, 共计10位艺统，共10天 2月27日进场</t>
  </si>
  <si>
    <t>摄影师</t>
  </si>
  <si>
    <t>25C#016</t>
  </si>
  <si>
    <t>机场1-4日，每日3位，倒班，共计12人次
酒店1-8日，每日3位，共计24人次</t>
  </si>
  <si>
    <t>兼职</t>
  </si>
  <si>
    <t>25C#008</t>
  </si>
  <si>
    <t>主播酒店 2月25日抵达，3月9日离开
负责嘉宾行李接管，酒店内指引，车辆指引，物料管理
2月25日-2月28日 8人/天，共计32人次
3月1-3日 15人/天，共计45人次
3月4-8日，15人/天，共计75人次
VIP酒店
3月3-4日 8人/天 共计16人次
3月5-6日 12人/天 共计24人次
3月7-8日 6人/天 12人次</t>
  </si>
  <si>
    <t>主播酒店迎宾礼仪</t>
  </si>
  <si>
    <t>25C#010</t>
  </si>
  <si>
    <t>主播酒店6人，每班3人，倒班
1-5日</t>
  </si>
  <si>
    <t>VIP酒店迎宾礼仪</t>
  </si>
  <si>
    <t>VIP酒店5-6日，每班3人，倒班</t>
  </si>
  <si>
    <t>主播酒店绿植搭配花艺师</t>
  </si>
  <si>
    <t>25C#035</t>
  </si>
  <si>
    <t>安保</t>
  </si>
  <si>
    <t>主播酒店安保</t>
  </si>
  <si>
    <t>25C#014</t>
  </si>
  <si>
    <t>大堂，酒店外围，落客处，楼层安保
1-3日 每班10人 三班倒，90人次
4-8日 每班16人，三班倒，240人次
VIP酒店
3月5-9日 每班4位安保，3班倒
12*5=60人次</t>
  </si>
  <si>
    <t>搭建人工</t>
  </si>
  <si>
    <t>28日搭建</t>
  </si>
  <si>
    <t>25C#003</t>
  </si>
  <si>
    <t>2月27-28日搭建，主播酒店搭建人工30人次，拆卸</t>
  </si>
  <si>
    <t>第三方人员及服务*合计</t>
  </si>
  <si>
    <t>短信通知</t>
  </si>
  <si>
    <t>25C#043</t>
  </si>
  <si>
    <t>康辉商旅系统对接</t>
  </si>
  <si>
    <t>小程序与差旅信息对接，数据推送，技术人员及系统调整成本</t>
  </si>
  <si>
    <t>预计出票时间段20天完成，技术人员全程在线支持</t>
  </si>
  <si>
    <t>内容制作*合计</t>
  </si>
  <si>
    <t>当地工作人员</t>
  </si>
  <si>
    <t>25E#001</t>
  </si>
  <si>
    <t>主播酒店 2月25日抵达，3月9日离开
负责嘉宾落客，行李接管，入住办理，餐饮管理，房间管理，车辆管理，物料管理
2月25日-2月28日 10人/天，共计40人次
3月1-3日 10人/天，共计30人次
3月4-8日，15人/天，共计75人次</t>
  </si>
  <si>
    <t>VIP酒店3日-9日
负责嘉宾落客，行李接管，入住办理，餐饮管理，房间管理，车辆管理，物料管理
3月3日-4日  6人/天 共计12人次
5-9日 10人/天 共计40人次</t>
  </si>
  <si>
    <t>主播接机-gl8</t>
  </si>
  <si>
    <t>25E#006</t>
  </si>
  <si>
    <t>主播接机-考斯特</t>
  </si>
  <si>
    <t>25E#014</t>
  </si>
  <si>
    <t>晚会颁奖+游园会</t>
  </si>
  <si>
    <t>25E#033</t>
  </si>
  <si>
    <t>VIP车辆</t>
  </si>
  <si>
    <t>VIP车辆-接送机</t>
  </si>
  <si>
    <t>25E#008</t>
  </si>
  <si>
    <t>VIP车辆-活动3天</t>
  </si>
  <si>
    <t>25E#021</t>
  </si>
  <si>
    <t>会务接待*合计</t>
  </si>
  <si>
    <t>摄影师差旅</t>
  </si>
  <si>
    <t>25F#004</t>
  </si>
  <si>
    <t>25F#003</t>
  </si>
  <si>
    <t>机场1-4日，每日4位，倒班，2间，6间夜
酒店1-9日，每日3位，2人一间，2间，16间夜
 住宿费用税费已抵扣</t>
  </si>
  <si>
    <t>康辉工作人员差旅</t>
  </si>
  <si>
    <t>10人，5间客房，共计12晚
住宿费用税费已抵扣</t>
  </si>
  <si>
    <t>当地工作人员餐费</t>
  </si>
  <si>
    <t>25F#001</t>
  </si>
  <si>
    <t>主播侧当地工作人员共计145人次</t>
  </si>
  <si>
    <t>康辉工作人员餐费</t>
  </si>
  <si>
    <t>康辉工作人员2月25日-3月9日
共计10人，13天，共计130人次</t>
  </si>
  <si>
    <t>工作人员市区交通补助</t>
  </si>
  <si>
    <t>25F#006</t>
  </si>
  <si>
    <t>康辉工作人员2月25日-3月9日
共计10人，13天，共计130人次
当地人员共计145人次</t>
  </si>
  <si>
    <t>海棠湾红树林酒店入住</t>
  </si>
  <si>
    <t>25F#002</t>
  </si>
  <si>
    <t>1-3日抵达主播，住宿费用税费已抵扣</t>
  </si>
  <si>
    <t>4日抵达主播，住宿费用税费已抵扣</t>
  </si>
  <si>
    <t>酒店5-9日包场含450间住宿，含每日4餐</t>
  </si>
  <si>
    <t>主播酒店住宿费用抵扣</t>
  </si>
  <si>
    <t>前期彩排主播餐费</t>
  </si>
  <si>
    <t>前期彩排主播餐费1-3日</t>
  </si>
  <si>
    <t>主播自助餐价格1-4日每日一餐，5日开始包场</t>
  </si>
  <si>
    <t>VIP酒店瑰丽</t>
  </si>
  <si>
    <t>VIP酒店瑰丽嘉宾入住</t>
  </si>
  <si>
    <t>VIP用户酒店住宿费用</t>
  </si>
  <si>
    <t>VIP用户嘉宾餐费</t>
  </si>
  <si>
    <t>VIP用户餐费标准</t>
  </si>
  <si>
    <t>VIP用户嘉宾抵达后甜品+咖啡</t>
  </si>
  <si>
    <t>VIP用户欢迎甜品+饮品，80%用户使用</t>
  </si>
  <si>
    <t>VIP用户嘉宾盛典日晚安礼</t>
  </si>
  <si>
    <t>VIP酒店当地工作人员餐费</t>
  </si>
  <si>
    <t>嘉宾大交通费用</t>
  </si>
  <si>
    <t>工作人员差旅以实际出票为准</t>
  </si>
  <si>
    <t>康辉工作人员踩线差旅</t>
  </si>
  <si>
    <t>活动嘉宾保险主播426+VIP100</t>
  </si>
  <si>
    <t>VIP用户酒店沙滩啤酒</t>
  </si>
  <si>
    <t>红树林酒店剩余房间留给团播嘉宾自费入住</t>
  </si>
  <si>
    <t>红树林多余426间需求24间，可分给团播自费嘉宾，小程序选择先到先得</t>
  </si>
  <si>
    <t>差旅及补贴*合计</t>
  </si>
  <si>
    <t>25G#001</t>
  </si>
  <si>
    <t>场地相关*合计</t>
  </si>
  <si>
    <t>25H#001</t>
  </si>
  <si>
    <t>报批及及安全*合计</t>
  </si>
  <si>
    <t>主播礼品-理肤泉防晒霜</t>
  </si>
  <si>
    <t>理肤泉防晒霜-50ml</t>
  </si>
  <si>
    <t>主播礼品-无比滴</t>
  </si>
  <si>
    <t>无比滴-50ml</t>
  </si>
  <si>
    <t>主播礼品-零食筐透明亚克力</t>
  </si>
  <si>
    <t>亚克力零食筐</t>
  </si>
  <si>
    <t>主播礼品-小包漱口水</t>
  </si>
  <si>
    <t>凯斯博士条状漱口水，10ml*10条/袋</t>
  </si>
  <si>
    <t>袋</t>
  </si>
  <si>
    <t>主播礼品-耳塞</t>
  </si>
  <si>
    <t>3M耳塞，1副</t>
  </si>
  <si>
    <t>副</t>
  </si>
  <si>
    <t>主播礼品-水果礼盒</t>
  </si>
  <si>
    <t>定制礼盒，30cm*30cm*7cm（预估尺寸）</t>
  </si>
  <si>
    <t>主播礼品-水果采买</t>
  </si>
  <si>
    <t>水果采买</t>
  </si>
  <si>
    <t>人</t>
  </si>
  <si>
    <t>主播晚安礼品-助眠香薰</t>
  </si>
  <si>
    <t>助眠香薰</t>
  </si>
  <si>
    <t>主播晚安礼品-雅漾舒缓修护泛红B5保湿</t>
  </si>
  <si>
    <t>主播晚安礼品-雅漾舒缓修护泛红B5保湿2片</t>
  </si>
  <si>
    <t>片</t>
  </si>
  <si>
    <t>主播晚安礼品-蒸汽眼罩</t>
  </si>
  <si>
    <t>花王蒸汽眼罩，12片/盒</t>
  </si>
  <si>
    <t>盒</t>
  </si>
  <si>
    <t>主播房间晚安礼品-首饰盒</t>
  </si>
  <si>
    <t>主播晚安礼品-相框</t>
  </si>
  <si>
    <t>相框，6寸</t>
  </si>
  <si>
    <t>主播送别礼-菠萝脆巧</t>
  </si>
  <si>
    <t>菠萝脆巧</t>
  </si>
  <si>
    <t>主播送别礼-香囊</t>
  </si>
  <si>
    <t>主播生日惊喜-嘉年华手办</t>
  </si>
  <si>
    <t>主播生日惊喜-生日蛋糕</t>
  </si>
  <si>
    <t>会场休息区冰饮-柠檬水+水果茶</t>
  </si>
  <si>
    <t>酒店提供</t>
  </si>
  <si>
    <t>粉丝休息区冰饮-柠檬水+水果茶</t>
  </si>
  <si>
    <t>VIP用户酒店鲜花果盘-鲜花</t>
  </si>
  <si>
    <t>果盘鲜花</t>
  </si>
  <si>
    <t>VIP用户酒店鲜花果盘-水果</t>
  </si>
  <si>
    <t>VIP用户酒店鲜花果盘-礼盒</t>
  </si>
  <si>
    <t>VIP用户酒店香槟+冰桶</t>
  </si>
  <si>
    <t>VIP用户酒店房间耳塞</t>
  </si>
  <si>
    <t>VIP用户酒店房间防晒霜</t>
  </si>
  <si>
    <t>VIP用户酒店房间无比滴</t>
  </si>
  <si>
    <t>VIP用户酒店房间清口糖</t>
  </si>
  <si>
    <t>清口糖</t>
  </si>
  <si>
    <t>VIP用户酒店房间minibar补充-饮料</t>
  </si>
  <si>
    <t>VIP用户酒店房间零食筐</t>
  </si>
  <si>
    <t>VIP用户酒店房间零食</t>
  </si>
  <si>
    <t>VIP房间零食</t>
  </si>
  <si>
    <t>VIP送别礼-福山咖啡</t>
  </si>
  <si>
    <t>福山咖啡，10g*8袋/盒</t>
  </si>
  <si>
    <t>VIP送别礼-生日房间布置</t>
  </si>
  <si>
    <t>VIP-惊喜生日房间布置</t>
  </si>
  <si>
    <t>VIP送别礼-生日蛋糕</t>
  </si>
  <si>
    <t>VIP-惊喜生日蛋糕</t>
  </si>
  <si>
    <t>主播车辆矿泉水-百岁山348ml</t>
  </si>
  <si>
    <t>百岁山矿泉水348ml</t>
  </si>
  <si>
    <t>主播接机-三合一充电线</t>
  </si>
  <si>
    <t>倍思三合一数据线</t>
  </si>
  <si>
    <t>主播接机-德宝纸巾4小包</t>
  </si>
  <si>
    <t>德宝纸巾，独立包装</t>
  </si>
  <si>
    <t>小包</t>
  </si>
  <si>
    <t>主播接机-消毒湿巾一包10片</t>
  </si>
  <si>
    <t>德宝消毒湿巾，10片*1包</t>
  </si>
  <si>
    <t>包</t>
  </si>
  <si>
    <t>主播接机-收纳筐</t>
  </si>
  <si>
    <t>亚克力收纳筐</t>
  </si>
  <si>
    <t>主播接机-车辆清口糖</t>
  </si>
  <si>
    <t>主播接机-车辆biscoff饼干</t>
  </si>
  <si>
    <t>biscoff饼干，100片/盒</t>
  </si>
  <si>
    <t>主播接机-车辆坚果5袋/车</t>
  </si>
  <si>
    <t>每日坚果，30袋/盒</t>
  </si>
  <si>
    <t>VIP车辆备品-voss水</t>
  </si>
  <si>
    <t>voss水330ml，24瓶/箱</t>
  </si>
  <si>
    <t>箱</t>
  </si>
  <si>
    <t>VIP接机-三合一充电线</t>
  </si>
  <si>
    <t>VIP接机-德宝纸巾4小包</t>
  </si>
  <si>
    <t>VIP接机-消毒湿巾一包10片</t>
  </si>
  <si>
    <t>VIP接机-车辆清口糖</t>
  </si>
  <si>
    <t>VIP接机-车辆晕车贴</t>
  </si>
  <si>
    <t>海诺海氏晕车贴，4片*1盒</t>
  </si>
  <si>
    <t>VIP接机-收纳筐</t>
  </si>
  <si>
    <t>VIP接机-定制经枕+安全带贴</t>
  </si>
  <si>
    <t>套</t>
  </si>
  <si>
    <t>VIP接机鲜花</t>
  </si>
  <si>
    <t>零食屋亚克力收纳筐</t>
  </si>
  <si>
    <t>零食屋零食采购预留费用</t>
  </si>
  <si>
    <t>零食屋零食采购预留费用（3月1-8日24小时提供）</t>
  </si>
  <si>
    <t>零食屋备品采购</t>
  </si>
  <si>
    <t>晴雨两用雨伞</t>
  </si>
  <si>
    <t>把</t>
  </si>
  <si>
    <t>主播房间零食</t>
  </si>
  <si>
    <t>份</t>
  </si>
  <si>
    <t>免洗消毒洗手液</t>
  </si>
  <si>
    <t>瓶</t>
  </si>
  <si>
    <t>零食屋防晒喷雾（公共使用）</t>
  </si>
  <si>
    <t>零食屋晒后修复芦荟胶（公共使用）</t>
  </si>
  <si>
    <t>零食屋驱蚊手环</t>
  </si>
  <si>
    <t>零食屋防晒冰袖</t>
  </si>
  <si>
    <t>零食屋手机防水袋</t>
  </si>
  <si>
    <t>医药箱含常备药</t>
  </si>
  <si>
    <t>医药箱含常备药（碘伏，纱布，创可贴，消毒水，体温计，速效救心丸，云南白药喷雾）</t>
  </si>
  <si>
    <t>主播+VIP酒店各1个</t>
  </si>
  <si>
    <t>主播酒店沙滩冰淇淋车</t>
  </si>
  <si>
    <t>邀请函邮寄费用预估</t>
  </si>
  <si>
    <t>元宵节主播+用户兔子灯</t>
  </si>
  <si>
    <t>张</t>
  </si>
  <si>
    <t>主播沙滩饮品采购</t>
  </si>
  <si>
    <t>主播晚安礼-每人照片打印</t>
  </si>
  <si>
    <t>主播每人照片打印</t>
  </si>
  <si>
    <t>据实结算*合计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</si>
  <si>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</si>
  <si>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</si>
  <si>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</si>
  <si>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</si>
  <si>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</si>
  <si>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</si>
  <si>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</si>
  <si>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</si>
  <si>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</si>
  <si>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</si>
  <si>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</si>
  <si>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</si>
  <si>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</si>
  <si>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</si>
  <si>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</si>
  <si>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</si>
  <si>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</si>
  <si>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</si>
  <si>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</si>
  <si>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</si>
  <si>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</si>
  <si>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</si>
  <si>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</si>
  <si>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</si>
  <si>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</si>
  <si>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25A#005</t>
  </si>
  <si>
    <t>异形背景板基础结构</t>
  </si>
  <si>
    <t>25A#006</t>
  </si>
  <si>
    <t>25A#007</t>
  </si>
  <si>
    <t>25A#008</t>
  </si>
  <si>
    <t>常规背景结构</t>
  </si>
  <si>
    <t>木质背板</t>
  </si>
  <si>
    <t>单面木制背景板含写真喷绘，含侧挡封边及支撑</t>
  </si>
  <si>
    <t>双面木制背景板含写真喷绘，含侧挡封边及支撑</t>
  </si>
  <si>
    <t>异形木质背板</t>
  </si>
  <si>
    <t>单面木制背景板含写真喷绘，含侧挡封边含损耗及支撑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</si>
  <si>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</si>
  <si>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</si>
  <si>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</si>
  <si>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</si>
  <si>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</si>
  <si>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</si>
  <si>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</si>
  <si>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</si>
  <si>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</si>
  <si>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</si>
  <si>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</si>
  <si>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</si>
  <si>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</si>
  <si>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</si>
  <si>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</si>
  <si>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</si>
  <si>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</si>
  <si>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</si>
  <si>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</si>
  <si>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</si>
  <si>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</si>
  <si>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</si>
  <si>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</si>
  <si>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</si>
  <si>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</si>
  <si>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</si>
  <si>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</si>
  <si>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</si>
  <si>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</si>
  <si>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</si>
  <si>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</si>
  <si>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</si>
  <si>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</si>
  <si>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</si>
  <si>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</si>
  <si>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</si>
  <si>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</si>
  <si>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</si>
  <si>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</si>
  <si>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</si>
  <si>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</si>
  <si>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</si>
  <si>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</si>
  <si>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</si>
  <si>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</si>
  <si>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</si>
  <si>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</si>
  <si>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</si>
  <si>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</si>
  <si>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</si>
  <si>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木结构地台支撑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</si>
  <si>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</si>
  <si>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</si>
  <si>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</si>
  <si>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</si>
  <si>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</si>
  <si>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</si>
  <si>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</si>
  <si>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</si>
  <si>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</si>
  <si>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</si>
  <si>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</si>
  <si>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</si>
  <si>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</si>
  <si>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</si>
  <si>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</si>
  <si>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</si>
  <si>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</si>
  <si>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</si>
  <si>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</si>
  <si>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</si>
  <si>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</si>
  <si>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</si>
  <si>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</si>
  <si>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</si>
  <si>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</si>
  <si>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</si>
  <si>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</si>
  <si>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</si>
  <si>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</si>
  <si>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</si>
  <si>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</si>
  <si>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</si>
  <si>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</si>
  <si>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</si>
  <si>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</si>
  <si>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</si>
  <si>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</si>
  <si>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</si>
  <si>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</si>
  <si>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</si>
  <si>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</si>
  <si>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</si>
  <si>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</si>
  <si>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</si>
  <si>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</si>
  <si>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</si>
  <si>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</si>
  <si>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</si>
  <si>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</si>
  <si>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</si>
  <si>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</si>
  <si>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</si>
  <si>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</si>
  <si>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</si>
  <si>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</si>
  <si>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</si>
  <si>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</si>
  <si>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</si>
  <si>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</si>
  <si>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</si>
  <si>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</si>
  <si>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</si>
  <si>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</si>
  <si>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</si>
  <si>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</si>
  <si>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</si>
  <si>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</si>
  <si>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</si>
  <si>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</si>
  <si>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</si>
  <si>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</si>
  <si>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</si>
  <si>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</si>
  <si>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</si>
  <si>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</si>
  <si>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</si>
  <si>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</si>
  <si>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</si>
  <si>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</si>
  <si>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</si>
  <si>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</si>
  <si>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</si>
  <si>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</si>
  <si>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</si>
  <si>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</si>
  <si>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</si>
  <si>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</si>
  <si>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</si>
  <si>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</si>
  <si>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</si>
  <si>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</si>
  <si>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</si>
  <si>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</si>
  <si>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</si>
  <si>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</si>
  <si>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</si>
  <si>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</si>
  <si>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</si>
  <si>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</si>
  <si>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</si>
  <si>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</si>
  <si>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</si>
  <si>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</si>
  <si>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</si>
  <si>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</si>
  <si>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</si>
  <si>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</si>
  <si>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</si>
  <si>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</si>
  <si>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</si>
  <si>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</si>
  <si>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</si>
  <si>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</si>
  <si>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</si>
  <si>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</si>
  <si>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</si>
  <si>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</si>
  <si>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</si>
  <si>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</si>
  <si>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</si>
  <si>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</si>
  <si>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</si>
  <si>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</si>
  <si>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</si>
  <si>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</si>
  <si>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</si>
  <si>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</si>
  <si>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</si>
  <si>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</si>
  <si>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</si>
  <si>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</si>
  <si>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</si>
  <si>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</si>
  <si>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</si>
  <si>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</si>
  <si>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</si>
  <si>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</si>
  <si>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</si>
  <si>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</si>
  <si>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</si>
  <si>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</si>
  <si>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</si>
  <si>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</si>
  <si>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</si>
  <si>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</si>
  <si>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</si>
  <si>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</si>
  <si>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</si>
  <si>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</si>
  <si>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</si>
  <si>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</si>
  <si>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</si>
  <si>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</si>
  <si>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</si>
  <si>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</si>
  <si>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</si>
  <si>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</si>
  <si>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</si>
  <si>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</si>
  <si>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</si>
  <si>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</si>
  <si>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</si>
  <si>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</si>
  <si>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</si>
  <si>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</si>
  <si>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</si>
  <si>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</si>
  <si>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</si>
  <si>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</si>
  <si>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</si>
  <si>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</si>
  <si>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</si>
  <si>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</si>
  <si>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</si>
  <si>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</si>
  <si>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</si>
  <si>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</si>
  <si>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</si>
  <si>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</si>
  <si>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</si>
  <si>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</si>
  <si>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</si>
  <si>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</si>
  <si>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</si>
  <si>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</si>
  <si>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</si>
  <si>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</si>
  <si>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</si>
  <si>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</si>
  <si>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</si>
  <si>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</si>
  <si>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</si>
  <si>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</si>
  <si>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</si>
  <si>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</si>
  <si>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</si>
  <si>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</si>
  <si>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</si>
  <si>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</si>
  <si>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</si>
  <si>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</si>
  <si>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</si>
  <si>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</si>
  <si>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</si>
  <si>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</si>
  <si>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</si>
  <si>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</si>
  <si>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</si>
  <si>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</si>
  <si>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</si>
  <si>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</si>
  <si>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</si>
  <si>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</si>
  <si>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</si>
  <si>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</si>
  <si>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</si>
  <si>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</si>
  <si>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</si>
  <si>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</si>
  <si>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</si>
  <si>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</si>
  <si>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</si>
  <si>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</si>
  <si>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</si>
  <si>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</si>
  <si>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</si>
  <si>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</si>
  <si>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</si>
  <si>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</si>
  <si>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</si>
  <si>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</si>
  <si>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</si>
  <si>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</si>
  <si>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</si>
  <si>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</si>
  <si>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</si>
  <si>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</si>
  <si>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</si>
  <si>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</si>
  <si>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</si>
  <si>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</si>
  <si>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</si>
  <si>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</si>
  <si>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</si>
  <si>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</si>
  <si>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</si>
  <si>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</si>
  <si>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</si>
  <si>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</si>
  <si>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</si>
  <si>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</si>
  <si>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</si>
  <si>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</si>
  <si>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</si>
  <si>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</si>
  <si>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</si>
  <si>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</si>
  <si>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</si>
  <si>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</si>
  <si>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</si>
  <si>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</si>
  <si>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</si>
  <si>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</si>
  <si>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</si>
  <si>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</si>
  <si>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</si>
  <si>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</si>
  <si>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</si>
  <si>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</si>
  <si>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</si>
  <si>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</si>
  <si>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</si>
  <si>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</si>
  <si>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</si>
  <si>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</si>
  <si>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</si>
  <si>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</si>
  <si>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</si>
  <si>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</si>
  <si>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</si>
  <si>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</si>
  <si>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</si>
  <si>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</si>
  <si>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</si>
  <si>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</si>
  <si>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</si>
  <si>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</si>
  <si>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</si>
  <si>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</si>
  <si>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</si>
  <si>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</si>
  <si>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</si>
  <si>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</si>
  <si>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</si>
  <si>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</si>
  <si>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</si>
  <si>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</si>
  <si>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</si>
  <si>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</si>
  <si>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</si>
  <si>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</si>
  <si>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</si>
  <si>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</si>
  <si>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</si>
  <si>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</si>
  <si>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</si>
  <si>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</si>
  <si>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</si>
  <si>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</si>
  <si>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</si>
  <si>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</si>
  <si>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</si>
  <si>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</si>
  <si>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</si>
  <si>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</si>
  <si>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</si>
  <si>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</si>
  <si>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</si>
  <si>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</si>
  <si>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</si>
  <si>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</si>
  <si>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</si>
  <si>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</si>
  <si>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</si>
  <si>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</si>
  <si>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</si>
  <si>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</si>
  <si>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</si>
  <si>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</si>
  <si>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</si>
  <si>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</si>
  <si>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</si>
  <si>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</si>
  <si>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</si>
  <si>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</si>
  <si>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</si>
  <si>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</si>
  <si>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</si>
  <si>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</si>
  <si>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</si>
  <si>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</si>
  <si>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</si>
  <si>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</si>
  <si>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</si>
  <si>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</si>
  <si>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</si>
  <si>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</si>
  <si>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</si>
  <si>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</si>
  <si>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</si>
  <si>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</si>
  <si>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</si>
  <si>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</si>
  <si>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</si>
  <si>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</si>
  <si>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</si>
  <si>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</si>
  <si>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</si>
  <si>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</si>
  <si>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</si>
  <si>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</si>
  <si>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</si>
  <si>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</si>
  <si>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</si>
  <si>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</si>
  <si>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</si>
  <si>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</si>
  <si>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</si>
  <si>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</si>
  <si>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</si>
  <si>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</si>
  <si>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</si>
  <si>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</si>
  <si>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25A#235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</si>
  <si>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</si>
  <si>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</si>
  <si>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</si>
  <si>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</si>
  <si>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</si>
  <si>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</si>
  <si>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</si>
  <si>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</si>
  <si>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</si>
  <si>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</si>
  <si>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</si>
  <si>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</si>
  <si>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</si>
  <si>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</si>
  <si>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</si>
  <si>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</si>
  <si>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</si>
  <si>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</si>
  <si>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</si>
  <si>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</si>
  <si>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</si>
  <si>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</si>
  <si>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</si>
  <si>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</si>
  <si>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</si>
  <si>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</si>
  <si>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</si>
  <si>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</si>
  <si>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</si>
  <si>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</si>
  <si>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</si>
  <si>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</si>
  <si>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</si>
  <si>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</si>
  <si>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</si>
  <si>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</si>
  <si>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</si>
  <si>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</si>
  <si>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</si>
  <si>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</si>
  <si>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</si>
  <si>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</si>
  <si>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</si>
  <si>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</si>
  <si>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</si>
  <si>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</si>
  <si>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</si>
  <si>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</si>
  <si>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</si>
  <si>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</si>
  <si>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指引</t>
  </si>
  <si>
    <t>油画架</t>
  </si>
  <si>
    <t>木质，不含画面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</si>
  <si>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</si>
  <si>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</si>
  <si>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</si>
  <si>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</si>
  <si>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</si>
  <si>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</si>
  <si>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</si>
  <si>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</si>
  <si>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</si>
  <si>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</si>
  <si>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</si>
  <si>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</si>
  <si>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</si>
  <si>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</si>
  <si>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</si>
  <si>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</si>
  <si>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</si>
  <si>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</si>
  <si>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</si>
  <si>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</si>
  <si>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</si>
  <si>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</si>
  <si>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</si>
  <si>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</si>
  <si>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</si>
  <si>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</si>
  <si>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</si>
  <si>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</si>
  <si>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</si>
  <si>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</si>
  <si>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</si>
  <si>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</si>
  <si>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</si>
  <si>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</si>
  <si>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</si>
  <si>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</si>
  <si>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</si>
  <si>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</si>
  <si>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</si>
  <si>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</si>
  <si>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</si>
  <si>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</si>
  <si>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</si>
  <si>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</si>
  <si>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</si>
  <si>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</si>
  <si>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</si>
  <si>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</si>
  <si>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</si>
  <si>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</si>
  <si>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</si>
  <si>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</si>
  <si>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硅胶灯槽</t>
  </si>
  <si>
    <t>25A#286</t>
  </si>
  <si>
    <t>可编程跑马灯</t>
  </si>
  <si>
    <t>含控制器整套设备含编程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</si>
  <si>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</si>
  <si>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</si>
  <si>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</si>
  <si>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</si>
  <si>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</si>
  <si>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</si>
  <si>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</si>
  <si>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</si>
  <si>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</si>
  <si>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</si>
  <si>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</si>
  <si>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</si>
  <si>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</si>
  <si>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</si>
  <si>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</si>
  <si>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</si>
  <si>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</si>
  <si>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</si>
  <si>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</si>
  <si>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</si>
  <si>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</si>
  <si>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</si>
  <si>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</si>
  <si>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</si>
  <si>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</si>
  <si>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</si>
  <si>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</si>
  <si>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</si>
  <si>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</si>
  <si>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</si>
  <si>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</si>
  <si>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</si>
  <si>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</si>
  <si>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</si>
  <si>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</si>
  <si>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</si>
  <si>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</si>
  <si>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</si>
  <si>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</si>
  <si>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</si>
  <si>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</si>
  <si>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</si>
  <si>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</si>
  <si>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</si>
  <si>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</si>
  <si>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</si>
  <si>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</si>
  <si>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</si>
  <si>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</si>
  <si>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</si>
  <si>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</si>
  <si>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</si>
  <si>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</si>
  <si>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</si>
  <si>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</si>
  <si>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</si>
  <si>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</si>
  <si>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</si>
  <si>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</si>
  <si>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</si>
  <si>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</si>
  <si>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特种纸300g（1-500）</t>
  </si>
  <si>
    <t>25A#314</t>
  </si>
  <si>
    <t>特种纸300g（501-1000）</t>
  </si>
  <si>
    <t>25A#315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</si>
  <si>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</si>
  <si>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</si>
  <si>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</si>
  <si>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</si>
  <si>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</si>
  <si>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</si>
  <si>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</si>
  <si>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</si>
  <si>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</si>
  <si>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</si>
  <si>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</si>
  <si>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</si>
  <si>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</si>
  <si>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</si>
  <si>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</si>
  <si>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</si>
  <si>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</si>
  <si>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</si>
  <si>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</si>
  <si>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</si>
  <si>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</si>
  <si>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</si>
  <si>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</si>
  <si>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</si>
  <si>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</si>
  <si>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</si>
  <si>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</si>
  <si>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</si>
  <si>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</si>
  <si>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</si>
  <si>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</si>
  <si>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定制工艺</t>
  </si>
  <si>
    <t>烫金烫银工艺</t>
  </si>
  <si>
    <t>仅按定制版面收费</t>
  </si>
  <si>
    <t>版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</si>
  <si>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</si>
  <si>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</si>
  <si>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</si>
  <si>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</si>
  <si>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</si>
  <si>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</si>
  <si>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</si>
  <si>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</si>
  <si>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</si>
  <si>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</si>
  <si>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</si>
  <si>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</si>
  <si>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</si>
  <si>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</si>
  <si>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</si>
  <si>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</si>
  <si>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</si>
  <si>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</si>
  <si>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</si>
  <si>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</si>
  <si>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</si>
  <si>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</si>
  <si>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</si>
  <si>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</si>
  <si>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</si>
  <si>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</si>
  <si>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</si>
  <si>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</si>
  <si>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</si>
  <si>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</si>
  <si>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</si>
  <si>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</si>
  <si>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</si>
  <si>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</si>
  <si>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</si>
  <si>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</si>
  <si>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</si>
  <si>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</si>
  <si>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</si>
  <si>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</si>
  <si>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</si>
  <si>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</si>
  <si>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</si>
  <si>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</si>
  <si>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</si>
  <si>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</si>
  <si>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</si>
  <si>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</si>
  <si>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</si>
  <si>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</si>
  <si>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</si>
  <si>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</si>
  <si>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</si>
  <si>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</si>
  <si>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</si>
  <si>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</si>
  <si>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</si>
  <si>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</si>
  <si>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</si>
  <si>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</si>
  <si>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</si>
  <si>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</si>
  <si>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</si>
  <si>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</si>
  <si>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</si>
  <si>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</si>
  <si>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</si>
  <si>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</si>
  <si>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</si>
  <si>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</si>
  <si>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</si>
  <si>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车贴</t>
  </si>
  <si>
    <t>25A#364</t>
  </si>
  <si>
    <t>3M地贴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</si>
  <si>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</si>
  <si>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</si>
  <si>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</si>
  <si>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</si>
  <si>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</si>
  <si>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</si>
  <si>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</si>
  <si>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</si>
  <si>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</si>
  <si>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</si>
  <si>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</si>
  <si>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</si>
  <si>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</si>
  <si>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</si>
  <si>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</si>
  <si>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</si>
  <si>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</si>
  <si>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</si>
  <si>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</si>
  <si>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</si>
  <si>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</si>
  <si>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</si>
  <si>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</si>
  <si>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</si>
  <si>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</si>
  <si>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</si>
  <si>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</si>
  <si>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</si>
  <si>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</si>
  <si>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</si>
  <si>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</si>
  <si>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</si>
  <si>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</si>
  <si>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</si>
  <si>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</si>
  <si>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</si>
  <si>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</si>
  <si>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</si>
  <si>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</si>
  <si>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</si>
  <si>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</si>
  <si>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</si>
  <si>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</si>
  <si>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</si>
  <si>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</si>
  <si>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</si>
  <si>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</si>
  <si>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</si>
  <si>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</si>
  <si>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</si>
  <si>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</si>
  <si>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</si>
  <si>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</si>
  <si>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</si>
  <si>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</si>
  <si>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</si>
  <si>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</si>
  <si>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</si>
  <si>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</si>
  <si>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</si>
  <si>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</si>
  <si>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</si>
  <si>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</si>
  <si>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</si>
  <si>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</si>
  <si>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</si>
  <si>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</si>
  <si>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</si>
  <si>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</si>
  <si>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</si>
  <si>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</si>
  <si>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</si>
  <si>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</si>
  <si>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</si>
  <si>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</si>
  <si>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</si>
  <si>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</si>
  <si>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</si>
  <si>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</si>
  <si>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</si>
  <si>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</si>
  <si>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</si>
  <si>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</si>
  <si>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</si>
  <si>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</si>
  <si>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</si>
  <si>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</si>
  <si>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</si>
  <si>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</si>
  <si>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</si>
  <si>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</si>
  <si>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</si>
  <si>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</si>
  <si>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</si>
  <si>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</si>
  <si>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</si>
  <si>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</si>
  <si>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</si>
  <si>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</si>
  <si>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</si>
  <si>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</si>
  <si>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</si>
  <si>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</si>
  <si>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</si>
  <si>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</si>
  <si>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</si>
  <si>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</si>
  <si>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</si>
  <si>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</si>
  <si>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</si>
  <si>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</si>
  <si>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</si>
  <si>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</si>
  <si>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</si>
  <si>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</si>
  <si>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</si>
  <si>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</si>
  <si>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</si>
  <si>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</si>
  <si>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</si>
  <si>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</si>
  <si>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</si>
  <si>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</si>
  <si>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</si>
  <si>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</si>
  <si>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</si>
  <si>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</si>
  <si>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</si>
  <si>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</si>
  <si>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</si>
  <si>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</si>
  <si>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</si>
  <si>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</si>
  <si>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</si>
  <si>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</si>
  <si>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</si>
  <si>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</si>
  <si>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</si>
  <si>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</si>
  <si>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</si>
  <si>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</si>
  <si>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</si>
  <si>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</si>
  <si>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</si>
  <si>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</si>
  <si>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</si>
  <si>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</si>
  <si>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</si>
  <si>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</si>
  <si>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</si>
  <si>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</si>
  <si>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</si>
  <si>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</si>
  <si>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</si>
  <si>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</si>
  <si>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</si>
  <si>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</si>
  <si>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</si>
  <si>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</si>
  <si>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</si>
  <si>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</si>
  <si>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</si>
  <si>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</si>
  <si>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小型绿植（真）-小型景观绿植</t>
  </si>
  <si>
    <t>高度300mm内（含），租赁价，3天为1展期</t>
  </si>
  <si>
    <t>小型绿植（真）-中型景观绿植</t>
  </si>
  <si>
    <t>高度30mm-1000mm内（含），租赁价，3天为1展期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</si>
  <si>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</si>
  <si>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</si>
  <si>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</si>
  <si>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</si>
  <si>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</si>
  <si>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</si>
  <si>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</si>
  <si>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</si>
  <si>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</si>
  <si>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</si>
  <si>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</si>
  <si>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</si>
  <si>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</si>
  <si>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</si>
  <si>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</si>
  <si>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</si>
  <si>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</si>
  <si>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</si>
  <si>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</si>
  <si>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</si>
  <si>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</si>
  <si>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</si>
  <si>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</si>
  <si>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</si>
  <si>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</si>
  <si>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</si>
  <si>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</si>
  <si>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</si>
  <si>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</si>
  <si>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</si>
  <si>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</si>
  <si>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</si>
  <si>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</si>
  <si>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</si>
  <si>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</si>
  <si>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</si>
  <si>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</si>
  <si>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</si>
  <si>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</si>
  <si>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</si>
  <si>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</si>
  <si>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</si>
  <si>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</si>
  <si>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</si>
  <si>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</si>
  <si>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</si>
  <si>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</si>
  <si>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</si>
  <si>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</si>
  <si>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</si>
  <si>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</si>
  <si>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</si>
  <si>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</si>
  <si>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</si>
  <si>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</si>
  <si>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</si>
  <si>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</si>
  <si>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</si>
  <si>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</si>
  <si>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</si>
  <si>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</si>
  <si>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</si>
  <si>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</si>
  <si>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</si>
  <si>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</si>
  <si>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</si>
  <si>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</si>
  <si>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</si>
  <si>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</si>
  <si>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</si>
  <si>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</si>
  <si>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</si>
  <si>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</si>
  <si>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</si>
  <si>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</si>
  <si>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</si>
  <si>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</si>
  <si>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</si>
  <si>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</si>
  <si>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</si>
  <si>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</si>
  <si>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</si>
  <si>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</si>
  <si>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</si>
  <si>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</si>
  <si>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</si>
  <si>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</si>
  <si>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</si>
  <si>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</si>
  <si>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</si>
  <si>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</si>
  <si>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</si>
  <si>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</si>
  <si>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</si>
  <si>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</si>
  <si>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</si>
  <si>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</si>
  <si>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</si>
  <si>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</si>
  <si>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</si>
  <si>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</si>
  <si>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</si>
  <si>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</si>
  <si>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</si>
  <si>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</si>
  <si>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</si>
  <si>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</si>
  <si>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</si>
  <si>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</si>
  <si>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</si>
  <si>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</si>
  <si>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</si>
  <si>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</si>
  <si>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</si>
  <si>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</si>
  <si>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</si>
  <si>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</si>
  <si>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</si>
  <si>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</si>
  <si>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</si>
  <si>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</si>
  <si>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</si>
  <si>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</si>
  <si>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</si>
  <si>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</si>
  <si>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</si>
  <si>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</si>
  <si>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</si>
  <si>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</si>
  <si>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</si>
  <si>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</si>
  <si>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</si>
  <si>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</si>
  <si>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</si>
  <si>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</si>
  <si>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</si>
  <si>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</si>
  <si>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</si>
  <si>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</si>
  <si>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</si>
  <si>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</si>
  <si>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</si>
  <si>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</si>
  <si>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</si>
  <si>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</si>
  <si>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</si>
  <si>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</si>
  <si>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</si>
  <si>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</si>
  <si>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</si>
  <si>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</si>
  <si>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</si>
  <si>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</si>
  <si>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</si>
  <si>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</si>
  <si>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</si>
  <si>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</si>
  <si>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</si>
  <si>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</si>
  <si>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</si>
  <si>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</si>
  <si>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</si>
  <si>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</si>
  <si>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</si>
  <si>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</si>
  <si>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</si>
  <si>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</si>
  <si>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</si>
  <si>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</si>
  <si>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</si>
  <si>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</si>
  <si>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</si>
  <si>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</si>
  <si>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</si>
  <si>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</si>
  <si>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</si>
  <si>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</si>
  <si>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</si>
  <si>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</si>
  <si>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</si>
  <si>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</si>
  <si>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</si>
  <si>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</si>
  <si>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</si>
  <si>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</si>
  <si>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</si>
  <si>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</si>
  <si>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</si>
  <si>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</si>
  <si>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</si>
  <si>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</si>
  <si>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</si>
  <si>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</si>
  <si>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</si>
  <si>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</si>
  <si>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</si>
  <si>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</si>
  <si>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</si>
  <si>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</si>
  <si>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</si>
  <si>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</si>
  <si>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</si>
  <si>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</si>
  <si>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</si>
  <si>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</si>
  <si>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</si>
  <si>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</si>
  <si>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</si>
  <si>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</si>
  <si>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</si>
  <si>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</si>
  <si>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</si>
  <si>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</si>
  <si>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</si>
  <si>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</si>
  <si>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</si>
  <si>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</si>
  <si>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</si>
  <si>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</si>
  <si>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</si>
  <si>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</si>
  <si>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</si>
  <si>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</si>
  <si>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</si>
  <si>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</si>
  <si>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</si>
  <si>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</si>
  <si>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</si>
  <si>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</si>
  <si>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</si>
  <si>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</si>
  <si>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</si>
  <si>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</si>
  <si>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</si>
  <si>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</si>
  <si>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</si>
  <si>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</si>
  <si>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</si>
  <si>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</si>
  <si>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</si>
  <si>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</si>
  <si>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</si>
  <si>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</si>
  <si>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</si>
  <si>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</si>
  <si>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</si>
  <si>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</si>
  <si>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</si>
  <si>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</si>
  <si>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</si>
  <si>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</si>
  <si>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</si>
  <si>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</si>
  <si>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</si>
  <si>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</si>
  <si>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</si>
  <si>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</si>
  <si>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</si>
  <si>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</si>
  <si>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</si>
  <si>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</si>
  <si>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</si>
  <si>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</si>
  <si>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</si>
  <si>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</si>
  <si>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</si>
  <si>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</si>
  <si>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</si>
  <si>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</si>
  <si>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</si>
  <si>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</si>
  <si>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</si>
  <si>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</si>
  <si>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</si>
  <si>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</si>
  <si>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</si>
  <si>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</si>
  <si>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</si>
  <si>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</si>
  <si>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</si>
  <si>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</si>
  <si>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</si>
  <si>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</si>
  <si>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</si>
  <si>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</si>
  <si>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</si>
  <si>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</si>
  <si>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</si>
  <si>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</si>
  <si>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</si>
  <si>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</si>
  <si>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</si>
  <si>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</si>
  <si>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</si>
  <si>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</si>
  <si>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</si>
  <si>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</si>
  <si>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</si>
  <si>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</si>
  <si>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</si>
  <si>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</si>
  <si>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</si>
  <si>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</si>
  <si>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</si>
  <si>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</si>
  <si>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</si>
  <si>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</si>
  <si>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</si>
  <si>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</si>
  <si>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</si>
  <si>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</si>
  <si>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</si>
  <si>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</si>
  <si>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</si>
  <si>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</si>
  <si>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</si>
  <si>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</si>
  <si>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</si>
  <si>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</si>
  <si>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</si>
  <si>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</si>
  <si>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</si>
  <si>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</si>
  <si>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</si>
  <si>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</si>
  <si>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</si>
  <si>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</si>
  <si>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</si>
  <si>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</si>
  <si>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</si>
  <si>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</si>
  <si>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</si>
  <si>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</si>
  <si>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</si>
  <si>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</si>
  <si>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</si>
  <si>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</si>
  <si>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</si>
  <si>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</si>
  <si>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</si>
  <si>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</si>
  <si>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</si>
  <si>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</si>
  <si>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</si>
  <si>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</si>
  <si>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</si>
  <si>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</si>
  <si>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</si>
  <si>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</si>
  <si>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</si>
  <si>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</si>
  <si>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</si>
  <si>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</si>
  <si>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</si>
  <si>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</si>
  <si>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</si>
  <si>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</si>
  <si>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</si>
  <si>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</si>
  <si>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</si>
  <si>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</si>
  <si>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</si>
  <si>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</si>
  <si>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</si>
  <si>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</si>
  <si>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</si>
  <si>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</si>
  <si>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</si>
  <si>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</si>
  <si>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</si>
  <si>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</si>
  <si>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</si>
  <si>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</si>
  <si>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</si>
  <si>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</si>
  <si>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</si>
  <si>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</si>
  <si>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</si>
  <si>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</si>
  <si>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</si>
  <si>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</si>
  <si>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</si>
  <si>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</si>
  <si>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</si>
  <si>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</si>
  <si>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</si>
  <si>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</si>
  <si>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</si>
  <si>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</si>
  <si>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</si>
  <si>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</si>
  <si>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</si>
  <si>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</si>
  <si>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</si>
  <si>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</si>
  <si>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</si>
  <si>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</si>
  <si>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</si>
  <si>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</si>
  <si>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</si>
  <si>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</si>
  <si>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</si>
  <si>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</si>
  <si>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</si>
  <si>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</si>
  <si>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</si>
  <si>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</si>
  <si>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</si>
  <si>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</si>
  <si>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</si>
  <si>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</si>
  <si>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</si>
  <si>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</si>
  <si>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</si>
  <si>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</si>
  <si>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</si>
  <si>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</si>
  <si>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</si>
  <si>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</si>
  <si>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</si>
  <si>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</si>
  <si>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</si>
  <si>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</si>
  <si>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</si>
  <si>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</si>
  <si>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</si>
  <si>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</si>
  <si>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</si>
  <si>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</si>
  <si>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</si>
  <si>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</si>
  <si>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</si>
  <si>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</si>
  <si>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</si>
  <si>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</si>
  <si>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</si>
  <si>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</si>
  <si>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</si>
  <si>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</si>
  <si>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</si>
  <si>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</si>
  <si>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</si>
  <si>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</si>
  <si>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</si>
  <si>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</si>
  <si>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</si>
  <si>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</si>
  <si>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</si>
  <si>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</si>
  <si>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</si>
  <si>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</si>
  <si>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</si>
  <si>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</si>
  <si>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</si>
  <si>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</si>
  <si>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</si>
  <si>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</si>
  <si>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</si>
  <si>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</si>
  <si>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</si>
  <si>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</si>
  <si>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</si>
  <si>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</si>
  <si>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</si>
  <si>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</si>
  <si>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</si>
  <si>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</si>
  <si>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</si>
  <si>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</si>
  <si>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</si>
  <si>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</si>
  <si>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</si>
  <si>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</si>
  <si>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</si>
  <si>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</si>
  <si>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</si>
  <si>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</si>
  <si>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</si>
  <si>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</si>
  <si>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</si>
  <si>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</si>
  <si>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</si>
  <si>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</si>
  <si>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</si>
  <si>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</si>
  <si>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</si>
  <si>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</si>
  <si>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</si>
  <si>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</si>
  <si>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</si>
  <si>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</si>
  <si>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</si>
  <si>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</si>
  <si>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</si>
  <si>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</si>
  <si>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</si>
  <si>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</si>
  <si>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</si>
  <si>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</si>
  <si>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</si>
  <si>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</si>
  <si>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</si>
  <si>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</si>
  <si>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</si>
  <si>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</si>
  <si>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</si>
  <si>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</si>
  <si>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</si>
  <si>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</si>
  <si>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</si>
  <si>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</si>
  <si>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</si>
  <si>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</si>
  <si>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</si>
  <si>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</si>
  <si>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</si>
  <si>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</si>
  <si>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</si>
  <si>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</si>
  <si>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</si>
  <si>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</si>
  <si>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</si>
  <si>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</si>
  <si>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</si>
  <si>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</si>
  <si>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</si>
  <si>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</si>
  <si>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</si>
  <si>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</si>
  <si>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</si>
  <si>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</si>
  <si>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</si>
  <si>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</si>
  <si>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</si>
  <si>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</si>
  <si>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</si>
  <si>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</si>
  <si>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</si>
  <si>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</si>
  <si>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</si>
  <si>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</si>
  <si>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</si>
  <si>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</si>
  <si>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</si>
  <si>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</si>
  <si>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</si>
  <si>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</si>
  <si>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</si>
  <si>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</si>
  <si>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</si>
  <si>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</si>
  <si>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</si>
  <si>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</si>
  <si>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</si>
  <si>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</si>
  <si>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</si>
  <si>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</si>
  <si>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</si>
  <si>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</si>
  <si>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</si>
  <si>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</si>
  <si>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</si>
  <si>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</si>
  <si>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</si>
  <si>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</si>
  <si>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</si>
  <si>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</si>
  <si>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</si>
  <si>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</si>
  <si>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</si>
  <si>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</si>
  <si>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</si>
  <si>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</si>
  <si>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</si>
  <si>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</si>
  <si>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</si>
  <si>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</si>
  <si>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</si>
  <si>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</si>
  <si>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</si>
  <si>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</si>
  <si>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</si>
  <si>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</si>
  <si>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</si>
  <si>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</si>
  <si>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</si>
  <si>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</si>
  <si>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</si>
  <si>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</si>
  <si>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</si>
  <si>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</si>
  <si>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</si>
  <si>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</si>
  <si>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</si>
  <si>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</si>
  <si>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</si>
  <si>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</si>
  <si>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</si>
  <si>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</si>
  <si>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</si>
  <si>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</si>
  <si>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</si>
  <si>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</si>
  <si>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</si>
  <si>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</si>
  <si>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</si>
  <si>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</si>
  <si>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</si>
  <si>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</si>
  <si>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</si>
  <si>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</si>
  <si>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</si>
  <si>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</si>
  <si>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</si>
  <si>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</si>
  <si>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</si>
  <si>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</si>
  <si>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</si>
  <si>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</si>
  <si>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</si>
  <si>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</si>
  <si>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</si>
  <si>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</si>
  <si>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</si>
  <si>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</si>
  <si>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</si>
  <si>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</si>
  <si>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</si>
  <si>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</si>
  <si>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</si>
  <si>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</si>
  <si>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</si>
  <si>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</si>
  <si>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</si>
  <si>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</si>
  <si>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</si>
  <si>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</si>
  <si>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</si>
  <si>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</si>
  <si>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</si>
  <si>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</si>
  <si>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</si>
  <si>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</si>
  <si>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</si>
  <si>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</si>
  <si>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</si>
  <si>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</si>
  <si>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</si>
  <si>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</si>
  <si>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</si>
  <si>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</si>
  <si>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</si>
  <si>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</si>
  <si>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</si>
  <si>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</si>
  <si>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</si>
  <si>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</si>
  <si>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</si>
  <si>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</si>
  <si>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</si>
  <si>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</si>
  <si>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</si>
  <si>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</si>
  <si>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</si>
  <si>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</si>
  <si>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</si>
  <si>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</si>
  <si>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</si>
  <si>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</si>
  <si>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</si>
  <si>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</si>
  <si>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</si>
  <si>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</si>
  <si>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</si>
  <si>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</si>
  <si>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</si>
  <si>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</si>
  <si>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</si>
  <si>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</si>
  <si>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</si>
  <si>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</si>
  <si>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</si>
  <si>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</si>
  <si>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</si>
  <si>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</si>
  <si>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</si>
  <si>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</si>
  <si>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</si>
  <si>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</si>
  <si>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</si>
  <si>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</si>
  <si>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</si>
  <si>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</si>
  <si>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</si>
  <si>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</si>
  <si>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</si>
  <si>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</si>
  <si>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</si>
  <si>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</si>
  <si>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</si>
  <si>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</si>
  <si>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</si>
  <si>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</si>
  <si>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</si>
  <si>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</si>
  <si>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</si>
  <si>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</si>
  <si>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</si>
  <si>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</si>
  <si>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</si>
  <si>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</si>
  <si>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</si>
  <si>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</si>
  <si>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</si>
  <si>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</si>
  <si>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</si>
  <si>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</si>
  <si>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</si>
  <si>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</si>
  <si>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</si>
  <si>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</si>
  <si>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</si>
  <si>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</si>
  <si>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</si>
  <si>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</si>
  <si>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</si>
  <si>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</si>
  <si>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</si>
  <si>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</si>
  <si>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</si>
  <si>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</si>
  <si>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</si>
  <si>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</si>
  <si>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</si>
  <si>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</si>
  <si>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</si>
  <si>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</si>
  <si>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</si>
  <si>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</si>
  <si>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</si>
  <si>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</si>
  <si>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</si>
  <si>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</si>
  <si>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</si>
  <si>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</si>
  <si>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</si>
  <si>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</si>
  <si>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</si>
  <si>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</si>
  <si>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</si>
  <si>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搭建人员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</si>
  <si>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</si>
  <si>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</si>
  <si>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</si>
  <si>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</si>
  <si>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</si>
  <si>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</si>
  <si>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</si>
  <si>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</si>
  <si>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</si>
  <si>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</si>
  <si>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</si>
  <si>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服务人员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</si>
  <si>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</si>
  <si>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</si>
  <si>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</si>
  <si>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</si>
  <si>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</si>
  <si>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</si>
  <si>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</si>
  <si>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</si>
  <si>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</si>
  <si>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</si>
  <si>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</si>
  <si>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</si>
  <si>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</si>
  <si>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</si>
  <si>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</si>
  <si>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</si>
  <si>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</si>
  <si>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</si>
  <si>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</si>
  <si>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</si>
  <si>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</si>
  <si>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</si>
  <si>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</si>
  <si>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</si>
  <si>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</si>
  <si>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</si>
  <si>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</si>
  <si>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</si>
  <si>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</si>
  <si>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</si>
  <si>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</si>
  <si>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</si>
  <si>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</si>
  <si>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</si>
  <si>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</si>
  <si>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</si>
  <si>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</si>
  <si>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</si>
  <si>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</si>
  <si>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</si>
  <si>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</si>
  <si>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</si>
  <si>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</si>
  <si>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</si>
  <si>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</si>
  <si>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</si>
  <si>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</si>
  <si>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</si>
  <si>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</si>
  <si>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</si>
  <si>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</si>
  <si>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</si>
  <si>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</si>
  <si>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</si>
  <si>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</si>
  <si>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</si>
  <si>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</si>
  <si>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</si>
  <si>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</si>
  <si>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</si>
  <si>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</si>
  <si>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</si>
  <si>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</si>
  <si>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</si>
  <si>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</si>
  <si>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</si>
  <si>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</si>
  <si>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</si>
  <si>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</si>
  <si>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</si>
  <si>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</si>
  <si>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</si>
  <si>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</si>
  <si>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</si>
  <si>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</si>
  <si>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</si>
  <si>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</si>
  <si>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</si>
  <si>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</si>
  <si>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</si>
  <si>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</si>
  <si>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</si>
  <si>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</si>
  <si>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</si>
  <si>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</si>
  <si>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</si>
  <si>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</si>
  <si>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</si>
  <si>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</si>
  <si>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</si>
  <si>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</si>
  <si>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</si>
  <si>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</si>
  <si>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</si>
  <si>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</si>
  <si>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</si>
  <si>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</si>
  <si>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</si>
  <si>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</si>
  <si>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</si>
  <si>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</si>
  <si>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</si>
  <si>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</si>
  <si>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</si>
  <si>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</si>
  <si>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</si>
  <si>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</si>
  <si>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</si>
  <si>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</si>
  <si>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</si>
  <si>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</si>
  <si>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</si>
  <si>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</si>
  <si>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</si>
  <si>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</si>
  <si>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</si>
  <si>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</si>
  <si>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</si>
  <si>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</si>
  <si>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</si>
  <si>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</si>
  <si>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</si>
  <si>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</si>
  <si>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</si>
  <si>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</si>
  <si>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</si>
  <si>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</si>
  <si>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</si>
  <si>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</si>
  <si>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</si>
  <si>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</si>
  <si>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</si>
  <si>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</si>
  <si>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</si>
  <si>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</si>
  <si>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</si>
  <si>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</si>
  <si>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</si>
  <si>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</si>
  <si>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</si>
  <si>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</si>
  <si>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</si>
  <si>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</si>
  <si>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</si>
  <si>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</si>
  <si>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</si>
  <si>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</si>
  <si>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</si>
  <si>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</si>
  <si>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</si>
  <si>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</si>
  <si>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</si>
  <si>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</si>
  <si>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</si>
  <si>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</si>
  <si>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</si>
  <si>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</si>
  <si>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</si>
  <si>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</si>
  <si>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</si>
  <si>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</si>
  <si>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</si>
  <si>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</si>
  <si>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</si>
  <si>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</si>
  <si>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</si>
  <si>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</si>
  <si>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</si>
  <si>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</si>
  <si>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</si>
  <si>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</si>
  <si>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</si>
  <si>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</si>
  <si>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</si>
  <si>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</si>
  <si>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</si>
  <si>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</si>
  <si>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</si>
  <si>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</si>
  <si>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</si>
  <si>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</si>
  <si>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</si>
  <si>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</si>
  <si>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</si>
  <si>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</si>
  <si>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</si>
  <si>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</si>
  <si>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</si>
  <si>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</si>
  <si>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</si>
  <si>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</si>
  <si>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</si>
  <si>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</si>
  <si>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</si>
  <si>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</si>
  <si>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</si>
  <si>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</si>
  <si>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</si>
  <si>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</si>
  <si>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市内交通</t>
  </si>
  <si>
    <t>出租车、快车实报实销，不能为高档车辆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</si>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</sst>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\¥#,##0.00_);[Red]\(\¥#,##0.00\)"/>
    <numFmt numFmtId="181" formatCode="0.00_ "/>
    <numFmt numFmtId="182" formatCode="0.00_);[Red]\(0.00\)"/>
    <numFmt numFmtId="183" formatCode="_ \¥* #,##0.00_ ;_ \¥* \-#,##0.00_ ;_ \¥* &quot;-&quot;??_ ;_ @_ "/>
  </numFmts>
  <fonts count="25">
    <font>
      <sz val="10"/>
      <color theme="1"/>
      <name val="等线"/>
      <charset val="134"/>
      <scheme val="minor"/>
    </font>
    <font>
      <b/>
      <sz val="12"/>
      <color rgb="FFFFFFFF"/>
      <name val="等线"/>
      <family val="4"/>
      <charset val="134"/>
      <scheme val="minor"/>
    </font>
    <font>
      <sz val="9.75"/>
      <color rgb="FF1F2329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9.75"/>
      <color rgb="FF000000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1F2329"/>
      <name val="微软雅黑"/>
      <family val="2"/>
      <charset val="134"/>
    </font>
    <font>
      <sz val="10"/>
      <color rgb="FFFFFFFF"/>
      <name val="微软雅黑"/>
      <family val="2"/>
      <charset val="134"/>
    </font>
    <font>
      <sz val="9.75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3.5"/>
      <color rgb="FF000000"/>
      <name val="等线"/>
      <family val="4"/>
      <charset val="134"/>
      <scheme val="minor"/>
    </font>
    <font>
      <sz val="9"/>
      <color rgb="FF000000"/>
      <name val="等线"/>
      <family val="4"/>
      <charset val="134"/>
      <scheme val="minor"/>
    </font>
    <font>
      <b/>
      <sz val="9"/>
      <color rgb="FF000000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b/>
      <sz val="10.5"/>
      <color rgb="FF000000"/>
      <name val="等线"/>
      <family val="4"/>
      <charset val="134"/>
      <scheme val="minor"/>
    </font>
    <font>
      <b/>
      <sz val="9"/>
      <color rgb="FFFF0000"/>
      <name val="等线"/>
      <family val="4"/>
      <charset val="134"/>
      <scheme val="minor"/>
    </font>
    <font>
      <u/>
      <sz val="11"/>
      <color rgb="FF0000FF"/>
      <name val="等线"/>
      <family val="4"/>
      <charset val="134"/>
      <scheme val="minor"/>
    </font>
    <font>
      <b/>
      <sz val="24"/>
      <color rgb="FF000000"/>
      <name val="等线"/>
      <family val="4"/>
      <charset val="134"/>
      <scheme val="minor"/>
    </font>
    <font>
      <b/>
      <sz val="15.75"/>
      <color rgb="FF000000"/>
      <name val="等线"/>
      <family val="4"/>
      <charset val="134"/>
      <scheme val="minor"/>
    </font>
    <font>
      <sz val="15.75"/>
      <color rgb="FF000000"/>
      <name val="等线"/>
      <family val="4"/>
      <charset val="134"/>
      <scheme val="minor"/>
    </font>
    <font>
      <sz val="13.5"/>
      <color rgb="FF000000"/>
      <name val="等线"/>
      <family val="4"/>
      <charset val="134"/>
      <scheme val="minor"/>
    </font>
    <font>
      <b/>
      <sz val="13.5"/>
      <color rgb="FF1F2329"/>
      <name val="等线"/>
      <family val="4"/>
      <charset val="134"/>
      <scheme val="minor"/>
    </font>
    <font>
      <sz val="13.5"/>
      <color rgb="FF1F2329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 applyNumberFormat="0" applyFont="0" applyFill="0" applyBorder="0" applyProtection="0"/>
    <xf numFmtId="0" fontId="17" fillId="0" borderId="0" applyNumberFormat="0" applyFill="0" applyBorder="0" applyAlignment="0" applyProtection="0">
      <alignment vertical="center"/>
    </xf>
  </cellStyleXfs>
  <cellXfs count="25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80" fontId="3" fillId="3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8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/>
    </xf>
    <xf numFmtId="180" fontId="6" fillId="0" borderId="11" xfId="0" applyNumberFormat="1" applyFont="1" applyBorder="1" applyAlignment="1">
      <alignment horizontal="center" vertical="center"/>
    </xf>
    <xf numFmtId="182" fontId="6" fillId="0" borderId="11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82" fontId="6" fillId="6" borderId="1" xfId="0" applyNumberFormat="1" applyFont="1" applyFill="1" applyBorder="1" applyAlignment="1">
      <alignment horizontal="center" vertical="center"/>
    </xf>
    <xf numFmtId="182" fontId="6" fillId="7" borderId="1" xfId="0" applyNumberFormat="1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82" fontId="6" fillId="6" borderId="1" xfId="0" applyNumberFormat="1" applyFont="1" applyFill="1" applyBorder="1" applyAlignment="1">
      <alignment horizontal="center" vertical="center" wrapText="1"/>
    </xf>
    <xf numFmtId="182" fontId="6" fillId="7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2" fontId="6" fillId="8" borderId="1" xfId="0" applyNumberFormat="1" applyFont="1" applyFill="1" applyBorder="1" applyAlignment="1">
      <alignment horizontal="center" vertical="center" wrapText="1"/>
    </xf>
    <xf numFmtId="182" fontId="6" fillId="4" borderId="1" xfId="0" applyNumberFormat="1" applyFont="1" applyFill="1" applyBorder="1" applyAlignment="1">
      <alignment horizontal="center" vertical="center" wrapText="1"/>
    </xf>
    <xf numFmtId="183" fontId="6" fillId="4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83" fontId="8" fillId="9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 wrapText="1"/>
    </xf>
    <xf numFmtId="0" fontId="6" fillId="10" borderId="14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/>
    </xf>
    <xf numFmtId="0" fontId="6" fillId="10" borderId="15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10" borderId="15" xfId="0" applyFont="1" applyFill="1" applyBorder="1" applyAlignment="1">
      <alignment horizontal="left" vertical="center" wrapText="1"/>
    </xf>
    <xf numFmtId="181" fontId="6" fillId="0" borderId="1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180" fontId="6" fillId="0" borderId="16" xfId="0" applyNumberFormat="1" applyFont="1" applyBorder="1" applyAlignment="1">
      <alignment horizontal="center" vertical="center"/>
    </xf>
    <xf numFmtId="0" fontId="6" fillId="7" borderId="11" xfId="0" applyFont="1" applyFill="1" applyBorder="1" applyAlignment="1">
      <alignment vertical="center"/>
    </xf>
    <xf numFmtId="0" fontId="6" fillId="10" borderId="11" xfId="0" applyFont="1" applyFill="1" applyBorder="1" applyAlignment="1">
      <alignment vertical="center"/>
    </xf>
    <xf numFmtId="180" fontId="6" fillId="1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left" vertical="center" wrapText="1"/>
    </xf>
    <xf numFmtId="181" fontId="6" fillId="0" borderId="7" xfId="0" applyNumberFormat="1" applyFont="1" applyBorder="1" applyAlignment="1">
      <alignment horizontal="left" vertical="center" wrapText="1"/>
    </xf>
    <xf numFmtId="181" fontId="6" fillId="0" borderId="9" xfId="0" applyNumberFormat="1" applyFont="1" applyBorder="1" applyAlignment="1">
      <alignment horizontal="left" vertical="center" wrapText="1"/>
    </xf>
    <xf numFmtId="181" fontId="6" fillId="0" borderId="18" xfId="0" applyNumberFormat="1" applyFont="1" applyBorder="1" applyAlignment="1">
      <alignment horizontal="center" vertical="center"/>
    </xf>
    <xf numFmtId="180" fontId="6" fillId="0" borderId="18" xfId="0" applyNumberFormat="1" applyFont="1" applyBorder="1" applyAlignment="1">
      <alignment horizontal="center" vertical="center"/>
    </xf>
    <xf numFmtId="181" fontId="6" fillId="0" borderId="8" xfId="0" applyNumberFormat="1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0" fontId="6" fillId="0" borderId="10" xfId="0" applyNumberFormat="1" applyFont="1" applyBorder="1" applyAlignment="1">
      <alignment horizontal="center" vertical="center"/>
    </xf>
    <xf numFmtId="182" fontId="6" fillId="0" borderId="18" xfId="0" applyNumberFormat="1" applyFont="1" applyBorder="1" applyAlignment="1">
      <alignment horizontal="center" vertical="center"/>
    </xf>
    <xf numFmtId="182" fontId="6" fillId="0" borderId="8" xfId="0" applyNumberFormat="1" applyFont="1" applyBorder="1" applyAlignment="1">
      <alignment horizontal="center" vertical="center"/>
    </xf>
    <xf numFmtId="182" fontId="6" fillId="0" borderId="10" xfId="0" applyNumberFormat="1" applyFont="1" applyBorder="1" applyAlignment="1">
      <alignment horizontal="center" vertical="center"/>
    </xf>
    <xf numFmtId="182" fontId="6" fillId="0" borderId="1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8" borderId="14" xfId="0" applyFont="1" applyFill="1" applyBorder="1" applyAlignment="1">
      <alignment vertical="center"/>
    </xf>
    <xf numFmtId="0" fontId="6" fillId="8" borderId="15" xfId="0" applyFont="1" applyFill="1" applyBorder="1" applyAlignment="1">
      <alignment vertical="center"/>
    </xf>
    <xf numFmtId="0" fontId="6" fillId="8" borderId="15" xfId="0" applyFont="1" applyFill="1" applyBorder="1" applyAlignment="1">
      <alignment vertical="center" wrapText="1"/>
    </xf>
    <xf numFmtId="0" fontId="6" fillId="12" borderId="14" xfId="0" applyFont="1" applyFill="1" applyBorder="1" applyAlignment="1">
      <alignment vertical="center"/>
    </xf>
    <xf numFmtId="0" fontId="6" fillId="12" borderId="15" xfId="0" applyFont="1" applyFill="1" applyBorder="1" applyAlignment="1">
      <alignment vertical="center"/>
    </xf>
    <xf numFmtId="0" fontId="6" fillId="12" borderId="15" xfId="0" applyFont="1" applyFill="1" applyBorder="1" applyAlignment="1">
      <alignment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left" vertical="center" wrapText="1"/>
    </xf>
    <xf numFmtId="0" fontId="6" fillId="12" borderId="15" xfId="0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vertical="center"/>
    </xf>
    <xf numFmtId="0" fontId="6" fillId="12" borderId="11" xfId="0" applyFont="1" applyFill="1" applyBorder="1" applyAlignment="1">
      <alignment vertical="center"/>
    </xf>
    <xf numFmtId="180" fontId="6" fillId="1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 wrapText="1"/>
    </xf>
    <xf numFmtId="0" fontId="12" fillId="0" borderId="35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83" fontId="13" fillId="6" borderId="1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180" fontId="13" fillId="0" borderId="1" xfId="0" applyNumberFormat="1" applyFont="1" applyBorder="1" applyAlignment="1">
      <alignment vertical="center" wrapText="1"/>
    </xf>
    <xf numFmtId="9" fontId="15" fillId="0" borderId="1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13" borderId="37" xfId="0" applyFont="1" applyFill="1" applyBorder="1" applyAlignment="1">
      <alignment horizontal="center" vertical="center" wrapText="1"/>
    </xf>
    <xf numFmtId="180" fontId="16" fillId="0" borderId="38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2" fillId="14" borderId="40" xfId="0" applyFont="1" applyFill="1" applyBorder="1" applyAlignment="1">
      <alignment horizontal="center" vertical="center" wrapText="1"/>
    </xf>
    <xf numFmtId="9" fontId="12" fillId="0" borderId="41" xfId="0" applyNumberFormat="1" applyFont="1" applyBorder="1" applyAlignment="1">
      <alignment vertical="center" wrapText="1"/>
    </xf>
    <xf numFmtId="0" fontId="12" fillId="14" borderId="34" xfId="0" applyFont="1" applyFill="1" applyBorder="1" applyAlignment="1">
      <alignment horizontal="center" vertical="center" wrapText="1"/>
    </xf>
    <xf numFmtId="9" fontId="12" fillId="0" borderId="42" xfId="0" applyNumberFormat="1" applyFont="1" applyBorder="1" applyAlignment="1">
      <alignment vertical="center" wrapText="1"/>
    </xf>
    <xf numFmtId="0" fontId="12" fillId="14" borderId="36" xfId="0" applyFont="1" applyFill="1" applyBorder="1" applyAlignment="1">
      <alignment horizontal="center" vertical="center" wrapText="1"/>
    </xf>
    <xf numFmtId="9" fontId="12" fillId="0" borderId="43" xfId="0" applyNumberFormat="1" applyFont="1" applyBorder="1" applyAlignment="1">
      <alignment vertical="center" wrapText="1"/>
    </xf>
    <xf numFmtId="0" fontId="17" fillId="0" borderId="21" xfId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 vertical="center" wrapText="1"/>
    </xf>
    <xf numFmtId="0" fontId="13" fillId="17" borderId="21" xfId="0" applyFont="1" applyFill="1" applyBorder="1" applyAlignment="1">
      <alignment horizontal="left" vertical="center" wrapText="1"/>
    </xf>
    <xf numFmtId="0" fontId="12" fillId="0" borderId="45" xfId="0" applyFont="1" applyBorder="1" applyAlignment="1">
      <alignment vertical="center" wrapText="1"/>
    </xf>
    <xf numFmtId="183" fontId="13" fillId="4" borderId="1" xfId="0" applyNumberFormat="1" applyFont="1" applyFill="1" applyBorder="1" applyAlignment="1">
      <alignment horizontal="center" vertical="center" wrapText="1"/>
    </xf>
    <xf numFmtId="183" fontId="13" fillId="4" borderId="42" xfId="0" applyNumberFormat="1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vertical="center" wrapText="1"/>
    </xf>
    <xf numFmtId="0" fontId="14" fillId="0" borderId="43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9" fillId="23" borderId="1" xfId="0" applyFont="1" applyFill="1" applyBorder="1" applyAlignment="1">
      <alignment vertical="center"/>
    </xf>
    <xf numFmtId="0" fontId="20" fillId="23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18" fillId="18" borderId="1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9" fillId="20" borderId="1" xfId="0" applyFont="1" applyFill="1" applyBorder="1" applyAlignment="1">
      <alignment vertical="center"/>
    </xf>
    <xf numFmtId="0" fontId="19" fillId="21" borderId="1" xfId="0" applyFont="1" applyFill="1" applyBorder="1" applyAlignment="1">
      <alignment vertical="center"/>
    </xf>
    <xf numFmtId="0" fontId="19" fillId="22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8" borderId="32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9" fontId="15" fillId="0" borderId="21" xfId="0" applyNumberFormat="1" applyFont="1" applyBorder="1" applyAlignment="1">
      <alignment horizontal="center" vertical="center"/>
    </xf>
    <xf numFmtId="9" fontId="15" fillId="0" borderId="39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82" fontId="6" fillId="7" borderId="1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left" vertical="center"/>
    </xf>
    <xf numFmtId="0" fontId="6" fillId="10" borderId="11" xfId="0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180" fontId="6" fillId="8" borderId="14" xfId="0" applyNumberFormat="1" applyFont="1" applyFill="1" applyBorder="1" applyAlignment="1">
      <alignment horizontal="left" vertical="center"/>
    </xf>
    <xf numFmtId="180" fontId="6" fillId="8" borderId="11" xfId="0" applyNumberFormat="1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left" vertical="center"/>
    </xf>
    <xf numFmtId="0" fontId="6" fillId="12" borderId="1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10" fontId="10" fillId="0" borderId="26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left" vertical="center"/>
    </xf>
    <xf numFmtId="10" fontId="10" fillId="0" borderId="23" xfId="0" applyNumberFormat="1" applyFont="1" applyBorder="1" applyAlignment="1">
      <alignment horizontal="center" vertical="center"/>
    </xf>
    <xf numFmtId="10" fontId="10" fillId="0" borderId="28" xfId="0" applyNumberFormat="1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left" vertical="center"/>
    </xf>
    <xf numFmtId="10" fontId="10" fillId="0" borderId="31" xfId="0" applyNumberFormat="1" applyFont="1" applyBorder="1" applyAlignment="1">
      <alignment horizontal="center" vertical="center"/>
    </xf>
    <xf numFmtId="10" fontId="10" fillId="0" borderId="29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left" vertical="center"/>
    </xf>
    <xf numFmtId="10" fontId="10" fillId="0" borderId="13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1"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qingqing/Desktop/&#30452;&#25773;&#22025;&#24180;&#21326;&#25237;&#26631;/0C2952D4/&#12304;&#24247;&#36745;&#20250;&#23637;&#12305;2025&#30452;&#25773;&#22025;&#24180;&#21326;&#25509;&#24453;&#25253;&#20215;12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1.1000000000000001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2.2000000000000002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8.6999999999999993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9.3000000000000007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7.0000000000000007E-2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1.1000000000000001</v>
          </cell>
          <cell r="L306">
            <v>1.1000000000000001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2.2000000000000002</v>
          </cell>
          <cell r="L319">
            <v>2.2000000000000002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8.6999999999999993</v>
          </cell>
          <cell r="L354">
            <v>8.6999999999999993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9.3000000000000007</v>
          </cell>
          <cell r="L493">
            <v>9.3000000000000007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7.0000000000000007E-2</v>
          </cell>
          <cell r="K836" t="str">
            <v>OK</v>
          </cell>
          <cell r="L836">
            <v>7.0000000000000007E-2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zhangqingqing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 pane="bottomLeft" sqref="A1:B1"/>
    </sheetView>
  </sheetViews>
  <sheetFormatPr baseColWidth="10" defaultColWidth="14" defaultRowHeight="13"/>
  <cols>
    <col min="1" max="1" width="76" customWidth="1"/>
    <col min="2" max="2" width="160" customWidth="1"/>
    <col min="3" max="20" width="77" customWidth="1"/>
  </cols>
  <sheetData>
    <row r="1" spans="1:20" ht="95" customHeight="1">
      <c r="A1" s="208" t="s">
        <v>0</v>
      </c>
      <c r="B1" s="208"/>
      <c r="C1" s="195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ht="38" customHeight="1">
      <c r="A2" s="209" t="s">
        <v>1</v>
      </c>
      <c r="B2" s="209"/>
      <c r="C2" s="197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0" ht="38" customHeight="1">
      <c r="A3" s="210" t="s">
        <v>2</v>
      </c>
      <c r="B3" s="210"/>
      <c r="C3" s="195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20" ht="38" customHeight="1">
      <c r="A4" s="210" t="s">
        <v>3</v>
      </c>
      <c r="B4" s="210"/>
      <c r="C4" s="195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1:20" ht="38" customHeight="1">
      <c r="A5" s="210" t="s">
        <v>4</v>
      </c>
      <c r="B5" s="210"/>
      <c r="C5" s="195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1:20" ht="38" customHeight="1">
      <c r="A6" s="210" t="s">
        <v>5</v>
      </c>
      <c r="B6" s="210"/>
      <c r="C6" s="195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1:20" ht="38" customHeight="1">
      <c r="A7" s="210" t="s">
        <v>6</v>
      </c>
      <c r="B7" s="210"/>
      <c r="C7" s="195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1:20" ht="38" customHeight="1">
      <c r="A8" s="210" t="s">
        <v>7</v>
      </c>
      <c r="B8" s="210"/>
      <c r="C8" s="195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1:20" ht="38" customHeight="1">
      <c r="A9" s="210" t="s">
        <v>8</v>
      </c>
      <c r="B9" s="210"/>
      <c r="C9" s="195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1:20" ht="38" customHeight="1">
      <c r="A10" s="210" t="s">
        <v>9</v>
      </c>
      <c r="B10" s="210"/>
      <c r="C10" s="195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</row>
    <row r="11" spans="1:20" ht="38" customHeight="1">
      <c r="A11" s="210" t="s">
        <v>10</v>
      </c>
      <c r="B11" s="210"/>
      <c r="C11" s="195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1:20" ht="38" customHeight="1">
      <c r="A12" s="210" t="s">
        <v>11</v>
      </c>
      <c r="B12" s="210"/>
      <c r="C12" s="195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</row>
    <row r="13" spans="1:20" ht="38" customHeight="1">
      <c r="A13" s="210" t="s">
        <v>12</v>
      </c>
      <c r="B13" s="210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1:20" ht="38" customHeight="1">
      <c r="A14" s="210" t="s">
        <v>13</v>
      </c>
      <c r="B14" s="210"/>
      <c r="C14" s="19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1:20" ht="38" customHeight="1">
      <c r="A15" s="211" t="s">
        <v>14</v>
      </c>
      <c r="B15" s="211"/>
      <c r="C15" s="197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1:20" ht="38" customHeight="1">
      <c r="A16" s="210" t="s">
        <v>15</v>
      </c>
      <c r="B16" s="210"/>
      <c r="C16" s="195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1:20" ht="38" customHeight="1">
      <c r="A17" s="210" t="s">
        <v>16</v>
      </c>
      <c r="B17" s="210"/>
      <c r="C17" s="195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1:20" ht="71" customHeight="1">
      <c r="A18" s="200" t="s">
        <v>17</v>
      </c>
      <c r="B18" s="200" t="s">
        <v>18</v>
      </c>
      <c r="C18" s="195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1:20" ht="71" customHeight="1">
      <c r="A19" s="201" t="s">
        <v>19</v>
      </c>
      <c r="B19" s="202" t="s">
        <v>20</v>
      </c>
      <c r="C19" s="195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1:20" ht="104" customHeight="1">
      <c r="A20" s="201" t="s">
        <v>21</v>
      </c>
      <c r="B20" s="202" t="s">
        <v>22</v>
      </c>
      <c r="C20" s="195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1:20" ht="104" customHeight="1">
      <c r="A21" s="201" t="s">
        <v>23</v>
      </c>
      <c r="B21" s="202" t="s">
        <v>24</v>
      </c>
      <c r="C21" s="195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1:20" ht="69" customHeight="1">
      <c r="A22" s="201" t="s">
        <v>25</v>
      </c>
      <c r="B22" s="202" t="s">
        <v>26</v>
      </c>
      <c r="C22" s="195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1:20" ht="69" customHeight="1">
      <c r="A23" s="201" t="s">
        <v>27</v>
      </c>
      <c r="B23" s="199" t="s">
        <v>28</v>
      </c>
      <c r="C23" s="195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ht="69" customHeight="1">
      <c r="A24" s="201" t="s">
        <v>29</v>
      </c>
      <c r="B24" s="202" t="s">
        <v>30</v>
      </c>
      <c r="C24" s="195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1:20" ht="38" customHeight="1">
      <c r="A25" s="212" t="s">
        <v>31</v>
      </c>
      <c r="B25" s="212"/>
      <c r="C25" s="197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spans="1:20" ht="38" customHeight="1">
      <c r="A26" s="210" t="s">
        <v>32</v>
      </c>
      <c r="B26" s="210"/>
      <c r="C26" s="195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1:20" ht="38" customHeight="1">
      <c r="A27" s="210" t="s">
        <v>33</v>
      </c>
      <c r="B27" s="210"/>
      <c r="C27" s="195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1:20" ht="38" customHeight="1">
      <c r="A28" s="213" t="s">
        <v>34</v>
      </c>
      <c r="B28" s="213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spans="1:20" ht="38" customHeight="1">
      <c r="A29" s="210" t="s">
        <v>35</v>
      </c>
      <c r="B29" s="210"/>
      <c r="C29" s="195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1:20" ht="38" customHeight="1">
      <c r="A30" s="210" t="s">
        <v>36</v>
      </c>
      <c r="B30" s="210"/>
      <c r="C30" s="195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1:20" ht="38" customHeight="1">
      <c r="A31" s="210" t="s">
        <v>37</v>
      </c>
      <c r="B31" s="210"/>
      <c r="C31" s="195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</row>
    <row r="32" spans="1:20" ht="89" customHeight="1">
      <c r="A32" s="214" t="s">
        <v>38</v>
      </c>
      <c r="B32" s="210"/>
      <c r="C32" s="195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</row>
    <row r="33" spans="1:20" ht="38" customHeight="1">
      <c r="A33" s="215" t="s">
        <v>39</v>
      </c>
      <c r="B33" s="215"/>
      <c r="C33" s="195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</row>
    <row r="34" spans="1:20" ht="64" customHeight="1">
      <c r="A34" s="201" t="s">
        <v>40</v>
      </c>
      <c r="B34" s="202" t="s">
        <v>41</v>
      </c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</row>
    <row r="35" spans="1:20" ht="64" customHeight="1">
      <c r="A35" s="201" t="s">
        <v>42</v>
      </c>
      <c r="B35" s="202" t="s">
        <v>43</v>
      </c>
      <c r="C35" s="195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</row>
    <row r="36" spans="1:20" ht="64" customHeight="1">
      <c r="A36" s="201" t="s">
        <v>44</v>
      </c>
      <c r="B36" s="202" t="s">
        <v>45</v>
      </c>
      <c r="C36" s="195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</row>
    <row r="37" spans="1:20" ht="64" customHeight="1">
      <c r="A37" s="201" t="s">
        <v>46</v>
      </c>
      <c r="B37" s="199" t="s">
        <v>47</v>
      </c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</row>
    <row r="38" spans="1:20" ht="64" customHeight="1">
      <c r="A38" s="201" t="s">
        <v>48</v>
      </c>
      <c r="B38" s="199" t="s">
        <v>49</v>
      </c>
      <c r="C38" s="195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</row>
    <row r="39" spans="1:20" ht="38" customHeight="1">
      <c r="A39" s="203" t="s">
        <v>50</v>
      </c>
      <c r="B39" s="204"/>
      <c r="C39" s="197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</row>
    <row r="40" spans="1:20" ht="38" customHeight="1">
      <c r="A40" s="205" t="s">
        <v>51</v>
      </c>
      <c r="B40" s="205" t="s">
        <v>52</v>
      </c>
      <c r="C40" s="195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</row>
    <row r="41" spans="1:20" ht="82" customHeight="1">
      <c r="A41" s="206" t="s">
        <v>53</v>
      </c>
      <c r="B41" s="207" t="s">
        <v>54</v>
      </c>
      <c r="C41" s="195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</row>
    <row r="42" spans="1:20" ht="82" customHeight="1">
      <c r="A42" s="206" t="s">
        <v>55</v>
      </c>
      <c r="B42" s="207" t="s">
        <v>56</v>
      </c>
      <c r="C42" s="195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</row>
    <row r="43" spans="1:20" ht="82" customHeight="1">
      <c r="A43" s="206" t="s">
        <v>57</v>
      </c>
      <c r="B43" s="207" t="s">
        <v>58</v>
      </c>
      <c r="C43" s="195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</row>
    <row r="44" spans="1:20" ht="82" customHeight="1">
      <c r="A44" s="206" t="s">
        <v>59</v>
      </c>
      <c r="B44" s="207" t="s">
        <v>60</v>
      </c>
      <c r="C44" s="195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</row>
  </sheetData>
  <mergeCells count="26">
    <mergeCell ref="A33:B33"/>
    <mergeCell ref="A28:B28"/>
    <mergeCell ref="A29:B29"/>
    <mergeCell ref="A30:B30"/>
    <mergeCell ref="A31:B31"/>
    <mergeCell ref="A32:B32"/>
    <mergeCell ref="A16:B16"/>
    <mergeCell ref="A17:B17"/>
    <mergeCell ref="A25:B25"/>
    <mergeCell ref="A26:B26"/>
    <mergeCell ref="A27:B27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phoneticPr fontId="24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J27"/>
  <sheetViews>
    <sheetView workbookViewId="0">
      <selection activeCell="C24" sqref="C24"/>
    </sheetView>
  </sheetViews>
  <sheetFormatPr baseColWidth="10"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spans="1:10" ht="38" customHeight="1">
      <c r="A1" s="216" t="s">
        <v>61</v>
      </c>
      <c r="B1" s="217"/>
      <c r="C1" s="217"/>
      <c r="D1" s="217"/>
      <c r="E1" s="217"/>
      <c r="F1" s="217"/>
      <c r="G1" s="217"/>
      <c r="H1" s="217"/>
      <c r="I1" s="217"/>
      <c r="J1" s="218"/>
    </row>
    <row r="2" spans="1:10" ht="19" customHeight="1">
      <c r="A2" s="155" t="s">
        <v>62</v>
      </c>
      <c r="B2" s="156" t="s">
        <v>63</v>
      </c>
      <c r="C2" s="156" t="s">
        <v>64</v>
      </c>
      <c r="D2" s="219" t="s">
        <v>65</v>
      </c>
      <c r="E2" s="219"/>
      <c r="F2" s="219"/>
      <c r="G2" s="219"/>
      <c r="H2" s="219"/>
      <c r="I2" s="226" t="s">
        <v>66</v>
      </c>
      <c r="J2" s="227"/>
    </row>
    <row r="3" spans="1:10" ht="19" customHeight="1">
      <c r="A3" s="155" t="s">
        <v>67</v>
      </c>
      <c r="B3" s="158" t="s">
        <v>68</v>
      </c>
      <c r="C3" s="156" t="s">
        <v>69</v>
      </c>
      <c r="D3" s="219" t="s">
        <v>70</v>
      </c>
      <c r="E3" s="219"/>
      <c r="F3" s="219"/>
      <c r="G3" s="219"/>
      <c r="H3" s="219"/>
      <c r="I3" s="226"/>
      <c r="J3" s="227"/>
    </row>
    <row r="4" spans="1:10" ht="19" customHeight="1">
      <c r="A4" s="155" t="s">
        <v>71</v>
      </c>
      <c r="B4" s="156"/>
      <c r="C4" s="157" t="s">
        <v>72</v>
      </c>
      <c r="D4" s="157"/>
      <c r="E4" s="157"/>
      <c r="F4" s="157"/>
      <c r="G4" s="156" t="s">
        <v>73</v>
      </c>
      <c r="H4" s="156"/>
      <c r="I4" s="185"/>
      <c r="J4" s="186" t="s">
        <v>74</v>
      </c>
    </row>
    <row r="5" spans="1:10" ht="19" customHeight="1">
      <c r="A5" s="155" t="s">
        <v>75</v>
      </c>
      <c r="B5" s="156" t="s">
        <v>76</v>
      </c>
      <c r="C5" s="157" t="s">
        <v>72</v>
      </c>
      <c r="D5" s="157"/>
      <c r="E5" s="157"/>
      <c r="F5" s="157"/>
      <c r="G5" s="156" t="s">
        <v>73</v>
      </c>
      <c r="H5" s="156"/>
      <c r="I5" s="187"/>
      <c r="J5" s="186" t="s">
        <v>77</v>
      </c>
    </row>
    <row r="6" spans="1:10" ht="19" customHeight="1">
      <c r="A6" s="155" t="s">
        <v>78</v>
      </c>
      <c r="B6" s="220" t="s">
        <v>79</v>
      </c>
      <c r="C6" s="220"/>
      <c r="D6" s="220"/>
      <c r="E6" s="220"/>
      <c r="F6" s="220"/>
      <c r="G6" s="220"/>
      <c r="H6" s="220"/>
      <c r="I6" s="188"/>
      <c r="J6" s="186" t="s">
        <v>80</v>
      </c>
    </row>
    <row r="7" spans="1:10" ht="19" customHeight="1">
      <c r="A7" s="159" t="s">
        <v>81</v>
      </c>
      <c r="B7" s="160" t="s">
        <v>82</v>
      </c>
      <c r="C7" s="161" t="s">
        <v>72</v>
      </c>
      <c r="D7" s="161">
        <v>15801428782</v>
      </c>
      <c r="E7" s="161"/>
      <c r="F7" s="161"/>
      <c r="G7" s="160" t="s">
        <v>73</v>
      </c>
      <c r="H7" s="182" t="s">
        <v>83</v>
      </c>
      <c r="I7" s="189"/>
      <c r="J7" s="190" t="s">
        <v>84</v>
      </c>
    </row>
    <row r="8" spans="1:10" ht="28" customHeight="1">
      <c r="A8" s="221" t="s">
        <v>85</v>
      </c>
      <c r="B8" s="222"/>
      <c r="C8" s="222"/>
      <c r="D8" s="222"/>
      <c r="E8" s="222"/>
      <c r="F8" s="222"/>
      <c r="G8" s="222"/>
      <c r="H8" s="222"/>
      <c r="I8" s="222"/>
      <c r="J8" s="223"/>
    </row>
    <row r="9" spans="1:10" ht="19" customHeight="1">
      <c r="A9" s="162" t="s">
        <v>86</v>
      </c>
      <c r="B9" s="163" t="s">
        <v>87</v>
      </c>
      <c r="C9" s="164" t="s">
        <v>88</v>
      </c>
      <c r="D9" s="164" t="s">
        <v>89</v>
      </c>
      <c r="E9" s="183" t="s">
        <v>90</v>
      </c>
      <c r="F9" s="183" t="s">
        <v>91</v>
      </c>
      <c r="G9" s="184" t="s">
        <v>92</v>
      </c>
      <c r="H9" s="184" t="s">
        <v>93</v>
      </c>
      <c r="I9" s="191" t="s">
        <v>94</v>
      </c>
      <c r="J9" s="192" t="s">
        <v>95</v>
      </c>
    </row>
    <row r="10" spans="1:10" ht="19" customHeight="1">
      <c r="A10" s="165">
        <v>1</v>
      </c>
      <c r="B10" s="166" t="s">
        <v>96</v>
      </c>
      <c r="C10" s="167">
        <f>'【3】 报价结算清单'!W91</f>
        <v>349355.4</v>
      </c>
      <c r="D10" s="168">
        <f>C10/C21</f>
        <v>3.5018317636157675E-2</v>
      </c>
      <c r="E10" s="167">
        <f>'【3】 报价结算清单'!X91</f>
        <v>0</v>
      </c>
      <c r="F10" s="168" t="e">
        <f>E10/E21</f>
        <v>#DIV/0!</v>
      </c>
      <c r="G10" s="167">
        <f>'【3】 报价结算清单'!Y91</f>
        <v>0</v>
      </c>
      <c r="H10" s="168" t="e">
        <f>G10/G21</f>
        <v>#DIV/0!</v>
      </c>
      <c r="I10" s="167">
        <f t="shared" ref="I10:I23" si="0">G10-C10</f>
        <v>-349355.4</v>
      </c>
      <c r="J10" s="193"/>
    </row>
    <row r="11" spans="1:10" ht="19" customHeight="1">
      <c r="A11" s="165">
        <v>2</v>
      </c>
      <c r="B11" s="166" t="s">
        <v>97</v>
      </c>
      <c r="C11" s="167">
        <f>'【3】 报价结算清单'!W95</f>
        <v>3060</v>
      </c>
      <c r="D11" s="168">
        <f>C11/C21</f>
        <v>3.0672504837950834E-4</v>
      </c>
      <c r="E11" s="167">
        <f>'【3】 报价结算清单'!X95</f>
        <v>0</v>
      </c>
      <c r="F11" s="168" t="e">
        <f>E11/E21</f>
        <v>#DIV/0!</v>
      </c>
      <c r="G11" s="167">
        <f>'【3】 报价结算清单'!Y95</f>
        <v>0</v>
      </c>
      <c r="H11" s="168" t="e">
        <f>G11/G21</f>
        <v>#DIV/0!</v>
      </c>
      <c r="I11" s="167">
        <f t="shared" si="0"/>
        <v>-3060</v>
      </c>
      <c r="J11" s="193"/>
    </row>
    <row r="12" spans="1:10" ht="19" customHeight="1">
      <c r="A12" s="165">
        <v>3</v>
      </c>
      <c r="B12" s="166" t="s">
        <v>98</v>
      </c>
      <c r="C12" s="167">
        <f>'【3】 报价结算清单'!W110</f>
        <v>604800</v>
      </c>
      <c r="D12" s="168">
        <f>C12/C21</f>
        <v>6.0623303679714587E-2</v>
      </c>
      <c r="E12" s="167">
        <f>'【3】 报价结算清单'!X110</f>
        <v>0</v>
      </c>
      <c r="F12" s="168" t="e">
        <f>E12/E21</f>
        <v>#DIV/0!</v>
      </c>
      <c r="G12" s="167">
        <f>'【3】 报价结算清单'!Y110</f>
        <v>0</v>
      </c>
      <c r="H12" s="168" t="e">
        <f>G12/G21</f>
        <v>#DIV/0!</v>
      </c>
      <c r="I12" s="167">
        <f t="shared" si="0"/>
        <v>-604800</v>
      </c>
      <c r="J12" s="193"/>
    </row>
    <row r="13" spans="1:10" ht="19" customHeight="1">
      <c r="A13" s="165">
        <v>4</v>
      </c>
      <c r="B13" s="166" t="s">
        <v>99</v>
      </c>
      <c r="C13" s="167">
        <f>'【3】 报价结算清单'!W116</f>
        <v>20500</v>
      </c>
      <c r="D13" s="168">
        <f>C13/C21</f>
        <v>2.0548573502548761E-3</v>
      </c>
      <c r="E13" s="167">
        <f>'【3】 报价结算清单'!X116</f>
        <v>0</v>
      </c>
      <c r="F13" s="168" t="e">
        <f>E13/E21</f>
        <v>#DIV/0!</v>
      </c>
      <c r="G13" s="167">
        <f>'【3】 报价结算清单'!Y116</f>
        <v>0</v>
      </c>
      <c r="H13" s="168" t="e">
        <f>G13/G21</f>
        <v>#DIV/0!</v>
      </c>
      <c r="I13" s="167">
        <f t="shared" si="0"/>
        <v>-20500</v>
      </c>
      <c r="J13" s="193"/>
    </row>
    <row r="14" spans="1:10" ht="19" customHeight="1">
      <c r="A14" s="165">
        <v>5</v>
      </c>
      <c r="B14" s="166" t="s">
        <v>100</v>
      </c>
      <c r="C14" s="167">
        <f>'【3】 报价结算清单'!W125</f>
        <v>1330550</v>
      </c>
      <c r="D14" s="168">
        <f>C14/C21</f>
        <v>0.13337026572593294</v>
      </c>
      <c r="E14" s="167">
        <f>'【3】 报价结算清单'!X125</f>
        <v>0</v>
      </c>
      <c r="F14" s="168" t="e">
        <f>E14/E21</f>
        <v>#DIV/0!</v>
      </c>
      <c r="G14" s="167">
        <f>'【3】 报价结算清单'!Y125</f>
        <v>0</v>
      </c>
      <c r="H14" s="168" t="e">
        <f>G14/G21</f>
        <v>#DIV/0!</v>
      </c>
      <c r="I14" s="167">
        <f t="shared" si="0"/>
        <v>-1330550</v>
      </c>
      <c r="J14" s="193"/>
    </row>
    <row r="15" spans="1:10" ht="19" customHeight="1">
      <c r="A15" s="165">
        <v>6</v>
      </c>
      <c r="B15" s="166" t="s">
        <v>101</v>
      </c>
      <c r="C15" s="167">
        <f>'【3】 报价结算清单'!W150</f>
        <v>6022605.2113207541</v>
      </c>
      <c r="D15" s="168">
        <f>C15/C21</f>
        <v>0.60368754078857434</v>
      </c>
      <c r="E15" s="167">
        <f>'【3】 报价结算清单'!X150</f>
        <v>0</v>
      </c>
      <c r="F15" s="168" t="e">
        <f>E15/E21</f>
        <v>#DIV/0!</v>
      </c>
      <c r="G15" s="167">
        <f>'【3】 报价结算清单'!Y150</f>
        <v>0</v>
      </c>
      <c r="H15" s="168" t="e">
        <f>G15/G21</f>
        <v>#DIV/0!</v>
      </c>
      <c r="I15" s="167">
        <f t="shared" si="0"/>
        <v>-6022605.2113207541</v>
      </c>
      <c r="J15" s="193"/>
    </row>
    <row r="16" spans="1:10" ht="19" customHeight="1">
      <c r="A16" s="165">
        <v>7</v>
      </c>
      <c r="B16" s="166" t="s">
        <v>102</v>
      </c>
      <c r="C16" s="167">
        <f>'【3】 报价结算清单'!W154</f>
        <v>0</v>
      </c>
      <c r="D16" s="168">
        <f>C16/C21</f>
        <v>0</v>
      </c>
      <c r="E16" s="167">
        <f>'【3】 报价结算清单'!X154</f>
        <v>0</v>
      </c>
      <c r="F16" s="168" t="e">
        <f>E16/E21</f>
        <v>#DIV/0!</v>
      </c>
      <c r="G16" s="167">
        <f>'【3】 报价结算清单'!Y154</f>
        <v>0</v>
      </c>
      <c r="H16" s="168" t="e">
        <f>G16/G21</f>
        <v>#DIV/0!</v>
      </c>
      <c r="I16" s="167">
        <f t="shared" si="0"/>
        <v>0</v>
      </c>
      <c r="J16" s="193"/>
    </row>
    <row r="17" spans="1:10" ht="19" customHeight="1">
      <c r="A17" s="165">
        <v>8</v>
      </c>
      <c r="B17" s="166" t="s">
        <v>103</v>
      </c>
      <c r="C17" s="167">
        <f>'【3】 报价结算清单'!W159</f>
        <v>0</v>
      </c>
      <c r="D17" s="168">
        <f>C17/C21</f>
        <v>0</v>
      </c>
      <c r="E17" s="167">
        <f>'【3】 报价结算清单'!X159</f>
        <v>0</v>
      </c>
      <c r="F17" s="168" t="e">
        <f>E17/E21</f>
        <v>#DIV/0!</v>
      </c>
      <c r="G17" s="167">
        <f>'【3】 报价结算清单'!Y159</f>
        <v>0</v>
      </c>
      <c r="H17" s="168" t="e">
        <f>G17/G21</f>
        <v>#DIV/0!</v>
      </c>
      <c r="I17" s="167">
        <f t="shared" si="0"/>
        <v>0</v>
      </c>
      <c r="J17" s="193"/>
    </row>
    <row r="18" spans="1:10" ht="19" customHeight="1">
      <c r="A18" s="165">
        <v>9</v>
      </c>
      <c r="B18" s="166" t="s">
        <v>104</v>
      </c>
      <c r="C18" s="167">
        <f>'【3】 报价结算清单'!W226</f>
        <v>473225.3</v>
      </c>
      <c r="D18" s="168">
        <f>C18/C21</f>
        <v>4.743465785519848E-2</v>
      </c>
      <c r="E18" s="167">
        <f>'【3】 报价结算清单'!X226</f>
        <v>0</v>
      </c>
      <c r="F18" s="168" t="e">
        <f>E18/E21</f>
        <v>#DIV/0!</v>
      </c>
      <c r="G18" s="167">
        <f>'【3】 报价结算清单'!Y226</f>
        <v>0</v>
      </c>
      <c r="H18" s="168" t="e">
        <f>G18/G21</f>
        <v>#DIV/0!</v>
      </c>
      <c r="I18" s="167">
        <f t="shared" si="0"/>
        <v>-473225.3</v>
      </c>
      <c r="J18" s="193"/>
    </row>
    <row r="19" spans="1:10" ht="19" customHeight="1">
      <c r="A19" s="165">
        <v>10</v>
      </c>
      <c r="B19" s="166" t="s">
        <v>105</v>
      </c>
      <c r="C19" s="167">
        <f>'【3】 报价结算清单'!W231</f>
        <v>0</v>
      </c>
      <c r="D19" s="168">
        <f>C19/C21</f>
        <v>0</v>
      </c>
      <c r="E19" s="167">
        <f>'【3】 报价结算清单'!X231</f>
        <v>0</v>
      </c>
      <c r="F19" s="168" t="e">
        <f>E19/E21</f>
        <v>#DIV/0!</v>
      </c>
      <c r="G19" s="167">
        <f>'【3】 报价结算清单'!Y231</f>
        <v>0</v>
      </c>
      <c r="H19" s="168" t="e">
        <f>G19/G21</f>
        <v>#DIV/0!</v>
      </c>
      <c r="I19" s="167">
        <f t="shared" si="0"/>
        <v>0</v>
      </c>
      <c r="J19" s="193"/>
    </row>
    <row r="20" spans="1:10" ht="19" customHeight="1">
      <c r="A20" s="165">
        <v>11</v>
      </c>
      <c r="B20" s="166" t="s">
        <v>106</v>
      </c>
      <c r="C20" s="167">
        <f>'【3】 报价结算清单'!W237</f>
        <v>1172265.7068992453</v>
      </c>
      <c r="D20" s="168">
        <f>C20/C21</f>
        <v>0.11750433191578744</v>
      </c>
      <c r="E20" s="167">
        <f>'【3】 报价结算清单'!X237</f>
        <v>0</v>
      </c>
      <c r="F20" s="168" t="e">
        <f>E20/E21</f>
        <v>#DIV/0!</v>
      </c>
      <c r="G20" s="167">
        <f>'【3】 报价结算清单'!Y237</f>
        <v>0</v>
      </c>
      <c r="H20" s="168" t="e">
        <f>G20/G21</f>
        <v>#DIV/0!</v>
      </c>
      <c r="I20" s="167">
        <f t="shared" si="0"/>
        <v>-1172265.7068992453</v>
      </c>
      <c r="J20" s="193"/>
    </row>
    <row r="21" spans="1:10" ht="19" customHeight="1">
      <c r="A21" s="165">
        <v>12</v>
      </c>
      <c r="B21" s="169" t="s">
        <v>107</v>
      </c>
      <c r="C21" s="170">
        <f t="shared" ref="C21:H21" si="1">SUM(C10:C20)</f>
        <v>9976361.6182200015</v>
      </c>
      <c r="D21" s="171">
        <f t="shared" si="1"/>
        <v>0.99999999999999989</v>
      </c>
      <c r="E21" s="170">
        <f t="shared" si="1"/>
        <v>0</v>
      </c>
      <c r="F21" s="171" t="e">
        <f t="shared" si="1"/>
        <v>#DIV/0!</v>
      </c>
      <c r="G21" s="170">
        <f t="shared" si="1"/>
        <v>0</v>
      </c>
      <c r="H21" s="171" t="e">
        <f t="shared" si="1"/>
        <v>#DIV/0!</v>
      </c>
      <c r="I21" s="170">
        <f t="shared" si="0"/>
        <v>-9976361.6182200015</v>
      </c>
      <c r="J21" s="193"/>
    </row>
    <row r="22" spans="1:10" ht="19" customHeight="1">
      <c r="A22" s="165">
        <v>13</v>
      </c>
      <c r="B22" s="169" t="s">
        <v>108</v>
      </c>
      <c r="C22" s="170">
        <f>'【3】 报价结算清单'!N240</f>
        <v>0</v>
      </c>
      <c r="D22" s="224" t="s">
        <v>109</v>
      </c>
      <c r="E22" s="170">
        <f>'【3】 报价结算清单'!O240</f>
        <v>0</v>
      </c>
      <c r="F22" s="224" t="s">
        <v>109</v>
      </c>
      <c r="G22" s="170">
        <f>'【3】 报价结算清单'!P240</f>
        <v>0</v>
      </c>
      <c r="H22" s="224" t="s">
        <v>109</v>
      </c>
      <c r="I22" s="170">
        <f t="shared" si="0"/>
        <v>0</v>
      </c>
      <c r="J22" s="193"/>
    </row>
    <row r="23" spans="1:10" ht="19" customHeight="1">
      <c r="A23" s="172">
        <v>14</v>
      </c>
      <c r="B23" s="173" t="s">
        <v>110</v>
      </c>
      <c r="C23" s="174">
        <f>C21-C22</f>
        <v>9976361.6182200015</v>
      </c>
      <c r="D23" s="225"/>
      <c r="E23" s="174">
        <f>E21-E22</f>
        <v>0</v>
      </c>
      <c r="F23" s="225"/>
      <c r="G23" s="174">
        <f>G21-G22</f>
        <v>0</v>
      </c>
      <c r="H23" s="225"/>
      <c r="I23" s="174">
        <f t="shared" si="0"/>
        <v>-9976361.6182200015</v>
      </c>
      <c r="J23" s="194"/>
    </row>
    <row r="24" spans="1:10" ht="19" customHeight="1">
      <c r="A24" s="175"/>
      <c r="B24" s="176" t="s">
        <v>111</v>
      </c>
      <c r="C24" s="177">
        <f>'【4】 框架Ratecard条目汇总'!I835</f>
        <v>7.0000000000000007E-2</v>
      </c>
      <c r="D24" s="175"/>
      <c r="E24" s="175"/>
      <c r="F24" s="175"/>
      <c r="G24" s="175"/>
      <c r="H24" s="175"/>
      <c r="I24" s="175"/>
      <c r="J24" s="175"/>
    </row>
    <row r="25" spans="1:10" ht="19" customHeight="1">
      <c r="A25" s="175"/>
      <c r="B25" s="178" t="s">
        <v>112</v>
      </c>
      <c r="C25" s="179">
        <f>'【4】 框架Ratecard条目汇总'!I836</f>
        <v>7.0000000000000007E-2</v>
      </c>
      <c r="D25" s="175"/>
      <c r="E25" s="175"/>
      <c r="F25" s="175"/>
      <c r="G25" s="175"/>
      <c r="H25" s="175"/>
      <c r="I25" s="175"/>
      <c r="J25" s="175"/>
    </row>
    <row r="26" spans="1:10" ht="19" customHeight="1">
      <c r="A26" s="175"/>
      <c r="B26" s="178" t="s">
        <v>113</v>
      </c>
      <c r="C26" s="179">
        <f>'【4】 框架Ratecard条目汇总'!I837</f>
        <v>0.06</v>
      </c>
      <c r="D26" s="175"/>
      <c r="E26" s="175"/>
      <c r="F26" s="175"/>
      <c r="G26" s="175"/>
      <c r="H26" s="175"/>
      <c r="I26" s="175"/>
      <c r="J26" s="175"/>
    </row>
    <row r="27" spans="1:10" ht="19" customHeight="1">
      <c r="A27" s="175"/>
      <c r="B27" s="180" t="s">
        <v>114</v>
      </c>
      <c r="C27" s="181">
        <f>'【4】 框架Ratecard条目汇总'!I838</f>
        <v>0.06</v>
      </c>
      <c r="D27" s="175"/>
      <c r="E27" s="175"/>
      <c r="F27" s="175"/>
      <c r="G27" s="175"/>
      <c r="H27" s="175"/>
      <c r="I27" s="175"/>
      <c r="J27" s="175"/>
    </row>
  </sheetData>
  <mergeCells count="9">
    <mergeCell ref="D22:D23"/>
    <mergeCell ref="F22:F23"/>
    <mergeCell ref="H22:H23"/>
    <mergeCell ref="I2:J3"/>
    <mergeCell ref="A1:J1"/>
    <mergeCell ref="D2:H2"/>
    <mergeCell ref="D3:H3"/>
    <mergeCell ref="B6:H6"/>
    <mergeCell ref="A8:J8"/>
  </mergeCells>
  <phoneticPr fontId="24" type="noConversion"/>
  <hyperlinks>
    <hyperlink ref="H7" r:id="rId1" xr:uid="{00000000-0004-0000-0100-000000000000}"/>
  </hyperlinks>
  <pageMargins left="0.7" right="0.7" top="0.75" bottom="0.75" header="0.3" footer="0.3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AC246"/>
  <sheetViews>
    <sheetView tabSelected="1" topLeftCell="I1" zoomScale="97" zoomScaleNormal="97" workbookViewId="0">
      <pane ySplit="1" topLeftCell="A233" activePane="bottomLeft" state="frozen"/>
      <selection pane="bottomLeft" activeCell="W111" sqref="W111"/>
    </sheetView>
  </sheetViews>
  <sheetFormatPr baseColWidth="10" defaultColWidth="14" defaultRowHeight="16" outlineLevelCol="1"/>
  <cols>
    <col min="1" max="1" width="7" style="13" customWidth="1"/>
    <col min="2" max="2" width="19" style="13" customWidth="1"/>
    <col min="3" max="3" width="42" style="13" customWidth="1"/>
    <col min="4" max="4" width="29" style="14" customWidth="1"/>
    <col min="5" max="5" width="41.796875" style="13" customWidth="1"/>
    <col min="6" max="6" width="16" style="13" customWidth="1"/>
    <col min="7" max="7" width="11" style="13" customWidth="1"/>
    <col min="8" max="8" width="31.19921875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 collapsed="1"/>
    <col min="15" max="16" width="14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3" customWidth="1" collapsed="1"/>
    <col min="21" max="21" width="14" style="13" hidden="1" customWidth="1" outlineLevel="1"/>
    <col min="22" max="22" width="11" style="13" hidden="1" customWidth="1" outlineLevel="1"/>
    <col min="23" max="23" width="26.59765625" style="13" customWidth="1" collapsed="1"/>
    <col min="24" max="24" width="14" style="13" hidden="1" customWidth="1" outlineLevel="1"/>
    <col min="25" max="27" width="23" style="13" hidden="1" customWidth="1" outlineLevel="1"/>
    <col min="28" max="28" width="46.796875" style="16" customWidth="1"/>
    <col min="29" max="29" width="20" style="13" customWidth="1"/>
    <col min="30" max="16384" width="14" style="13"/>
  </cols>
  <sheetData>
    <row r="1" spans="1:29" ht="34">
      <c r="A1" s="17" t="s">
        <v>86</v>
      </c>
      <c r="B1" s="17" t="s">
        <v>87</v>
      </c>
      <c r="C1" s="17" t="s">
        <v>115</v>
      </c>
      <c r="D1" s="18" t="s">
        <v>116</v>
      </c>
      <c r="E1" s="17" t="s">
        <v>117</v>
      </c>
      <c r="F1" s="33" t="s">
        <v>118</v>
      </c>
      <c r="G1" s="17" t="s">
        <v>119</v>
      </c>
      <c r="H1" s="17" t="s">
        <v>87</v>
      </c>
      <c r="I1" s="17" t="s">
        <v>120</v>
      </c>
      <c r="J1" s="17" t="s">
        <v>121</v>
      </c>
      <c r="K1" s="17" t="s">
        <v>122</v>
      </c>
      <c r="L1" s="40" t="s">
        <v>123</v>
      </c>
      <c r="M1" s="17" t="s">
        <v>124</v>
      </c>
      <c r="N1" s="48" t="s">
        <v>125</v>
      </c>
      <c r="O1" s="49" t="s">
        <v>126</v>
      </c>
      <c r="P1" s="50" t="s">
        <v>127</v>
      </c>
      <c r="Q1" s="58" t="s">
        <v>128</v>
      </c>
      <c r="R1" s="59" t="s">
        <v>129</v>
      </c>
      <c r="S1" s="60" t="s">
        <v>130</v>
      </c>
      <c r="T1" s="58" t="s">
        <v>131</v>
      </c>
      <c r="U1" s="59" t="s">
        <v>132</v>
      </c>
      <c r="V1" s="60" t="s">
        <v>133</v>
      </c>
      <c r="W1" s="63" t="s">
        <v>134</v>
      </c>
      <c r="X1" s="64" t="s">
        <v>135</v>
      </c>
      <c r="Y1" s="66" t="s">
        <v>136</v>
      </c>
      <c r="Z1" s="67" t="s">
        <v>137</v>
      </c>
      <c r="AA1" s="67" t="s">
        <v>138</v>
      </c>
      <c r="AB1" s="68" t="s">
        <v>139</v>
      </c>
      <c r="AC1" s="70" t="s">
        <v>140</v>
      </c>
    </row>
    <row r="2" spans="1:29" s="12" customFormat="1" ht="119">
      <c r="A2" s="19">
        <v>1</v>
      </c>
      <c r="B2" s="19" t="s">
        <v>96</v>
      </c>
      <c r="C2" s="19" t="s">
        <v>141</v>
      </c>
      <c r="D2" s="20" t="s">
        <v>141</v>
      </c>
      <c r="E2" s="19" t="s">
        <v>141</v>
      </c>
      <c r="F2" s="20"/>
      <c r="G2" s="19" t="s">
        <v>142</v>
      </c>
      <c r="H2" s="20" t="s">
        <v>143</v>
      </c>
      <c r="I2" s="20" t="s">
        <v>143</v>
      </c>
      <c r="J2" s="20" t="s">
        <v>143</v>
      </c>
      <c r="K2" s="20" t="s">
        <v>143</v>
      </c>
      <c r="L2" s="41" t="s">
        <v>143</v>
      </c>
      <c r="M2" s="19" t="s">
        <v>144</v>
      </c>
      <c r="N2" s="51" t="s">
        <v>145</v>
      </c>
      <c r="O2" s="51"/>
      <c r="P2" s="51"/>
      <c r="Q2" s="61">
        <v>426</v>
      </c>
      <c r="R2" s="61"/>
      <c r="S2" s="61"/>
      <c r="T2" s="61">
        <v>1</v>
      </c>
      <c r="U2" s="61"/>
      <c r="V2" s="61"/>
      <c r="W2" s="52">
        <f>IFERROR(T2*Q2*N2,0)</f>
        <v>31950</v>
      </c>
      <c r="X2" s="65"/>
      <c r="Y2" s="65"/>
      <c r="Z2" s="65"/>
      <c r="AA2" s="65"/>
      <c r="AB2" s="69"/>
      <c r="AC2" s="71"/>
    </row>
    <row r="3" spans="1:29" s="12" customFormat="1" ht="17">
      <c r="A3" s="19">
        <v>2</v>
      </c>
      <c r="B3" s="19" t="s">
        <v>96</v>
      </c>
      <c r="C3" s="19" t="s">
        <v>146</v>
      </c>
      <c r="D3" s="20" t="s">
        <v>146</v>
      </c>
      <c r="E3" s="19" t="s">
        <v>147</v>
      </c>
      <c r="F3" s="20"/>
      <c r="G3" s="19" t="s">
        <v>142</v>
      </c>
      <c r="H3" s="20" t="s">
        <v>148</v>
      </c>
      <c r="I3" s="20" t="s">
        <v>148</v>
      </c>
      <c r="J3" s="20" t="s">
        <v>148</v>
      </c>
      <c r="K3" s="20" t="s">
        <v>148</v>
      </c>
      <c r="L3" s="41" t="s">
        <v>148</v>
      </c>
      <c r="M3" s="19" t="s">
        <v>144</v>
      </c>
      <c r="N3" s="51" t="s">
        <v>149</v>
      </c>
      <c r="O3" s="51"/>
      <c r="P3" s="51"/>
      <c r="Q3" s="61">
        <v>426</v>
      </c>
      <c r="R3" s="61"/>
      <c r="S3" s="61"/>
      <c r="T3" s="61">
        <v>1</v>
      </c>
      <c r="U3" s="61"/>
      <c r="V3" s="61"/>
      <c r="W3" s="52">
        <f>IFERROR(T3*Q3*N3,0)</f>
        <v>34932</v>
      </c>
      <c r="X3" s="65"/>
      <c r="Y3" s="65"/>
      <c r="Z3" s="65"/>
      <c r="AA3" s="65"/>
      <c r="AB3" s="69"/>
      <c r="AC3" s="71"/>
    </row>
    <row r="4" spans="1:29" s="12" customFormat="1" ht="17">
      <c r="A4" s="19">
        <v>3</v>
      </c>
      <c r="B4" s="19" t="s">
        <v>96</v>
      </c>
      <c r="C4" s="19" t="s">
        <v>146</v>
      </c>
      <c r="D4" s="20" t="s">
        <v>146</v>
      </c>
      <c r="E4" s="19" t="s">
        <v>150</v>
      </c>
      <c r="F4" s="20"/>
      <c r="G4" s="19" t="s">
        <v>142</v>
      </c>
      <c r="H4" s="20" t="s">
        <v>151</v>
      </c>
      <c r="I4" s="20" t="s">
        <v>151</v>
      </c>
      <c r="J4" s="20" t="s">
        <v>151</v>
      </c>
      <c r="K4" s="20" t="s">
        <v>151</v>
      </c>
      <c r="L4" s="41" t="s">
        <v>151</v>
      </c>
      <c r="M4" s="19" t="s">
        <v>152</v>
      </c>
      <c r="N4" s="51" t="s">
        <v>153</v>
      </c>
      <c r="O4" s="51"/>
      <c r="P4" s="51"/>
      <c r="Q4" s="61">
        <v>1</v>
      </c>
      <c r="R4" s="61"/>
      <c r="S4" s="61"/>
      <c r="T4" s="61">
        <v>1</v>
      </c>
      <c r="U4" s="61"/>
      <c r="V4" s="61"/>
      <c r="W4" s="52">
        <f>IFERROR(T4*Q4*N4,0)</f>
        <v>2000</v>
      </c>
      <c r="X4" s="65"/>
      <c r="Y4" s="65"/>
      <c r="Z4" s="65"/>
      <c r="AA4" s="65"/>
      <c r="AB4" s="69"/>
      <c r="AC4" s="71"/>
    </row>
    <row r="5" spans="1:29" ht="17">
      <c r="A5" s="19">
        <v>4</v>
      </c>
      <c r="B5" s="21" t="s">
        <v>96</v>
      </c>
      <c r="C5" s="21" t="s">
        <v>154</v>
      </c>
      <c r="D5" s="22" t="s">
        <v>155</v>
      </c>
      <c r="E5" s="21" t="s">
        <v>156</v>
      </c>
      <c r="F5" s="34" t="s">
        <v>157</v>
      </c>
      <c r="G5" s="21" t="s">
        <v>158</v>
      </c>
      <c r="H5" s="34" t="str">
        <f>_xlfn.IFNA(VLOOKUP($F5,'【4】 框架Ratecard条目汇总'!$A:$I,3,0),"")</f>
        <v>搭建制作</v>
      </c>
      <c r="I5" s="34" t="str">
        <f>_xlfn.IFNA(VLOOKUP($F5,'【4】 框架Ratecard条目汇总'!$A:$I,4,0),"")</f>
        <v>印刷类制作</v>
      </c>
      <c r="J5" s="34" t="str">
        <f>_xlfn.IFNA(VLOOKUP($F5,'【4】 框架Ratecard条目汇总'!$A:$I,5,0),"")</f>
        <v>单页</v>
      </c>
      <c r="K5" s="34" t="str">
        <f>_xlfn.IFNA(VLOOKUP($F5,'【4】 框架Ratecard条目汇总'!$A:$I,6,0),"")</f>
        <v>A4单面</v>
      </c>
      <c r="L5" s="42" t="str">
        <f>_xlfn.IFNA(VLOOKUP($F5,'【4】 框架Ratecard条目汇总'!$A:$I,7,0),"")</f>
        <v>特种纸300g（1-500）</v>
      </c>
      <c r="M5" s="34" t="str">
        <f>_xlfn.IFNA(VLOOKUP($F5,'【4】 框架Ratecard条目汇总'!$A:$I,8,0),"")</f>
        <v>张</v>
      </c>
      <c r="N5" s="52">
        <f>_xlfn.IFNA(VLOOKUP($F5,'【4】 框架Ratecard条目汇总'!$A:$I,9,0),"")</f>
        <v>2.7</v>
      </c>
      <c r="O5" s="52"/>
      <c r="P5" s="52"/>
      <c r="Q5" s="62">
        <v>426</v>
      </c>
      <c r="R5" s="62"/>
      <c r="S5" s="62"/>
      <c r="T5" s="62">
        <v>1</v>
      </c>
      <c r="U5" s="62"/>
      <c r="V5" s="62"/>
      <c r="W5" s="52">
        <f t="shared" ref="W5:W11" si="0">IFERROR(T5*Q5*N5,0)</f>
        <v>1150.2</v>
      </c>
      <c r="X5" s="52"/>
      <c r="Y5" s="52"/>
      <c r="Z5" s="52"/>
      <c r="AA5" s="52"/>
      <c r="AB5" s="43"/>
      <c r="AC5" s="21"/>
    </row>
    <row r="6" spans="1:29" ht="17">
      <c r="A6" s="19">
        <v>5</v>
      </c>
      <c r="B6" s="21" t="s">
        <v>96</v>
      </c>
      <c r="C6" s="21" t="s">
        <v>154</v>
      </c>
      <c r="D6" s="22" t="s">
        <v>155</v>
      </c>
      <c r="E6" s="21" t="s">
        <v>159</v>
      </c>
      <c r="F6" s="21"/>
      <c r="G6" s="21" t="s">
        <v>142</v>
      </c>
      <c r="H6" s="34" t="s">
        <v>160</v>
      </c>
      <c r="I6" s="34" t="s">
        <v>160</v>
      </c>
      <c r="J6" s="34" t="s">
        <v>160</v>
      </c>
      <c r="K6" s="34" t="s">
        <v>160</v>
      </c>
      <c r="L6" s="42" t="s">
        <v>160</v>
      </c>
      <c r="M6" s="34" t="s">
        <v>161</v>
      </c>
      <c r="N6" s="52">
        <v>4</v>
      </c>
      <c r="O6" s="52"/>
      <c r="P6" s="52"/>
      <c r="Q6" s="62">
        <v>426</v>
      </c>
      <c r="R6" s="62"/>
      <c r="S6" s="62"/>
      <c r="T6" s="62">
        <v>1</v>
      </c>
      <c r="U6" s="62"/>
      <c r="V6" s="62"/>
      <c r="W6" s="52">
        <f t="shared" si="0"/>
        <v>1704</v>
      </c>
      <c r="X6" s="52"/>
      <c r="Y6" s="52"/>
      <c r="Z6" s="52"/>
      <c r="AA6" s="52"/>
      <c r="AB6" s="43"/>
      <c r="AC6" s="21"/>
    </row>
    <row r="7" spans="1:29" ht="17">
      <c r="A7" s="19">
        <v>6</v>
      </c>
      <c r="B7" s="21" t="s">
        <v>96</v>
      </c>
      <c r="C7" s="21" t="s">
        <v>154</v>
      </c>
      <c r="D7" s="22" t="s">
        <v>155</v>
      </c>
      <c r="E7" s="21" t="s">
        <v>162</v>
      </c>
      <c r="F7" s="21"/>
      <c r="G7" s="21" t="s">
        <v>142</v>
      </c>
      <c r="H7" s="21" t="s">
        <v>162</v>
      </c>
      <c r="I7" s="21" t="s">
        <v>162</v>
      </c>
      <c r="J7" s="21" t="s">
        <v>162</v>
      </c>
      <c r="K7" s="21" t="s">
        <v>162</v>
      </c>
      <c r="L7" s="43" t="s">
        <v>162</v>
      </c>
      <c r="M7" s="34" t="s">
        <v>161</v>
      </c>
      <c r="N7" s="52">
        <v>2</v>
      </c>
      <c r="O7" s="52"/>
      <c r="P7" s="52"/>
      <c r="Q7" s="62">
        <v>426</v>
      </c>
      <c r="R7" s="62"/>
      <c r="S7" s="62"/>
      <c r="T7" s="62">
        <v>1</v>
      </c>
      <c r="U7" s="62"/>
      <c r="V7" s="62"/>
      <c r="W7" s="52">
        <f t="shared" si="0"/>
        <v>852</v>
      </c>
      <c r="X7" s="52"/>
      <c r="Y7" s="52"/>
      <c r="Z7" s="52"/>
      <c r="AA7" s="52"/>
      <c r="AB7" s="43"/>
      <c r="AC7" s="21"/>
    </row>
    <row r="8" spans="1:29" ht="17">
      <c r="A8" s="19">
        <v>7</v>
      </c>
      <c r="B8" s="21" t="s">
        <v>96</v>
      </c>
      <c r="C8" s="21" t="s">
        <v>154</v>
      </c>
      <c r="D8" s="22" t="s">
        <v>155</v>
      </c>
      <c r="E8" s="21" t="s">
        <v>163</v>
      </c>
      <c r="F8" s="34" t="s">
        <v>164</v>
      </c>
      <c r="G8" s="21" t="s">
        <v>158</v>
      </c>
      <c r="H8" s="34" t="str">
        <f>_xlfn.IFNA(VLOOKUP($F8,'【4】 框架Ratecard条目汇总'!$A:$I,3,0),"")</f>
        <v>搭建制作</v>
      </c>
      <c r="I8" s="34" t="str">
        <f>_xlfn.IFNA(VLOOKUP($F8,'【4】 框架Ratecard条目汇总'!$A:$I,4,0),"")</f>
        <v>印刷类制作</v>
      </c>
      <c r="J8" s="34" t="str">
        <f>_xlfn.IFNA(VLOOKUP($F8,'【4】 框架Ratecard条目汇总'!$A:$I,5,0),"")</f>
        <v>定制工艺</v>
      </c>
      <c r="K8" s="34" t="str">
        <f>_xlfn.IFNA(VLOOKUP($F8,'【4】 框架Ratecard条目汇总'!$A:$I,6,0),"")</f>
        <v>烫金烫银工艺</v>
      </c>
      <c r="L8" s="42" t="str">
        <f>_xlfn.IFNA(VLOOKUP($F8,'【4】 框架Ratecard条目汇总'!$A:$I,7,0),"")</f>
        <v>仅按定制版面收费</v>
      </c>
      <c r="M8" s="34" t="str">
        <f>_xlfn.IFNA(VLOOKUP($F8,'【4】 框架Ratecard条目汇总'!$A:$I,8,0),"")</f>
        <v>版</v>
      </c>
      <c r="N8" s="52">
        <f>_xlfn.IFNA(VLOOKUP($F8,'【4】 框架Ratecard条目汇总'!$A:$I,9,0),"")</f>
        <v>200</v>
      </c>
      <c r="O8" s="52"/>
      <c r="P8" s="52"/>
      <c r="Q8" s="62">
        <v>1</v>
      </c>
      <c r="R8" s="62"/>
      <c r="S8" s="62"/>
      <c r="T8" s="62">
        <v>1</v>
      </c>
      <c r="U8" s="62"/>
      <c r="V8" s="62"/>
      <c r="W8" s="52">
        <f t="shared" si="0"/>
        <v>200</v>
      </c>
      <c r="X8" s="52"/>
      <c r="Y8" s="52"/>
      <c r="Z8" s="52"/>
      <c r="AA8" s="52"/>
      <c r="AB8" s="43"/>
      <c r="AC8" s="21"/>
    </row>
    <row r="9" spans="1:29" ht="34">
      <c r="A9" s="19">
        <v>8</v>
      </c>
      <c r="B9" s="21" t="s">
        <v>96</v>
      </c>
      <c r="C9" s="21" t="s">
        <v>154</v>
      </c>
      <c r="D9" s="22" t="s">
        <v>155</v>
      </c>
      <c r="E9" s="22" t="s">
        <v>165</v>
      </c>
      <c r="F9" s="21"/>
      <c r="G9" s="21" t="s">
        <v>142</v>
      </c>
      <c r="H9" s="22" t="s">
        <v>165</v>
      </c>
      <c r="I9" s="22" t="s">
        <v>165</v>
      </c>
      <c r="J9" s="22" t="s">
        <v>165</v>
      </c>
      <c r="K9" s="22" t="s">
        <v>165</v>
      </c>
      <c r="L9" s="44" t="s">
        <v>165</v>
      </c>
      <c r="M9" s="34" t="s">
        <v>144</v>
      </c>
      <c r="N9" s="52">
        <v>15</v>
      </c>
      <c r="O9" s="52" t="str">
        <f>_xlfn.IFNA(VLOOKUP($F9,'[1]【4】 框架Ratecard条目汇总'!$A:$I,9,0),"")</f>
        <v/>
      </c>
      <c r="P9" s="52" t="str">
        <f>_xlfn.IFNA(VLOOKUP($F9,'[1]【4】 框架Ratecard条目汇总'!$A:$I,9,0),"")</f>
        <v/>
      </c>
      <c r="Q9" s="62">
        <v>426</v>
      </c>
      <c r="R9" s="62"/>
      <c r="S9" s="62"/>
      <c r="T9" s="62">
        <v>1</v>
      </c>
      <c r="U9" s="62"/>
      <c r="V9" s="62"/>
      <c r="W9" s="52">
        <f t="shared" si="0"/>
        <v>6390</v>
      </c>
      <c r="X9" s="52"/>
      <c r="Y9" s="52"/>
      <c r="Z9" s="52"/>
      <c r="AA9" s="52"/>
      <c r="AB9" s="43"/>
      <c r="AC9" s="21"/>
    </row>
    <row r="10" spans="1:29" ht="17">
      <c r="A10" s="19">
        <v>9</v>
      </c>
      <c r="B10" s="21" t="s">
        <v>96</v>
      </c>
      <c r="C10" s="21" t="s">
        <v>166</v>
      </c>
      <c r="D10" s="22" t="s">
        <v>166</v>
      </c>
      <c r="E10" s="21" t="s">
        <v>166</v>
      </c>
      <c r="F10" s="34" t="s">
        <v>167</v>
      </c>
      <c r="G10" s="21" t="s">
        <v>158</v>
      </c>
      <c r="H10" s="34" t="str">
        <f>_xlfn.IFNA(VLOOKUP($F10,'【4】 框架Ratecard条目汇总'!$A:$I,3,0),"")</f>
        <v>搭建制作</v>
      </c>
      <c r="I10" s="34" t="str">
        <f>_xlfn.IFNA(VLOOKUP($F10,'【4】 框架Ratecard条目汇总'!$A:$I,4,0),"")</f>
        <v>展示类制作</v>
      </c>
      <c r="J10" s="34" t="str">
        <f>_xlfn.IFNA(VLOOKUP($F10,'【4】 框架Ratecard条目汇总'!$A:$I,5,0),"")</f>
        <v>指引</v>
      </c>
      <c r="K10" s="34" t="str">
        <f>_xlfn.IFNA(VLOOKUP($F10,'【4】 框架Ratecard条目汇总'!$A:$I,6,0),"")</f>
        <v>手举牌含杆</v>
      </c>
      <c r="L10" s="42" t="str">
        <f>_xlfn.IFNA(VLOOKUP($F10,'【4】 框架Ratecard条目汇总'!$A:$I,7,0),"")</f>
        <v>A3手举牌，雪弗板含画面（双面）+手举杆</v>
      </c>
      <c r="M10" s="34" t="str">
        <f>_xlfn.IFNA(VLOOKUP($F10,'【4】 框架Ratecard条目汇总'!$A:$I,8,0),"")</f>
        <v>个</v>
      </c>
      <c r="N10" s="52">
        <f>_xlfn.IFNA(VLOOKUP($F10,'【4】 框架Ratecard条目汇总'!$A:$I,9,0),"")</f>
        <v>65</v>
      </c>
      <c r="O10" s="52"/>
      <c r="P10" s="52"/>
      <c r="Q10" s="62">
        <v>10</v>
      </c>
      <c r="R10" s="62"/>
      <c r="S10" s="62"/>
      <c r="T10" s="62">
        <v>1</v>
      </c>
      <c r="U10" s="62"/>
      <c r="V10" s="62"/>
      <c r="W10" s="52">
        <f t="shared" si="0"/>
        <v>650</v>
      </c>
      <c r="X10" s="52"/>
      <c r="Y10" s="52"/>
      <c r="Z10" s="52"/>
      <c r="AA10" s="52"/>
      <c r="AB10" s="44" t="s">
        <v>168</v>
      </c>
      <c r="AC10" s="21"/>
    </row>
    <row r="11" spans="1:29" ht="17">
      <c r="A11" s="19">
        <v>10</v>
      </c>
      <c r="B11" s="21" t="s">
        <v>96</v>
      </c>
      <c r="C11" s="21" t="s">
        <v>169</v>
      </c>
      <c r="D11" s="22" t="s">
        <v>169</v>
      </c>
      <c r="E11" s="21" t="s">
        <v>169</v>
      </c>
      <c r="F11" s="21"/>
      <c r="G11" s="21" t="s">
        <v>142</v>
      </c>
      <c r="H11" s="21" t="s">
        <v>169</v>
      </c>
      <c r="I11" s="21" t="s">
        <v>169</v>
      </c>
      <c r="J11" s="21" t="s">
        <v>169</v>
      </c>
      <c r="K11" s="21" t="s">
        <v>169</v>
      </c>
      <c r="L11" s="43" t="s">
        <v>169</v>
      </c>
      <c r="M11" s="34" t="s">
        <v>144</v>
      </c>
      <c r="N11" s="52">
        <v>85</v>
      </c>
      <c r="O11" s="52"/>
      <c r="P11" s="52"/>
      <c r="Q11" s="62">
        <v>426</v>
      </c>
      <c r="R11" s="62"/>
      <c r="S11" s="62"/>
      <c r="T11" s="62">
        <v>1</v>
      </c>
      <c r="U11" s="62"/>
      <c r="V11" s="62"/>
      <c r="W11" s="52">
        <f t="shared" si="0"/>
        <v>36210</v>
      </c>
      <c r="X11" s="52"/>
      <c r="Y11" s="52"/>
      <c r="Z11" s="52"/>
      <c r="AA11" s="52"/>
      <c r="AB11" s="43"/>
      <c r="AC11" s="21"/>
    </row>
    <row r="12" spans="1:29" ht="68">
      <c r="A12" s="19">
        <v>11</v>
      </c>
      <c r="B12" s="21" t="s">
        <v>96</v>
      </c>
      <c r="C12" s="21" t="s">
        <v>170</v>
      </c>
      <c r="D12" s="22" t="s">
        <v>170</v>
      </c>
      <c r="E12" s="21" t="s">
        <v>170</v>
      </c>
      <c r="F12" s="34" t="s">
        <v>171</v>
      </c>
      <c r="G12" s="21" t="s">
        <v>158</v>
      </c>
      <c r="H12" s="34" t="str">
        <f>_xlfn.IFNA(VLOOKUP($F12,'【4】 框架Ratecard条目汇总'!$A:$I,3,0),"")</f>
        <v>搭建制作</v>
      </c>
      <c r="I12" s="34" t="str">
        <f>_xlfn.IFNA(VLOOKUP($F12,'【4】 框架Ratecard条目汇总'!$A:$I,4,0),"")</f>
        <v>结构类制作</v>
      </c>
      <c r="J12" s="34" t="str">
        <f>_xlfn.IFNA(VLOOKUP($F12,'【4】 框架Ratecard条目汇总'!$A:$I,5,0),"")</f>
        <v>地台</v>
      </c>
      <c r="K12" s="34" t="str">
        <f>_xlfn.IFNA(VLOOKUP($F12,'【4】 框架Ratecard条目汇总'!$A:$I,6,0),"")</f>
        <v>木结构地台支撑</v>
      </c>
      <c r="L12" s="42" t="str">
        <f>_xlfn.IFNA(VLOOKUP($F12,'【4】 框架Ratecard条目汇总'!$A:$I,7,0),"")</f>
        <v>高40cm</v>
      </c>
      <c r="M12" s="34" t="str">
        <f>_xlfn.IFNA(VLOOKUP($F12,'【4】 框架Ratecard条目汇总'!$A:$I,8,0),"")</f>
        <v>平米</v>
      </c>
      <c r="N12" s="52">
        <f>_xlfn.IFNA(VLOOKUP($F12,'【4】 框架Ratecard条目汇总'!$A:$I,9,0),"")</f>
        <v>75</v>
      </c>
      <c r="O12" s="52"/>
      <c r="P12" s="52"/>
      <c r="Q12" s="62">
        <v>13</v>
      </c>
      <c r="R12" s="62"/>
      <c r="S12" s="62"/>
      <c r="T12" s="62">
        <v>1</v>
      </c>
      <c r="U12" s="62"/>
      <c r="V12" s="62"/>
      <c r="W12" s="52">
        <f t="shared" ref="W12:W56" si="1">IFERROR(T12*Q12*N12,0)</f>
        <v>975</v>
      </c>
      <c r="X12" s="52"/>
      <c r="Y12" s="52"/>
      <c r="Z12" s="52"/>
      <c r="AA12" s="52"/>
      <c r="AB12" s="44" t="s">
        <v>172</v>
      </c>
      <c r="AC12" s="21"/>
    </row>
    <row r="13" spans="1:29" ht="34">
      <c r="A13" s="19">
        <v>12</v>
      </c>
      <c r="B13" s="21" t="s">
        <v>96</v>
      </c>
      <c r="C13" s="23" t="s">
        <v>173</v>
      </c>
      <c r="D13" s="24" t="s">
        <v>173</v>
      </c>
      <c r="E13" s="23" t="s">
        <v>173</v>
      </c>
      <c r="F13" s="34" t="s">
        <v>174</v>
      </c>
      <c r="G13" s="21" t="s">
        <v>158</v>
      </c>
      <c r="H13" s="34" t="str">
        <f>_xlfn.IFNA(VLOOKUP($F13,'【4】 框架Ratecard条目汇总'!$A:$I,3,0),"")</f>
        <v>搭建制作</v>
      </c>
      <c r="I13" s="34" t="str">
        <f>_xlfn.IFNA(VLOOKUP($F13,'【4】 框架Ratecard条目汇总'!$A:$I,4,0),"")</f>
        <v>展示类制作</v>
      </c>
      <c r="J13" s="34" t="str">
        <f>_xlfn.IFNA(VLOOKUP($F13,'【4】 框架Ratecard条目汇总'!$A:$I,5,0),"")</f>
        <v>立体字</v>
      </c>
      <c r="K13" s="34" t="str">
        <f>_xlfn.IFNA(VLOOKUP($F13,'【4】 框架Ratecard条目汇总'!$A:$I,6,0),"")</f>
        <v>亚克力/彩色亚克力/半透亚克力</v>
      </c>
      <c r="L13" s="42" t="str">
        <f>_xlfn.IFNA(VLOOKUP($F13,'【4】 框架Ratecard条目汇总'!$A:$I,7,0),"")</f>
        <v>厚12mm</v>
      </c>
      <c r="M13" s="34" t="str">
        <f>_xlfn.IFNA(VLOOKUP($F13,'【4】 框架Ratecard条目汇总'!$A:$I,8,0),"")</f>
        <v>平米</v>
      </c>
      <c r="N13" s="52">
        <f>_xlfn.IFNA(VLOOKUP($F13,'【4】 框架Ratecard条目汇总'!$A:$I,9,0),"")</f>
        <v>250</v>
      </c>
      <c r="O13" s="52"/>
      <c r="P13" s="52"/>
      <c r="Q13" s="62">
        <v>7</v>
      </c>
      <c r="R13" s="62"/>
      <c r="S13" s="62"/>
      <c r="T13" s="62">
        <v>1</v>
      </c>
      <c r="U13" s="62"/>
      <c r="V13" s="62"/>
      <c r="W13" s="52">
        <f t="shared" si="1"/>
        <v>1750</v>
      </c>
      <c r="X13" s="52"/>
      <c r="Y13" s="52"/>
      <c r="Z13" s="52"/>
      <c r="AA13" s="52"/>
      <c r="AB13" s="44" t="s">
        <v>175</v>
      </c>
      <c r="AC13" s="21"/>
    </row>
    <row r="14" spans="1:29" ht="34">
      <c r="A14" s="19">
        <v>13</v>
      </c>
      <c r="B14" s="21" t="s">
        <v>96</v>
      </c>
      <c r="C14" s="25" t="s">
        <v>176</v>
      </c>
      <c r="D14" s="26" t="s">
        <v>176</v>
      </c>
      <c r="E14" s="25" t="s">
        <v>176</v>
      </c>
      <c r="F14" s="34" t="s">
        <v>177</v>
      </c>
      <c r="G14" s="21" t="s">
        <v>158</v>
      </c>
      <c r="H14" s="34" t="str">
        <f>_xlfn.IFNA(VLOOKUP($F14,'【4】 框架Ratecard条目汇总'!$A:$I,3,0),"")</f>
        <v>搭建制作</v>
      </c>
      <c r="I14" s="34" t="str">
        <f>_xlfn.IFNA(VLOOKUP($F14,'【4】 框架Ratecard条目汇总'!$A:$I,4,0),"")</f>
        <v>发光类制作</v>
      </c>
      <c r="J14" s="34" t="str">
        <f>_xlfn.IFNA(VLOOKUP($F14,'【4】 框架Ratecard条目汇总'!$A:$I,5,0),"")</f>
        <v>发光字</v>
      </c>
      <c r="K14" s="34" t="str">
        <f>_xlfn.IFNA(VLOOKUP($F14,'【4】 框架Ratecard条目汇总'!$A:$I,6,0),"")</f>
        <v>树脂发光字</v>
      </c>
      <c r="L14" s="42" t="str">
        <f>_xlfn.IFNA(VLOOKUP($F14,'【4】 框架Ratecard条目汇总'!$A:$I,7,0),"")</f>
        <v>高100mm内，含包边及损耗</v>
      </c>
      <c r="M14" s="34" t="str">
        <f>_xlfn.IFNA(VLOOKUP($F14,'【4】 框架Ratecard条目汇总'!$A:$I,8,0),"")</f>
        <v>延米</v>
      </c>
      <c r="N14" s="52">
        <f>_xlfn.IFNA(VLOOKUP($F14,'【4】 框架Ratecard条目汇总'!$A:$I,9,0),"")</f>
        <v>450</v>
      </c>
      <c r="O14" s="52"/>
      <c r="P14" s="52"/>
      <c r="Q14" s="62">
        <v>7</v>
      </c>
      <c r="R14" s="62"/>
      <c r="S14" s="62"/>
      <c r="T14" s="62">
        <v>1</v>
      </c>
      <c r="U14" s="62"/>
      <c r="V14" s="62"/>
      <c r="W14" s="52">
        <f t="shared" si="1"/>
        <v>3150</v>
      </c>
      <c r="X14" s="52"/>
      <c r="Y14" s="52"/>
      <c r="Z14" s="52"/>
      <c r="AA14" s="52"/>
      <c r="AB14" s="44" t="s">
        <v>178</v>
      </c>
      <c r="AC14" s="21"/>
    </row>
    <row r="15" spans="1:29" ht="17">
      <c r="A15" s="19">
        <v>14</v>
      </c>
      <c r="B15" s="21" t="s">
        <v>96</v>
      </c>
      <c r="C15" s="27" t="s">
        <v>179</v>
      </c>
      <c r="D15" s="28" t="s">
        <v>179</v>
      </c>
      <c r="E15" s="35" t="s">
        <v>179</v>
      </c>
      <c r="F15" s="34" t="s">
        <v>180</v>
      </c>
      <c r="G15" s="21" t="s">
        <v>158</v>
      </c>
      <c r="H15" s="34" t="str">
        <f>_xlfn.IFNA(VLOOKUP($F15,'【4】 框架Ratecard条目汇总'!$A:$I,3,0),"")</f>
        <v>搭建制作</v>
      </c>
      <c r="I15" s="34" t="str">
        <f>_xlfn.IFNA(VLOOKUP($F15,'【4】 框架Ratecard条目汇总'!$A:$I,4,0),"")</f>
        <v>展示类制作</v>
      </c>
      <c r="J15" s="34" t="str">
        <f>_xlfn.IFNA(VLOOKUP($F15,'【4】 框架Ratecard条目汇总'!$A:$I,5,0),"")</f>
        <v>指引</v>
      </c>
      <c r="K15" s="34" t="str">
        <f>_xlfn.IFNA(VLOOKUP($F15,'【4】 框架Ratecard条目汇总'!$A:$I,6,0),"")</f>
        <v>注水道旗</v>
      </c>
      <c r="L15" s="42" t="str">
        <f>_xlfn.IFNA(VLOOKUP($F15,'【4】 框架Ratecard条目汇总'!$A:$I,7,0),"")</f>
        <v>高度5米，含金属旗杆及双面画面旗帜布，含注水配重，具备5级以上抗风性</v>
      </c>
      <c r="M15" s="34" t="str">
        <f>_xlfn.IFNA(VLOOKUP($F15,'【4】 框架Ratecard条目汇总'!$A:$I,8,0),"")</f>
        <v>套</v>
      </c>
      <c r="N15" s="52">
        <f>_xlfn.IFNA(VLOOKUP($F15,'【4】 框架Ratecard条目汇总'!$A:$I,9,0),"")</f>
        <v>300</v>
      </c>
      <c r="O15" s="52"/>
      <c r="P15" s="52"/>
      <c r="Q15" s="62">
        <v>30</v>
      </c>
      <c r="R15" s="62"/>
      <c r="S15" s="62"/>
      <c r="T15" s="62">
        <v>1</v>
      </c>
      <c r="U15" s="62"/>
      <c r="V15" s="62"/>
      <c r="W15" s="52">
        <f t="shared" si="1"/>
        <v>9000</v>
      </c>
      <c r="X15" s="52"/>
      <c r="Y15" s="52"/>
      <c r="Z15" s="52"/>
      <c r="AA15" s="52"/>
      <c r="AB15" s="44"/>
      <c r="AC15" s="21"/>
    </row>
    <row r="16" spans="1:29" ht="17">
      <c r="A16" s="19">
        <v>15</v>
      </c>
      <c r="B16" s="21" t="s">
        <v>96</v>
      </c>
      <c r="C16" s="27" t="s">
        <v>181</v>
      </c>
      <c r="D16" s="28" t="s">
        <v>182</v>
      </c>
      <c r="E16" s="35" t="s">
        <v>182</v>
      </c>
      <c r="F16" s="34" t="s">
        <v>183</v>
      </c>
      <c r="G16" s="21" t="s">
        <v>158</v>
      </c>
      <c r="H16" s="34" t="str">
        <f>_xlfn.IFNA(VLOOKUP($F16,'【4】 框架Ratecard条目汇总'!$A:$I,3,0),"")</f>
        <v>搭建制作</v>
      </c>
      <c r="I16" s="34" t="str">
        <f>_xlfn.IFNA(VLOOKUP($F16,'【4】 框架Ratecard条目汇总'!$A:$I,4,0),"")</f>
        <v>结构类制作</v>
      </c>
      <c r="J16" s="34" t="str">
        <f>_xlfn.IFNA(VLOOKUP($F16,'【4】 框架Ratecard条目汇总'!$A:$I,5,0),"")</f>
        <v>常规背景结构</v>
      </c>
      <c r="K16" s="34" t="str">
        <f>_xlfn.IFNA(VLOOKUP($F16,'【4】 框架Ratecard条目汇总'!$A:$I,6,0),"")</f>
        <v>木质背板</v>
      </c>
      <c r="L16" s="42" t="str">
        <f>_xlfn.IFNA(VLOOKUP($F16,'【4】 框架Ratecard条目汇总'!$A:$I,7,0),"")</f>
        <v>双面木制背景板含写真喷绘，含侧挡封边及支撑</v>
      </c>
      <c r="M16" s="34" t="str">
        <f>_xlfn.IFNA(VLOOKUP($F16,'【4】 框架Ratecard条目汇总'!$A:$I,8,0),"")</f>
        <v>平米</v>
      </c>
      <c r="N16" s="52">
        <f>_xlfn.IFNA(VLOOKUP($F16,'【4】 框架Ratecard条目汇总'!$A:$I,9,0),"")</f>
        <v>319</v>
      </c>
      <c r="O16" s="52"/>
      <c r="P16" s="52"/>
      <c r="Q16" s="62">
        <v>12</v>
      </c>
      <c r="R16" s="62"/>
      <c r="S16" s="62"/>
      <c r="T16" s="62">
        <v>2</v>
      </c>
      <c r="U16" s="62"/>
      <c r="V16" s="62"/>
      <c r="W16" s="52">
        <f t="shared" si="1"/>
        <v>7656</v>
      </c>
      <c r="X16" s="52"/>
      <c r="Y16" s="52"/>
      <c r="Z16" s="52"/>
      <c r="AA16" s="52"/>
      <c r="AB16" s="44" t="s">
        <v>184</v>
      </c>
      <c r="AC16" s="21"/>
    </row>
    <row r="17" spans="1:29" ht="17">
      <c r="A17" s="19">
        <v>16</v>
      </c>
      <c r="B17" s="21" t="s">
        <v>96</v>
      </c>
      <c r="C17" s="27" t="s">
        <v>181</v>
      </c>
      <c r="D17" s="28" t="s">
        <v>185</v>
      </c>
      <c r="E17" s="35" t="s">
        <v>185</v>
      </c>
      <c r="F17" s="34" t="s">
        <v>183</v>
      </c>
      <c r="G17" s="21" t="s">
        <v>158</v>
      </c>
      <c r="H17" s="34" t="str">
        <f>_xlfn.IFNA(VLOOKUP($F17,'【4】 框架Ratecard条目汇总'!$A:$I,3,0),"")</f>
        <v>搭建制作</v>
      </c>
      <c r="I17" s="34" t="str">
        <f>_xlfn.IFNA(VLOOKUP($F17,'【4】 框架Ratecard条目汇总'!$A:$I,4,0),"")</f>
        <v>结构类制作</v>
      </c>
      <c r="J17" s="34" t="str">
        <f>_xlfn.IFNA(VLOOKUP($F17,'【4】 框架Ratecard条目汇总'!$A:$I,5,0),"")</f>
        <v>常规背景结构</v>
      </c>
      <c r="K17" s="34" t="str">
        <f>_xlfn.IFNA(VLOOKUP($F17,'【4】 框架Ratecard条目汇总'!$A:$I,6,0),"")</f>
        <v>木质背板</v>
      </c>
      <c r="L17" s="42" t="str">
        <f>_xlfn.IFNA(VLOOKUP($F17,'【4】 框架Ratecard条目汇总'!$A:$I,7,0),"")</f>
        <v>双面木制背景板含写真喷绘，含侧挡封边及支撑</v>
      </c>
      <c r="M17" s="34" t="str">
        <f>_xlfn.IFNA(VLOOKUP($F17,'【4】 框架Ratecard条目汇总'!$A:$I,8,0),"")</f>
        <v>平米</v>
      </c>
      <c r="N17" s="52">
        <f>_xlfn.IFNA(VLOOKUP($F17,'【4】 框架Ratecard条目汇总'!$A:$I,9,0),"")</f>
        <v>319</v>
      </c>
      <c r="O17" s="52"/>
      <c r="P17" s="52"/>
      <c r="Q17" s="62">
        <v>12</v>
      </c>
      <c r="R17" s="62"/>
      <c r="S17" s="62"/>
      <c r="T17" s="62">
        <v>1</v>
      </c>
      <c r="U17" s="62"/>
      <c r="V17" s="62"/>
      <c r="W17" s="52">
        <f t="shared" si="1"/>
        <v>3828</v>
      </c>
      <c r="X17" s="52"/>
      <c r="Y17" s="52"/>
      <c r="Z17" s="52"/>
      <c r="AA17" s="52"/>
      <c r="AB17" s="44" t="s">
        <v>186</v>
      </c>
      <c r="AC17" s="21"/>
    </row>
    <row r="18" spans="1:29" ht="17">
      <c r="A18" s="19">
        <v>17</v>
      </c>
      <c r="B18" s="21" t="s">
        <v>96</v>
      </c>
      <c r="C18" s="27" t="s">
        <v>181</v>
      </c>
      <c r="D18" s="28" t="s">
        <v>187</v>
      </c>
      <c r="E18" s="35" t="s">
        <v>187</v>
      </c>
      <c r="F18" s="34" t="s">
        <v>188</v>
      </c>
      <c r="G18" s="21" t="s">
        <v>158</v>
      </c>
      <c r="H18" s="34" t="str">
        <f>_xlfn.IFNA(VLOOKUP($F18,'【4】 框架Ratecard条目汇总'!$A:$I,3,0),"")</f>
        <v>搭建制作</v>
      </c>
      <c r="I18" s="34" t="str">
        <f>_xlfn.IFNA(VLOOKUP($F18,'【4】 框架Ratecard条目汇总'!$A:$I,4,0),"")</f>
        <v>结构类制作</v>
      </c>
      <c r="J18" s="34" t="str">
        <f>_xlfn.IFNA(VLOOKUP($F18,'【4】 框架Ratecard条目汇总'!$A:$I,5,0),"")</f>
        <v>地台</v>
      </c>
      <c r="K18" s="34" t="str">
        <f>_xlfn.IFNA(VLOOKUP($F18,'【4】 框架Ratecard条目汇总'!$A:$I,6,0),"")</f>
        <v>木结构地台支撑</v>
      </c>
      <c r="L18" s="42" t="str">
        <f>_xlfn.IFNA(VLOOKUP($F18,'【4】 框架Ratecard条目汇总'!$A:$I,7,0),"")</f>
        <v>高20cm</v>
      </c>
      <c r="M18" s="34" t="str">
        <f>_xlfn.IFNA(VLOOKUP($F18,'【4】 框架Ratecard条目汇总'!$A:$I,8,0),"")</f>
        <v>平米</v>
      </c>
      <c r="N18" s="52">
        <f>_xlfn.IFNA(VLOOKUP($F18,'【4】 框架Ratecard条目汇总'!$A:$I,9,0),"")</f>
        <v>70</v>
      </c>
      <c r="O18" s="52"/>
      <c r="P18" s="52"/>
      <c r="Q18" s="62">
        <v>12</v>
      </c>
      <c r="R18" s="62"/>
      <c r="S18" s="62"/>
      <c r="T18" s="62">
        <v>1</v>
      </c>
      <c r="U18" s="62"/>
      <c r="V18" s="62"/>
      <c r="W18" s="52">
        <f t="shared" si="1"/>
        <v>840</v>
      </c>
      <c r="X18" s="52"/>
      <c r="Y18" s="52"/>
      <c r="Z18" s="52"/>
      <c r="AA18" s="52"/>
      <c r="AB18" s="44" t="s">
        <v>189</v>
      </c>
      <c r="AC18" s="21"/>
    </row>
    <row r="19" spans="1:29" ht="17">
      <c r="A19" s="19">
        <v>18</v>
      </c>
      <c r="B19" s="21" t="s">
        <v>96</v>
      </c>
      <c r="C19" s="27" t="s">
        <v>190</v>
      </c>
      <c r="D19" s="29" t="s">
        <v>190</v>
      </c>
      <c r="E19" s="27" t="s">
        <v>190</v>
      </c>
      <c r="F19" s="34" t="s">
        <v>191</v>
      </c>
      <c r="G19" s="21" t="s">
        <v>158</v>
      </c>
      <c r="H19" s="34" t="str">
        <f>_xlfn.IFNA(VLOOKUP($F19,'【4】 框架Ratecard条目汇总'!$A:$I,3,0),"")</f>
        <v>搭建制作</v>
      </c>
      <c r="I19" s="34" t="str">
        <f>_xlfn.IFNA(VLOOKUP($F19,'【4】 框架Ratecard条目汇总'!$A:$I,4,0),"")</f>
        <v>结构类制作</v>
      </c>
      <c r="J19" s="34" t="str">
        <f>_xlfn.IFNA(VLOOKUP($F19,'【4】 框架Ratecard条目汇总'!$A:$I,5,0),"")</f>
        <v>装饰材料</v>
      </c>
      <c r="K19" s="34" t="str">
        <f>_xlfn.IFNA(VLOOKUP($F19,'【4】 框架Ratecard条目汇总'!$A:$I,6,0),"")</f>
        <v>PVC展板（雪弗板）</v>
      </c>
      <c r="L19" s="42" t="str">
        <f>_xlfn.IFNA(VLOOKUP($F19,'【4】 框架Ratecard条目汇总'!$A:$I,7,0),"")</f>
        <v>厚3mm，单面裱写真画面，含异形损耗</v>
      </c>
      <c r="M19" s="34" t="str">
        <f>_xlfn.IFNA(VLOOKUP($F19,'【4】 框架Ratecard条目汇总'!$A:$I,8,0),"")</f>
        <v>平米</v>
      </c>
      <c r="N19" s="52">
        <f>_xlfn.IFNA(VLOOKUP($F19,'【4】 框架Ratecard条目汇总'!$A:$I,9,0),"")</f>
        <v>55</v>
      </c>
      <c r="O19" s="52"/>
      <c r="P19" s="52"/>
      <c r="Q19" s="62">
        <v>5.6</v>
      </c>
      <c r="R19" s="62"/>
      <c r="S19" s="62"/>
      <c r="T19" s="62">
        <v>1</v>
      </c>
      <c r="U19" s="62"/>
      <c r="V19" s="62"/>
      <c r="W19" s="52">
        <f t="shared" si="1"/>
        <v>308</v>
      </c>
      <c r="X19" s="52"/>
      <c r="Y19" s="52"/>
      <c r="Z19" s="52"/>
      <c r="AA19" s="52"/>
      <c r="AB19" s="44" t="s">
        <v>192</v>
      </c>
      <c r="AC19" s="21"/>
    </row>
    <row r="20" spans="1:29" ht="17">
      <c r="A20" s="19">
        <v>19</v>
      </c>
      <c r="B20" s="21" t="s">
        <v>96</v>
      </c>
      <c r="C20" s="27" t="s">
        <v>193</v>
      </c>
      <c r="D20" s="29" t="s">
        <v>193</v>
      </c>
      <c r="E20" s="27" t="s">
        <v>193</v>
      </c>
      <c r="F20" s="34" t="s">
        <v>194</v>
      </c>
      <c r="G20" s="21" t="s">
        <v>158</v>
      </c>
      <c r="H20" s="34" t="str">
        <f>_xlfn.IFNA(VLOOKUP($F20,'【4】 框架Ratecard条目汇总'!$A:$I,3,0),"")</f>
        <v>搭建制作</v>
      </c>
      <c r="I20" s="34" t="str">
        <f>_xlfn.IFNA(VLOOKUP($F20,'【4】 框架Ratecard条目汇总'!$A:$I,4,0),"")</f>
        <v>印刷类制作</v>
      </c>
      <c r="J20" s="34" t="str">
        <f>_xlfn.IFNA(VLOOKUP($F20,'【4】 框架Ratecard条目汇总'!$A:$I,5,0),"")</f>
        <v>贴纸</v>
      </c>
      <c r="K20" s="34" t="str">
        <f>_xlfn.IFNA(VLOOKUP($F20,'【4】 框架Ratecard条目汇总'!$A:$I,6,0),"")</f>
        <v>车贴</v>
      </c>
      <c r="L20" s="42" t="str">
        <f>_xlfn.IFNA(VLOOKUP($F20,'【4】 框架Ratecard条目汇总'!$A:$I,7,0),"")</f>
        <v>含画面</v>
      </c>
      <c r="M20" s="34" t="str">
        <f>_xlfn.IFNA(VLOOKUP($F20,'【4】 框架Ratecard条目汇总'!$A:$I,8,0),"")</f>
        <v>平米</v>
      </c>
      <c r="N20" s="52">
        <f>_xlfn.IFNA(VLOOKUP($F20,'【4】 框架Ratecard条目汇总'!$A:$I,9,0),"")</f>
        <v>50</v>
      </c>
      <c r="O20" s="52"/>
      <c r="P20" s="52"/>
      <c r="Q20" s="62">
        <v>0.9</v>
      </c>
      <c r="R20" s="62"/>
      <c r="S20" s="62"/>
      <c r="T20" s="62">
        <v>1</v>
      </c>
      <c r="U20" s="62"/>
      <c r="V20" s="62"/>
      <c r="W20" s="52">
        <f t="shared" si="1"/>
        <v>45</v>
      </c>
      <c r="X20" s="52"/>
      <c r="Y20" s="52"/>
      <c r="Z20" s="52"/>
      <c r="AA20" s="52"/>
      <c r="AB20" s="44" t="s">
        <v>195</v>
      </c>
      <c r="AC20" s="21"/>
    </row>
    <row r="21" spans="1:29" ht="17">
      <c r="A21" s="19">
        <v>20</v>
      </c>
      <c r="B21" s="21" t="s">
        <v>96</v>
      </c>
      <c r="C21" s="27" t="s">
        <v>196</v>
      </c>
      <c r="D21" s="29" t="s">
        <v>196</v>
      </c>
      <c r="E21" s="27" t="s">
        <v>196</v>
      </c>
      <c r="F21" s="34" t="s">
        <v>177</v>
      </c>
      <c r="G21" s="21" t="s">
        <v>158</v>
      </c>
      <c r="H21" s="34" t="str">
        <f>_xlfn.IFNA(VLOOKUP($F21,'【4】 框架Ratecard条目汇总'!$A:$I,3,0),"")</f>
        <v>搭建制作</v>
      </c>
      <c r="I21" s="34" t="str">
        <f>_xlfn.IFNA(VLOOKUP($F21,'【4】 框架Ratecard条目汇总'!$A:$I,4,0),"")</f>
        <v>发光类制作</v>
      </c>
      <c r="J21" s="34" t="str">
        <f>_xlfn.IFNA(VLOOKUP($F21,'【4】 框架Ratecard条目汇总'!$A:$I,5,0),"")</f>
        <v>发光字</v>
      </c>
      <c r="K21" s="34" t="str">
        <f>_xlfn.IFNA(VLOOKUP($F21,'【4】 框架Ratecard条目汇总'!$A:$I,6,0),"")</f>
        <v>树脂发光字</v>
      </c>
      <c r="L21" s="42" t="str">
        <f>_xlfn.IFNA(VLOOKUP($F21,'【4】 框架Ratecard条目汇总'!$A:$I,7,0),"")</f>
        <v>高100mm内，含包边及损耗</v>
      </c>
      <c r="M21" s="34" t="str">
        <f>_xlfn.IFNA(VLOOKUP($F21,'【4】 框架Ratecard条目汇总'!$A:$I,8,0),"")</f>
        <v>延米</v>
      </c>
      <c r="N21" s="52">
        <f>_xlfn.IFNA(VLOOKUP($F21,'【4】 框架Ratecard条目汇总'!$A:$I,9,0),"")</f>
        <v>450</v>
      </c>
      <c r="O21" s="52"/>
      <c r="P21" s="52"/>
      <c r="Q21" s="62">
        <v>1.2</v>
      </c>
      <c r="R21" s="62"/>
      <c r="S21" s="62"/>
      <c r="T21" s="62">
        <v>1</v>
      </c>
      <c r="U21" s="62"/>
      <c r="V21" s="62"/>
      <c r="W21" s="52">
        <f t="shared" si="1"/>
        <v>540</v>
      </c>
      <c r="X21" s="52"/>
      <c r="Y21" s="52"/>
      <c r="Z21" s="52"/>
      <c r="AA21" s="52"/>
      <c r="AB21" s="44" t="s">
        <v>197</v>
      </c>
      <c r="AC21" s="21"/>
    </row>
    <row r="22" spans="1:29" ht="68">
      <c r="A22" s="19">
        <v>21</v>
      </c>
      <c r="B22" s="21" t="s">
        <v>96</v>
      </c>
      <c r="C22" s="21" t="s">
        <v>170</v>
      </c>
      <c r="D22" s="22" t="s">
        <v>170</v>
      </c>
      <c r="E22" s="21" t="s">
        <v>170</v>
      </c>
      <c r="F22" s="34" t="s">
        <v>171</v>
      </c>
      <c r="G22" s="21" t="s">
        <v>158</v>
      </c>
      <c r="H22" s="34" t="str">
        <f>_xlfn.IFNA(VLOOKUP($F22,'【4】 框架Ratecard条目汇总'!$A:$I,3,0),"")</f>
        <v>搭建制作</v>
      </c>
      <c r="I22" s="34" t="str">
        <f>_xlfn.IFNA(VLOOKUP($F22,'【4】 框架Ratecard条目汇总'!$A:$I,4,0),"")</f>
        <v>结构类制作</v>
      </c>
      <c r="J22" s="34" t="str">
        <f>_xlfn.IFNA(VLOOKUP($F22,'【4】 框架Ratecard条目汇总'!$A:$I,5,0),"")</f>
        <v>地台</v>
      </c>
      <c r="K22" s="34" t="str">
        <f>_xlfn.IFNA(VLOOKUP($F22,'【4】 框架Ratecard条目汇总'!$A:$I,6,0),"")</f>
        <v>木结构地台支撑</v>
      </c>
      <c r="L22" s="42" t="str">
        <f>_xlfn.IFNA(VLOOKUP($F22,'【4】 框架Ratecard条目汇总'!$A:$I,7,0),"")</f>
        <v>高40cm</v>
      </c>
      <c r="M22" s="34" t="str">
        <f>_xlfn.IFNA(VLOOKUP($F22,'【4】 框架Ratecard条目汇总'!$A:$I,8,0),"")</f>
        <v>平米</v>
      </c>
      <c r="N22" s="52">
        <f>_xlfn.IFNA(VLOOKUP($F22,'【4】 框架Ratecard条目汇总'!$A:$I,9,0),"")</f>
        <v>75</v>
      </c>
      <c r="O22" s="52"/>
      <c r="P22" s="52"/>
      <c r="Q22" s="62">
        <v>13</v>
      </c>
      <c r="R22" s="62"/>
      <c r="S22" s="62"/>
      <c r="T22" s="62">
        <v>1</v>
      </c>
      <c r="U22" s="62"/>
      <c r="V22" s="62"/>
      <c r="W22" s="52">
        <f t="shared" si="1"/>
        <v>975</v>
      </c>
      <c r="X22" s="52"/>
      <c r="Y22" s="52"/>
      <c r="Z22" s="52"/>
      <c r="AA22" s="52"/>
      <c r="AB22" s="44" t="s">
        <v>172</v>
      </c>
      <c r="AC22" s="21"/>
    </row>
    <row r="23" spans="1:29" ht="34">
      <c r="A23" s="19">
        <v>22</v>
      </c>
      <c r="B23" s="21" t="s">
        <v>96</v>
      </c>
      <c r="C23" s="23" t="s">
        <v>173</v>
      </c>
      <c r="D23" s="24" t="s">
        <v>173</v>
      </c>
      <c r="E23" s="23" t="s">
        <v>173</v>
      </c>
      <c r="F23" s="34" t="s">
        <v>174</v>
      </c>
      <c r="G23" s="21" t="s">
        <v>158</v>
      </c>
      <c r="H23" s="34" t="str">
        <f>_xlfn.IFNA(VLOOKUP($F23,'【4】 框架Ratecard条目汇总'!$A:$I,3,0),"")</f>
        <v>搭建制作</v>
      </c>
      <c r="I23" s="34" t="str">
        <f>_xlfn.IFNA(VLOOKUP($F23,'【4】 框架Ratecard条目汇总'!$A:$I,4,0),"")</f>
        <v>展示类制作</v>
      </c>
      <c r="J23" s="34" t="str">
        <f>_xlfn.IFNA(VLOOKUP($F23,'【4】 框架Ratecard条目汇总'!$A:$I,5,0),"")</f>
        <v>立体字</v>
      </c>
      <c r="K23" s="34" t="str">
        <f>_xlfn.IFNA(VLOOKUP($F23,'【4】 框架Ratecard条目汇总'!$A:$I,6,0),"")</f>
        <v>亚克力/彩色亚克力/半透亚克力</v>
      </c>
      <c r="L23" s="42" t="str">
        <f>_xlfn.IFNA(VLOOKUP($F23,'【4】 框架Ratecard条目汇总'!$A:$I,7,0),"")</f>
        <v>厚12mm</v>
      </c>
      <c r="M23" s="34" t="str">
        <f>_xlfn.IFNA(VLOOKUP($F23,'【4】 框架Ratecard条目汇总'!$A:$I,8,0),"")</f>
        <v>平米</v>
      </c>
      <c r="N23" s="52">
        <f>_xlfn.IFNA(VLOOKUP($F23,'【4】 框架Ratecard条目汇总'!$A:$I,9,0),"")</f>
        <v>250</v>
      </c>
      <c r="O23" s="52"/>
      <c r="P23" s="52"/>
      <c r="Q23" s="62">
        <v>7</v>
      </c>
      <c r="R23" s="62"/>
      <c r="S23" s="62"/>
      <c r="T23" s="62">
        <v>1</v>
      </c>
      <c r="U23" s="62"/>
      <c r="V23" s="62"/>
      <c r="W23" s="52">
        <f t="shared" si="1"/>
        <v>1750</v>
      </c>
      <c r="X23" s="52"/>
      <c r="Y23" s="52"/>
      <c r="Z23" s="52"/>
      <c r="AA23" s="52"/>
      <c r="AB23" s="44" t="s">
        <v>175</v>
      </c>
      <c r="AC23" s="21"/>
    </row>
    <row r="24" spans="1:29" ht="34">
      <c r="A24" s="19">
        <v>23</v>
      </c>
      <c r="B24" s="21" t="s">
        <v>96</v>
      </c>
      <c r="C24" s="25" t="s">
        <v>176</v>
      </c>
      <c r="D24" s="26" t="s">
        <v>176</v>
      </c>
      <c r="E24" s="25" t="s">
        <v>176</v>
      </c>
      <c r="F24" s="34" t="s">
        <v>177</v>
      </c>
      <c r="G24" s="21" t="s">
        <v>158</v>
      </c>
      <c r="H24" s="34" t="str">
        <f>_xlfn.IFNA(VLOOKUP($F24,'【4】 框架Ratecard条目汇总'!$A:$I,3,0),"")</f>
        <v>搭建制作</v>
      </c>
      <c r="I24" s="34" t="str">
        <f>_xlfn.IFNA(VLOOKUP($F24,'【4】 框架Ratecard条目汇总'!$A:$I,4,0),"")</f>
        <v>发光类制作</v>
      </c>
      <c r="J24" s="34" t="str">
        <f>_xlfn.IFNA(VLOOKUP($F24,'【4】 框架Ratecard条目汇总'!$A:$I,5,0),"")</f>
        <v>发光字</v>
      </c>
      <c r="K24" s="34" t="str">
        <f>_xlfn.IFNA(VLOOKUP($F24,'【4】 框架Ratecard条目汇总'!$A:$I,6,0),"")</f>
        <v>树脂发光字</v>
      </c>
      <c r="L24" s="42" t="str">
        <f>_xlfn.IFNA(VLOOKUP($F24,'【4】 框架Ratecard条目汇总'!$A:$I,7,0),"")</f>
        <v>高100mm内，含包边及损耗</v>
      </c>
      <c r="M24" s="34" t="str">
        <f>_xlfn.IFNA(VLOOKUP($F24,'【4】 框架Ratecard条目汇总'!$A:$I,8,0),"")</f>
        <v>延米</v>
      </c>
      <c r="N24" s="52">
        <f>_xlfn.IFNA(VLOOKUP($F24,'【4】 框架Ratecard条目汇总'!$A:$I,9,0),"")</f>
        <v>450</v>
      </c>
      <c r="O24" s="52"/>
      <c r="P24" s="52"/>
      <c r="Q24" s="62">
        <v>7</v>
      </c>
      <c r="R24" s="62"/>
      <c r="S24" s="62"/>
      <c r="T24" s="62">
        <v>1</v>
      </c>
      <c r="U24" s="62"/>
      <c r="V24" s="62"/>
      <c r="W24" s="52">
        <f t="shared" si="1"/>
        <v>3150</v>
      </c>
      <c r="X24" s="52"/>
      <c r="Y24" s="52"/>
      <c r="Z24" s="52"/>
      <c r="AA24" s="52"/>
      <c r="AB24" s="44" t="s">
        <v>178</v>
      </c>
      <c r="AC24" s="21"/>
    </row>
    <row r="25" spans="1:29" ht="17">
      <c r="A25" s="19">
        <v>24</v>
      </c>
      <c r="B25" s="21" t="s">
        <v>96</v>
      </c>
      <c r="C25" s="27" t="s">
        <v>198</v>
      </c>
      <c r="D25" s="29" t="s">
        <v>198</v>
      </c>
      <c r="E25" s="27" t="s">
        <v>198</v>
      </c>
      <c r="F25" s="34" t="s">
        <v>177</v>
      </c>
      <c r="G25" s="21" t="s">
        <v>158</v>
      </c>
      <c r="H25" s="34" t="str">
        <f>_xlfn.IFNA(VLOOKUP($F25,'【4】 框架Ratecard条目汇总'!$A:$I,3,0),"")</f>
        <v>搭建制作</v>
      </c>
      <c r="I25" s="34" t="str">
        <f>_xlfn.IFNA(VLOOKUP($F25,'【4】 框架Ratecard条目汇总'!$A:$I,4,0),"")</f>
        <v>发光类制作</v>
      </c>
      <c r="J25" s="34" t="str">
        <f>_xlfn.IFNA(VLOOKUP($F25,'【4】 框架Ratecard条目汇总'!$A:$I,5,0),"")</f>
        <v>发光字</v>
      </c>
      <c r="K25" s="34" t="str">
        <f>_xlfn.IFNA(VLOOKUP($F25,'【4】 框架Ratecard条目汇总'!$A:$I,6,0),"")</f>
        <v>树脂发光字</v>
      </c>
      <c r="L25" s="42" t="str">
        <f>_xlfn.IFNA(VLOOKUP($F25,'【4】 框架Ratecard条目汇总'!$A:$I,7,0),"")</f>
        <v>高100mm内，含包边及损耗</v>
      </c>
      <c r="M25" s="34" t="str">
        <f>_xlfn.IFNA(VLOOKUP($F25,'【4】 框架Ratecard条目汇总'!$A:$I,8,0),"")</f>
        <v>延米</v>
      </c>
      <c r="N25" s="52">
        <f>_xlfn.IFNA(VLOOKUP($F25,'【4】 框架Ratecard条目汇总'!$A:$I,9,0),"")</f>
        <v>450</v>
      </c>
      <c r="O25" s="52"/>
      <c r="P25" s="52"/>
      <c r="Q25" s="62">
        <v>3</v>
      </c>
      <c r="R25" s="62"/>
      <c r="S25" s="62"/>
      <c r="T25" s="62">
        <v>1</v>
      </c>
      <c r="U25" s="62"/>
      <c r="V25" s="62"/>
      <c r="W25" s="52">
        <f t="shared" si="1"/>
        <v>1350</v>
      </c>
      <c r="X25" s="52"/>
      <c r="Y25" s="52"/>
      <c r="Z25" s="52"/>
      <c r="AA25" s="52"/>
      <c r="AB25" s="44" t="s">
        <v>199</v>
      </c>
      <c r="AC25" s="21"/>
    </row>
    <row r="26" spans="1:29" ht="17">
      <c r="A26" s="19">
        <v>25</v>
      </c>
      <c r="B26" s="21" t="s">
        <v>96</v>
      </c>
      <c r="C26" s="27" t="s">
        <v>198</v>
      </c>
      <c r="D26" s="29" t="s">
        <v>198</v>
      </c>
      <c r="E26" s="27" t="s">
        <v>198</v>
      </c>
      <c r="F26" s="34" t="s">
        <v>177</v>
      </c>
      <c r="G26" s="21" t="s">
        <v>158</v>
      </c>
      <c r="H26" s="34" t="str">
        <f>_xlfn.IFNA(VLOOKUP($F26,'【4】 框架Ratecard条目汇总'!$A:$I,3,0),"")</f>
        <v>搭建制作</v>
      </c>
      <c r="I26" s="34" t="str">
        <f>_xlfn.IFNA(VLOOKUP($F26,'【4】 框架Ratecard条目汇总'!$A:$I,4,0),"")</f>
        <v>发光类制作</v>
      </c>
      <c r="J26" s="34" t="str">
        <f>_xlfn.IFNA(VLOOKUP($F26,'【4】 框架Ratecard条目汇总'!$A:$I,5,0),"")</f>
        <v>发光字</v>
      </c>
      <c r="K26" s="34" t="str">
        <f>_xlfn.IFNA(VLOOKUP($F26,'【4】 框架Ratecard条目汇总'!$A:$I,6,0),"")</f>
        <v>树脂发光字</v>
      </c>
      <c r="L26" s="42" t="str">
        <f>_xlfn.IFNA(VLOOKUP($F26,'【4】 框架Ratecard条目汇总'!$A:$I,7,0),"")</f>
        <v>高100mm内，含包边及损耗</v>
      </c>
      <c r="M26" s="34" t="str">
        <f>_xlfn.IFNA(VLOOKUP($F26,'【4】 框架Ratecard条目汇总'!$A:$I,8,0),"")</f>
        <v>延米</v>
      </c>
      <c r="N26" s="52">
        <f>_xlfn.IFNA(VLOOKUP($F26,'【4】 框架Ratecard条目汇总'!$A:$I,9,0),"")</f>
        <v>450</v>
      </c>
      <c r="O26" s="52"/>
      <c r="P26" s="52"/>
      <c r="Q26" s="62">
        <v>5</v>
      </c>
      <c r="R26" s="62"/>
      <c r="S26" s="62"/>
      <c r="T26" s="62">
        <v>1</v>
      </c>
      <c r="U26" s="62"/>
      <c r="V26" s="62"/>
      <c r="W26" s="52">
        <f t="shared" si="1"/>
        <v>2250</v>
      </c>
      <c r="X26" s="52"/>
      <c r="Y26" s="52"/>
      <c r="Z26" s="52"/>
      <c r="AA26" s="52"/>
      <c r="AB26" s="44" t="s">
        <v>200</v>
      </c>
      <c r="AC26" s="21"/>
    </row>
    <row r="27" spans="1:29" ht="17">
      <c r="A27" s="19">
        <v>26</v>
      </c>
      <c r="B27" s="21" t="s">
        <v>96</v>
      </c>
      <c r="C27" s="27" t="s">
        <v>201</v>
      </c>
      <c r="D27" s="29" t="s">
        <v>201</v>
      </c>
      <c r="E27" s="27" t="s">
        <v>201</v>
      </c>
      <c r="F27" s="34" t="s">
        <v>202</v>
      </c>
      <c r="G27" s="21" t="s">
        <v>158</v>
      </c>
      <c r="H27" s="34" t="str">
        <f>_xlfn.IFNA(VLOOKUP($F27,'【4】 框架Ratecard条目汇总'!$A:$I,3,0),"")</f>
        <v>搭建制作</v>
      </c>
      <c r="I27" s="34" t="str">
        <f>_xlfn.IFNA(VLOOKUP($F27,'【4】 框架Ratecard条目汇总'!$A:$I,4,0),"")</f>
        <v>家具及电器</v>
      </c>
      <c r="J27" s="34" t="str">
        <f>_xlfn.IFNA(VLOOKUP($F27,'【4】 框架Ratecard条目汇总'!$A:$I,5,0),"")</f>
        <v>绿植</v>
      </c>
      <c r="K27" s="34" t="str">
        <f>_xlfn.IFNA(VLOOKUP($F27,'【4】 框架Ratecard条目汇总'!$A:$I,6,0),"")</f>
        <v>大型绿植（真）-大型景观绿植</v>
      </c>
      <c r="L27" s="42" t="str">
        <f>_xlfn.IFNA(VLOOKUP($F27,'【4】 框架Ratecard条目汇总'!$A:$I,7,0),"")</f>
        <v>高度1000mm以上，租赁价，3天为1展期</v>
      </c>
      <c r="M27" s="34" t="str">
        <f>_xlfn.IFNA(VLOOKUP($F27,'【4】 框架Ratecard条目汇总'!$A:$I,8,0),"")</f>
        <v>个/展期</v>
      </c>
      <c r="N27" s="52">
        <f>_xlfn.IFNA(VLOOKUP($F27,'【4】 框架Ratecard条目汇总'!$A:$I,9,0),"")</f>
        <v>93</v>
      </c>
      <c r="O27" s="52"/>
      <c r="P27" s="52"/>
      <c r="Q27" s="62">
        <v>3</v>
      </c>
      <c r="R27" s="62"/>
      <c r="S27" s="62"/>
      <c r="T27" s="62">
        <v>3</v>
      </c>
      <c r="U27" s="62"/>
      <c r="V27" s="62"/>
      <c r="W27" s="52">
        <f t="shared" si="1"/>
        <v>837</v>
      </c>
      <c r="X27" s="52"/>
      <c r="Y27" s="52"/>
      <c r="Z27" s="52"/>
      <c r="AA27" s="52"/>
      <c r="AB27" s="44" t="s">
        <v>203</v>
      </c>
      <c r="AC27" s="21"/>
    </row>
    <row r="28" spans="1:29" ht="17">
      <c r="A28" s="19">
        <v>27</v>
      </c>
      <c r="B28" s="21" t="s">
        <v>96</v>
      </c>
      <c r="C28" s="27" t="s">
        <v>201</v>
      </c>
      <c r="D28" s="29" t="s">
        <v>201</v>
      </c>
      <c r="E28" s="27" t="s">
        <v>201</v>
      </c>
      <c r="F28" s="34" t="s">
        <v>204</v>
      </c>
      <c r="G28" s="21" t="s">
        <v>158</v>
      </c>
      <c r="H28" s="34" t="str">
        <f>_xlfn.IFNA(VLOOKUP($F28,'【4】 框架Ratecard条目汇总'!$A:$I,3,0),"")</f>
        <v>搭建制作</v>
      </c>
      <c r="I28" s="34" t="str">
        <f>_xlfn.IFNA(VLOOKUP($F28,'【4】 框架Ratecard条目汇总'!$A:$I,4,0),"")</f>
        <v>家具及电器</v>
      </c>
      <c r="J28" s="34" t="str">
        <f>_xlfn.IFNA(VLOOKUP($F28,'【4】 框架Ratecard条目汇总'!$A:$I,5,0),"")</f>
        <v>绿植</v>
      </c>
      <c r="K28" s="34" t="str">
        <f>_xlfn.IFNA(VLOOKUP($F28,'【4】 框架Ratecard条目汇总'!$A:$I,6,0),"")</f>
        <v>小型绿植（真）-中型景观绿植</v>
      </c>
      <c r="L28" s="42" t="str">
        <f>_xlfn.IFNA(VLOOKUP($F28,'【4】 框架Ratecard条目汇总'!$A:$I,7,0),"")</f>
        <v>高度30mm-1000mm内（含），租赁价，3天为1展期</v>
      </c>
      <c r="M28" s="34" t="str">
        <f>_xlfn.IFNA(VLOOKUP($F28,'【4】 框架Ratecard条目汇总'!$A:$I,8,0),"")</f>
        <v>个/展期</v>
      </c>
      <c r="N28" s="52">
        <f>_xlfn.IFNA(VLOOKUP($F28,'【4】 框架Ratecard条目汇总'!$A:$I,9,0),"")</f>
        <v>55</v>
      </c>
      <c r="O28" s="52"/>
      <c r="P28" s="52"/>
      <c r="Q28" s="62">
        <v>3</v>
      </c>
      <c r="R28" s="62"/>
      <c r="S28" s="62"/>
      <c r="T28" s="62">
        <v>3</v>
      </c>
      <c r="U28" s="62"/>
      <c r="V28" s="62"/>
      <c r="W28" s="52">
        <f t="shared" si="1"/>
        <v>495</v>
      </c>
      <c r="X28" s="52"/>
      <c r="Y28" s="52"/>
      <c r="Z28" s="52"/>
      <c r="AA28" s="52"/>
      <c r="AB28" s="44" t="s">
        <v>203</v>
      </c>
      <c r="AC28" s="21"/>
    </row>
    <row r="29" spans="1:29" ht="17">
      <c r="A29" s="19">
        <v>28</v>
      </c>
      <c r="B29" s="21" t="s">
        <v>96</v>
      </c>
      <c r="C29" s="27" t="s">
        <v>201</v>
      </c>
      <c r="D29" s="29" t="s">
        <v>205</v>
      </c>
      <c r="E29" s="27" t="s">
        <v>205</v>
      </c>
      <c r="F29" s="34" t="s">
        <v>206</v>
      </c>
      <c r="G29" s="21" t="s">
        <v>158</v>
      </c>
      <c r="H29" s="34" t="str">
        <f>_xlfn.IFNA(VLOOKUP($F29,'【4】 框架Ratecard条目汇总'!$A:$I,3,0),"")</f>
        <v>搭建制作</v>
      </c>
      <c r="I29" s="34" t="str">
        <f>_xlfn.IFNA(VLOOKUP($F29,'【4】 框架Ratecard条目汇总'!$A:$I,4,0),"")</f>
        <v>家具及电器</v>
      </c>
      <c r="J29" s="34" t="str">
        <f>_xlfn.IFNA(VLOOKUP($F29,'【4】 框架Ratecard条目汇总'!$A:$I,5,0),"")</f>
        <v>绿植</v>
      </c>
      <c r="K29" s="34" t="str">
        <f>_xlfn.IFNA(VLOOKUP($F29,'【4】 框架Ratecard条目汇总'!$A:$I,6,0),"")</f>
        <v>小型绿植（真）-小型景观绿植</v>
      </c>
      <c r="L29" s="42" t="str">
        <f>_xlfn.IFNA(VLOOKUP($F29,'【4】 框架Ratecard条目汇总'!$A:$I,7,0),"")</f>
        <v>高度300mm内（含），租赁价，3天为1展期</v>
      </c>
      <c r="M29" s="34" t="str">
        <f>_xlfn.IFNA(VLOOKUP($F29,'【4】 框架Ratecard条目汇总'!$A:$I,8,0),"")</f>
        <v>个/展期</v>
      </c>
      <c r="N29" s="52">
        <f>_xlfn.IFNA(VLOOKUP($F29,'【4】 框架Ratecard条目汇总'!$A:$I,9,0),"")</f>
        <v>21</v>
      </c>
      <c r="O29" s="52"/>
      <c r="P29" s="52"/>
      <c r="Q29" s="62">
        <v>10</v>
      </c>
      <c r="R29" s="62"/>
      <c r="S29" s="62"/>
      <c r="T29" s="62">
        <v>3</v>
      </c>
      <c r="U29" s="62"/>
      <c r="V29" s="62"/>
      <c r="W29" s="52">
        <f t="shared" si="1"/>
        <v>630</v>
      </c>
      <c r="X29" s="52"/>
      <c r="Y29" s="52"/>
      <c r="Z29" s="52"/>
      <c r="AA29" s="52"/>
      <c r="AB29" s="44"/>
      <c r="AC29" s="21"/>
    </row>
    <row r="30" spans="1:29" ht="17">
      <c r="A30" s="19">
        <v>29</v>
      </c>
      <c r="B30" s="21" t="s">
        <v>96</v>
      </c>
      <c r="C30" s="27" t="s">
        <v>205</v>
      </c>
      <c r="D30" s="29" t="s">
        <v>205</v>
      </c>
      <c r="E30" s="27" t="s">
        <v>205</v>
      </c>
      <c r="F30" s="34"/>
      <c r="G30" s="21" t="s">
        <v>142</v>
      </c>
      <c r="H30" s="27" t="s">
        <v>205</v>
      </c>
      <c r="I30" s="27" t="s">
        <v>205</v>
      </c>
      <c r="J30" s="27" t="s">
        <v>205</v>
      </c>
      <c r="K30" s="27" t="s">
        <v>205</v>
      </c>
      <c r="L30" s="45" t="s">
        <v>207</v>
      </c>
      <c r="M30" s="34" t="s">
        <v>152</v>
      </c>
      <c r="N30" s="52">
        <v>1500</v>
      </c>
      <c r="O30" s="52"/>
      <c r="P30" s="52"/>
      <c r="Q30" s="62">
        <v>1</v>
      </c>
      <c r="R30" s="62"/>
      <c r="S30" s="62"/>
      <c r="T30" s="62">
        <v>1</v>
      </c>
      <c r="U30" s="62"/>
      <c r="V30" s="62"/>
      <c r="W30" s="52">
        <f t="shared" si="1"/>
        <v>1500</v>
      </c>
      <c r="X30" s="52"/>
      <c r="Y30" s="52"/>
      <c r="Z30" s="52"/>
      <c r="AA30" s="52"/>
      <c r="AB30" s="44"/>
      <c r="AC30" s="21"/>
    </row>
    <row r="31" spans="1:29" ht="17">
      <c r="A31" s="19">
        <v>30</v>
      </c>
      <c r="B31" s="21" t="s">
        <v>96</v>
      </c>
      <c r="C31" s="27" t="s">
        <v>208</v>
      </c>
      <c r="D31" s="29" t="s">
        <v>208</v>
      </c>
      <c r="E31" s="27" t="s">
        <v>208</v>
      </c>
      <c r="F31" s="34" t="s">
        <v>177</v>
      </c>
      <c r="G31" s="21" t="s">
        <v>158</v>
      </c>
      <c r="H31" s="34" t="str">
        <f>_xlfn.IFNA(VLOOKUP($F31,'【4】 框架Ratecard条目汇总'!$A:$I,3,0),"")</f>
        <v>搭建制作</v>
      </c>
      <c r="I31" s="34" t="str">
        <f>_xlfn.IFNA(VLOOKUP($F31,'【4】 框架Ratecard条目汇总'!$A:$I,4,0),"")</f>
        <v>发光类制作</v>
      </c>
      <c r="J31" s="34" t="str">
        <f>_xlfn.IFNA(VLOOKUP($F31,'【4】 框架Ratecard条目汇总'!$A:$I,5,0),"")</f>
        <v>发光字</v>
      </c>
      <c r="K31" s="34" t="str">
        <f>_xlfn.IFNA(VLOOKUP($F31,'【4】 框架Ratecard条目汇总'!$A:$I,6,0),"")</f>
        <v>树脂发光字</v>
      </c>
      <c r="L31" s="42" t="str">
        <f>_xlfn.IFNA(VLOOKUP($F31,'【4】 框架Ratecard条目汇总'!$A:$I,7,0),"")</f>
        <v>高100mm内，含包边及损耗</v>
      </c>
      <c r="M31" s="34" t="str">
        <f>_xlfn.IFNA(VLOOKUP($F31,'【4】 框架Ratecard条目汇总'!$A:$I,8,0),"")</f>
        <v>延米</v>
      </c>
      <c r="N31" s="52">
        <f>_xlfn.IFNA(VLOOKUP($F31,'【4】 框架Ratecard条目汇总'!$A:$I,9,0),"")</f>
        <v>450</v>
      </c>
      <c r="O31" s="52"/>
      <c r="P31" s="52"/>
      <c r="Q31" s="62">
        <v>1</v>
      </c>
      <c r="R31" s="62"/>
      <c r="S31" s="62"/>
      <c r="T31" s="62">
        <v>1</v>
      </c>
      <c r="U31" s="62"/>
      <c r="V31" s="62"/>
      <c r="W31" s="52">
        <f t="shared" si="1"/>
        <v>450</v>
      </c>
      <c r="X31" s="52"/>
      <c r="Y31" s="52"/>
      <c r="Z31" s="52"/>
      <c r="AA31" s="52"/>
      <c r="AB31" s="44" t="s">
        <v>209</v>
      </c>
      <c r="AC31" s="21"/>
    </row>
    <row r="32" spans="1:29" ht="17">
      <c r="A32" s="19">
        <v>31</v>
      </c>
      <c r="B32" s="21" t="s">
        <v>96</v>
      </c>
      <c r="C32" s="27" t="s">
        <v>208</v>
      </c>
      <c r="D32" s="29" t="s">
        <v>208</v>
      </c>
      <c r="E32" s="27" t="s">
        <v>208</v>
      </c>
      <c r="F32" s="34" t="s">
        <v>177</v>
      </c>
      <c r="G32" s="21" t="s">
        <v>158</v>
      </c>
      <c r="H32" s="34" t="str">
        <f>_xlfn.IFNA(VLOOKUP($F32,'【4】 框架Ratecard条目汇总'!$A:$I,3,0),"")</f>
        <v>搭建制作</v>
      </c>
      <c r="I32" s="34" t="str">
        <f>_xlfn.IFNA(VLOOKUP($F32,'【4】 框架Ratecard条目汇总'!$A:$I,4,0),"")</f>
        <v>发光类制作</v>
      </c>
      <c r="J32" s="34" t="str">
        <f>_xlfn.IFNA(VLOOKUP($F32,'【4】 框架Ratecard条目汇总'!$A:$I,5,0),"")</f>
        <v>发光字</v>
      </c>
      <c r="K32" s="34" t="str">
        <f>_xlfn.IFNA(VLOOKUP($F32,'【4】 框架Ratecard条目汇总'!$A:$I,6,0),"")</f>
        <v>树脂发光字</v>
      </c>
      <c r="L32" s="42" t="str">
        <f>_xlfn.IFNA(VLOOKUP($F32,'【4】 框架Ratecard条目汇总'!$A:$I,7,0),"")</f>
        <v>高100mm内，含包边及损耗</v>
      </c>
      <c r="M32" s="34" t="str">
        <f>_xlfn.IFNA(VLOOKUP($F32,'【4】 框架Ratecard条目汇总'!$A:$I,8,0),"")</f>
        <v>延米</v>
      </c>
      <c r="N32" s="52">
        <f>_xlfn.IFNA(VLOOKUP($F32,'【4】 框架Ratecard条目汇总'!$A:$I,9,0),"")</f>
        <v>450</v>
      </c>
      <c r="O32" s="52"/>
      <c r="P32" s="52"/>
      <c r="Q32" s="62">
        <v>2</v>
      </c>
      <c r="R32" s="62"/>
      <c r="S32" s="62"/>
      <c r="T32" s="62">
        <v>1</v>
      </c>
      <c r="U32" s="62"/>
      <c r="V32" s="62"/>
      <c r="W32" s="52">
        <f t="shared" si="1"/>
        <v>900</v>
      </c>
      <c r="X32" s="52"/>
      <c r="Y32" s="52"/>
      <c r="Z32" s="52"/>
      <c r="AA32" s="52"/>
      <c r="AB32" s="44" t="s">
        <v>210</v>
      </c>
      <c r="AC32" s="21"/>
    </row>
    <row r="33" spans="1:29" ht="34">
      <c r="A33" s="19">
        <v>32</v>
      </c>
      <c r="B33" s="21" t="s">
        <v>96</v>
      </c>
      <c r="C33" s="27" t="s">
        <v>211</v>
      </c>
      <c r="D33" s="29" t="s">
        <v>212</v>
      </c>
      <c r="E33" s="27" t="s">
        <v>212</v>
      </c>
      <c r="F33" s="34" t="s">
        <v>213</v>
      </c>
      <c r="G33" s="21" t="s">
        <v>158</v>
      </c>
      <c r="H33" s="34" t="str">
        <f>_xlfn.IFNA(VLOOKUP($F33,'【4】 框架Ratecard条目汇总'!$A:$I,3,0),"")</f>
        <v>搭建制作</v>
      </c>
      <c r="I33" s="34" t="str">
        <f>_xlfn.IFNA(VLOOKUP($F33,'【4】 框架Ratecard条目汇总'!$A:$I,4,0),"")</f>
        <v>展示类制作</v>
      </c>
      <c r="J33" s="34" t="str">
        <f>_xlfn.IFNA(VLOOKUP($F33,'【4】 框架Ratecard条目汇总'!$A:$I,5,0),"")</f>
        <v>立体字</v>
      </c>
      <c r="K33" s="34" t="str">
        <f>_xlfn.IFNA(VLOOKUP($F33,'【4】 框架Ratecard条目汇总'!$A:$I,6,0),"")</f>
        <v>亚克力/彩色亚克力/半透亚克力</v>
      </c>
      <c r="L33" s="42" t="str">
        <f>_xlfn.IFNA(VLOOKUP($F33,'【4】 框架Ratecard条目汇总'!$A:$I,7,0),"")</f>
        <v>厚8mm</v>
      </c>
      <c r="M33" s="34" t="str">
        <f>_xlfn.IFNA(VLOOKUP($F33,'【4】 框架Ratecard条目汇总'!$A:$I,8,0),"")</f>
        <v>平米</v>
      </c>
      <c r="N33" s="52">
        <f>_xlfn.IFNA(VLOOKUP($F33,'【4】 框架Ratecard条目汇总'!$A:$I,9,0),"")</f>
        <v>180</v>
      </c>
      <c r="O33" s="52"/>
      <c r="P33" s="52"/>
      <c r="Q33" s="62">
        <v>0.09</v>
      </c>
      <c r="R33" s="62"/>
      <c r="S33" s="62"/>
      <c r="T33" s="62">
        <v>1</v>
      </c>
      <c r="U33" s="62"/>
      <c r="V33" s="62"/>
      <c r="W33" s="52">
        <f t="shared" si="1"/>
        <v>16.2</v>
      </c>
      <c r="X33" s="52"/>
      <c r="Y33" s="52"/>
      <c r="Z33" s="52"/>
      <c r="AA33" s="52"/>
      <c r="AB33" s="44" t="s">
        <v>214</v>
      </c>
      <c r="AC33" s="21"/>
    </row>
    <row r="34" spans="1:29" ht="17">
      <c r="A34" s="19">
        <v>33</v>
      </c>
      <c r="B34" s="21" t="s">
        <v>96</v>
      </c>
      <c r="C34" s="27" t="s">
        <v>211</v>
      </c>
      <c r="D34" s="29" t="s">
        <v>211</v>
      </c>
      <c r="E34" s="27" t="s">
        <v>211</v>
      </c>
      <c r="F34" s="34" t="s">
        <v>215</v>
      </c>
      <c r="G34" s="21" t="s">
        <v>158</v>
      </c>
      <c r="H34" s="34" t="str">
        <f>_xlfn.IFNA(VLOOKUP($F34,'【4】 框架Ratecard条目汇总'!$A:$I,3,0),"")</f>
        <v>搭建制作</v>
      </c>
      <c r="I34" s="34" t="str">
        <f>_xlfn.IFNA(VLOOKUP($F34,'【4】 框架Ratecard条目汇总'!$A:$I,4,0),"")</f>
        <v>发光类制作</v>
      </c>
      <c r="J34" s="34" t="str">
        <f>_xlfn.IFNA(VLOOKUP($F34,'【4】 框架Ratecard条目汇总'!$A:$I,5,0),"")</f>
        <v>发光字</v>
      </c>
      <c r="K34" s="34" t="str">
        <f>_xlfn.IFNA(VLOOKUP($F34,'【4】 框架Ratecard条目汇总'!$A:$I,6,0),"")</f>
        <v>亚克力发光字</v>
      </c>
      <c r="L34" s="42" t="str">
        <f>_xlfn.IFNA(VLOOKUP($F34,'【4】 框架Ratecard条目汇总'!$A:$I,7,0),"")</f>
        <v>高200mm-600mm（内），含包边及损耗</v>
      </c>
      <c r="M34" s="34" t="str">
        <f>_xlfn.IFNA(VLOOKUP($F34,'【4】 框架Ratecard条目汇总'!$A:$I,8,0),"")</f>
        <v>延米</v>
      </c>
      <c r="N34" s="52">
        <f>_xlfn.IFNA(VLOOKUP($F34,'【4】 框架Ratecard条目汇总'!$A:$I,9,0),"")</f>
        <v>500</v>
      </c>
      <c r="O34" s="52"/>
      <c r="P34" s="52"/>
      <c r="Q34" s="62">
        <v>0.6</v>
      </c>
      <c r="R34" s="62"/>
      <c r="S34" s="62"/>
      <c r="T34" s="62">
        <v>1</v>
      </c>
      <c r="U34" s="62"/>
      <c r="V34" s="62"/>
      <c r="W34" s="52">
        <f t="shared" si="1"/>
        <v>300</v>
      </c>
      <c r="X34" s="52"/>
      <c r="Y34" s="52"/>
      <c r="Z34" s="52"/>
      <c r="AA34" s="52"/>
      <c r="AB34" s="44" t="s">
        <v>216</v>
      </c>
      <c r="AC34" s="21"/>
    </row>
    <row r="35" spans="1:29" ht="34">
      <c r="A35" s="19">
        <v>34</v>
      </c>
      <c r="B35" s="21" t="s">
        <v>96</v>
      </c>
      <c r="C35" s="27" t="s">
        <v>217</v>
      </c>
      <c r="D35" s="29" t="s">
        <v>217</v>
      </c>
      <c r="E35" s="27" t="s">
        <v>217</v>
      </c>
      <c r="F35" s="34" t="s">
        <v>213</v>
      </c>
      <c r="G35" s="21" t="s">
        <v>158</v>
      </c>
      <c r="H35" s="34" t="str">
        <f>_xlfn.IFNA(VLOOKUP($F35,'【4】 框架Ratecard条目汇总'!$A:$I,3,0),"")</f>
        <v>搭建制作</v>
      </c>
      <c r="I35" s="34" t="str">
        <f>_xlfn.IFNA(VLOOKUP($F35,'【4】 框架Ratecard条目汇总'!$A:$I,4,0),"")</f>
        <v>展示类制作</v>
      </c>
      <c r="J35" s="34" t="str">
        <f>_xlfn.IFNA(VLOOKUP($F35,'【4】 框架Ratecard条目汇总'!$A:$I,5,0),"")</f>
        <v>立体字</v>
      </c>
      <c r="K35" s="34" t="str">
        <f>_xlfn.IFNA(VLOOKUP($F35,'【4】 框架Ratecard条目汇总'!$A:$I,6,0),"")</f>
        <v>亚克力/彩色亚克力/半透亚克力</v>
      </c>
      <c r="L35" s="42" t="str">
        <f>_xlfn.IFNA(VLOOKUP($F35,'【4】 框架Ratecard条目汇总'!$A:$I,7,0),"")</f>
        <v>厚8mm</v>
      </c>
      <c r="M35" s="34" t="str">
        <f>_xlfn.IFNA(VLOOKUP($F35,'【4】 框架Ratecard条目汇总'!$A:$I,8,0),"")</f>
        <v>平米</v>
      </c>
      <c r="N35" s="52">
        <f>_xlfn.IFNA(VLOOKUP($F35,'【4】 框架Ratecard条目汇总'!$A:$I,9,0),"")</f>
        <v>180</v>
      </c>
      <c r="O35" s="52"/>
      <c r="P35" s="52"/>
      <c r="Q35" s="62">
        <v>0.09</v>
      </c>
      <c r="R35" s="62"/>
      <c r="S35" s="62"/>
      <c r="T35" s="62">
        <v>1</v>
      </c>
      <c r="U35" s="62"/>
      <c r="V35" s="62"/>
      <c r="W35" s="52">
        <f t="shared" si="1"/>
        <v>16.2</v>
      </c>
      <c r="X35" s="52"/>
      <c r="Y35" s="52"/>
      <c r="Z35" s="52"/>
      <c r="AA35" s="52"/>
      <c r="AB35" s="44" t="s">
        <v>214</v>
      </c>
      <c r="AC35" s="21"/>
    </row>
    <row r="36" spans="1:29" ht="17">
      <c r="A36" s="19">
        <v>35</v>
      </c>
      <c r="B36" s="21" t="s">
        <v>96</v>
      </c>
      <c r="C36" s="27" t="s">
        <v>218</v>
      </c>
      <c r="D36" s="29" t="s">
        <v>218</v>
      </c>
      <c r="E36" s="27" t="s">
        <v>218</v>
      </c>
      <c r="F36" s="34" t="s">
        <v>215</v>
      </c>
      <c r="G36" s="21" t="s">
        <v>158</v>
      </c>
      <c r="H36" s="34" t="str">
        <f>_xlfn.IFNA(VLOOKUP($F36,'【4】 框架Ratecard条目汇总'!$A:$I,3,0),"")</f>
        <v>搭建制作</v>
      </c>
      <c r="I36" s="34" t="str">
        <f>_xlfn.IFNA(VLOOKUP($F36,'【4】 框架Ratecard条目汇总'!$A:$I,4,0),"")</f>
        <v>发光类制作</v>
      </c>
      <c r="J36" s="34" t="str">
        <f>_xlfn.IFNA(VLOOKUP($F36,'【4】 框架Ratecard条目汇总'!$A:$I,5,0),"")</f>
        <v>发光字</v>
      </c>
      <c r="K36" s="34" t="str">
        <f>_xlfn.IFNA(VLOOKUP($F36,'【4】 框架Ratecard条目汇总'!$A:$I,6,0),"")</f>
        <v>亚克力发光字</v>
      </c>
      <c r="L36" s="42" t="str">
        <f>_xlfn.IFNA(VLOOKUP($F36,'【4】 框架Ratecard条目汇总'!$A:$I,7,0),"")</f>
        <v>高200mm-600mm（内），含包边及损耗</v>
      </c>
      <c r="M36" s="34" t="str">
        <f>_xlfn.IFNA(VLOOKUP($F36,'【4】 框架Ratecard条目汇总'!$A:$I,8,0),"")</f>
        <v>延米</v>
      </c>
      <c r="N36" s="52">
        <f>_xlfn.IFNA(VLOOKUP($F36,'【4】 框架Ratecard条目汇总'!$A:$I,9,0),"")</f>
        <v>500</v>
      </c>
      <c r="O36" s="52"/>
      <c r="P36" s="52"/>
      <c r="Q36" s="62">
        <v>0.6</v>
      </c>
      <c r="R36" s="62"/>
      <c r="S36" s="62"/>
      <c r="T36" s="62">
        <v>1</v>
      </c>
      <c r="U36" s="62"/>
      <c r="V36" s="62"/>
      <c r="W36" s="52">
        <f t="shared" si="1"/>
        <v>300</v>
      </c>
      <c r="X36" s="52"/>
      <c r="Y36" s="52"/>
      <c r="Z36" s="52"/>
      <c r="AA36" s="52"/>
      <c r="AB36" s="44" t="s">
        <v>216</v>
      </c>
      <c r="AC36" s="21"/>
    </row>
    <row r="37" spans="1:29" ht="17">
      <c r="A37" s="19">
        <v>36</v>
      </c>
      <c r="B37" s="21" t="s">
        <v>96</v>
      </c>
      <c r="C37" s="30" t="s">
        <v>219</v>
      </c>
      <c r="D37" s="31" t="s">
        <v>219</v>
      </c>
      <c r="E37" s="30" t="s">
        <v>219</v>
      </c>
      <c r="F37" s="34" t="s">
        <v>220</v>
      </c>
      <c r="G37" s="21" t="s">
        <v>158</v>
      </c>
      <c r="H37" s="34" t="str">
        <f>_xlfn.IFNA(VLOOKUP($F37,'【4】 框架Ratecard条目汇总'!$A:$I,3,0),"")</f>
        <v>搭建制作</v>
      </c>
      <c r="I37" s="34" t="str">
        <f>_xlfn.IFNA(VLOOKUP($F37,'【4】 框架Ratecard条目汇总'!$A:$I,4,0),"")</f>
        <v>结构类制作</v>
      </c>
      <c r="J37" s="34" t="str">
        <f>_xlfn.IFNA(VLOOKUP($F37,'【4】 框架Ratecard条目汇总'!$A:$I,5,0),"")</f>
        <v>常规背景结构</v>
      </c>
      <c r="K37" s="34" t="str">
        <f>_xlfn.IFNA(VLOOKUP($F37,'【4】 框架Ratecard条目汇总'!$A:$I,6,0),"")</f>
        <v>木质背板</v>
      </c>
      <c r="L37" s="42" t="str">
        <f>_xlfn.IFNA(VLOOKUP($F37,'【4】 框架Ratecard条目汇总'!$A:$I,7,0),"")</f>
        <v>单面木制背景板含写真喷绘，含侧挡封边及支撑</v>
      </c>
      <c r="M37" s="34" t="str">
        <f>_xlfn.IFNA(VLOOKUP($F37,'【4】 框架Ratecard条目汇总'!$A:$I,8,0),"")</f>
        <v>平米</v>
      </c>
      <c r="N37" s="52">
        <f>_xlfn.IFNA(VLOOKUP($F37,'【4】 框架Ratecard条目汇总'!$A:$I,9,0),"")</f>
        <v>216</v>
      </c>
      <c r="O37" s="52"/>
      <c r="P37" s="52"/>
      <c r="Q37" s="62">
        <v>15</v>
      </c>
      <c r="R37" s="62"/>
      <c r="S37" s="62"/>
      <c r="T37" s="62">
        <v>1</v>
      </c>
      <c r="U37" s="62"/>
      <c r="V37" s="62"/>
      <c r="W37" s="52">
        <f t="shared" si="1"/>
        <v>3240</v>
      </c>
      <c r="X37" s="52"/>
      <c r="Y37" s="52"/>
      <c r="Z37" s="52"/>
      <c r="AA37" s="52"/>
      <c r="AB37" s="44" t="s">
        <v>221</v>
      </c>
      <c r="AC37" s="21"/>
    </row>
    <row r="38" spans="1:29" ht="17">
      <c r="A38" s="19">
        <v>37</v>
      </c>
      <c r="B38" s="21" t="s">
        <v>96</v>
      </c>
      <c r="C38" s="30" t="s">
        <v>222</v>
      </c>
      <c r="D38" s="32" t="s">
        <v>223</v>
      </c>
      <c r="E38" s="36" t="s">
        <v>223</v>
      </c>
      <c r="F38" s="34" t="s">
        <v>224</v>
      </c>
      <c r="G38" s="21" t="s">
        <v>158</v>
      </c>
      <c r="H38" s="34" t="str">
        <f>_xlfn.IFNA(VLOOKUP($F38,'【4】 框架Ratecard条目汇总'!$A:$I,3,0),"")</f>
        <v>搭建制作</v>
      </c>
      <c r="I38" s="34" t="str">
        <f>_xlfn.IFNA(VLOOKUP($F38,'【4】 框架Ratecard条目汇总'!$A:$I,4,0),"")</f>
        <v>结构类制作</v>
      </c>
      <c r="J38" s="34" t="str">
        <f>_xlfn.IFNA(VLOOKUP($F38,'【4】 框架Ratecard条目汇总'!$A:$I,5,0),"")</f>
        <v>常规背景结构</v>
      </c>
      <c r="K38" s="34" t="str">
        <f>_xlfn.IFNA(VLOOKUP($F38,'【4】 框架Ratecard条目汇总'!$A:$I,6,0),"")</f>
        <v>异形木质背板</v>
      </c>
      <c r="L38" s="42" t="str">
        <f>_xlfn.IFNA(VLOOKUP($F38,'【4】 框架Ratecard条目汇总'!$A:$I,7,0),"")</f>
        <v>单面木制背景板含写真喷绘，含侧挡封边含损耗及支撑</v>
      </c>
      <c r="M38" s="34" t="str">
        <f>_xlfn.IFNA(VLOOKUP($F38,'【4】 框架Ratecard条目汇总'!$A:$I,8,0),"")</f>
        <v>平米</v>
      </c>
      <c r="N38" s="52">
        <f>_xlfn.IFNA(VLOOKUP($F38,'【4】 框架Ratecard条目汇总'!$A:$I,9,0),"")</f>
        <v>263</v>
      </c>
      <c r="O38" s="52"/>
      <c r="P38" s="52"/>
      <c r="Q38" s="62">
        <v>8</v>
      </c>
      <c r="R38" s="62"/>
      <c r="S38" s="62"/>
      <c r="T38" s="62">
        <v>1</v>
      </c>
      <c r="U38" s="62"/>
      <c r="V38" s="62"/>
      <c r="W38" s="52">
        <f t="shared" si="1"/>
        <v>2104</v>
      </c>
      <c r="X38" s="52"/>
      <c r="Y38" s="52"/>
      <c r="Z38" s="52"/>
      <c r="AA38" s="52"/>
      <c r="AB38" s="44" t="s">
        <v>225</v>
      </c>
      <c r="AC38" s="21"/>
    </row>
    <row r="39" spans="1:29" ht="17">
      <c r="A39" s="19">
        <v>38</v>
      </c>
      <c r="B39" s="21" t="s">
        <v>96</v>
      </c>
      <c r="C39" s="30" t="s">
        <v>226</v>
      </c>
      <c r="D39" s="31" t="s">
        <v>226</v>
      </c>
      <c r="E39" s="30" t="s">
        <v>226</v>
      </c>
      <c r="F39" s="34" t="s">
        <v>227</v>
      </c>
      <c r="G39" s="21" t="s">
        <v>158</v>
      </c>
      <c r="H39" s="34" t="str">
        <f>_xlfn.IFNA(VLOOKUP($F39,'【4】 框架Ratecard条目汇总'!$A:$I,3,0),"")</f>
        <v>搭建制作</v>
      </c>
      <c r="I39" s="34" t="str">
        <f>_xlfn.IFNA(VLOOKUP($F39,'【4】 框架Ratecard条目汇总'!$A:$I,4,0),"")</f>
        <v>发光类制作</v>
      </c>
      <c r="J39" s="34" t="str">
        <f>_xlfn.IFNA(VLOOKUP($F39,'【4】 框架Ratecard条目汇总'!$A:$I,5,0),"")</f>
        <v>灯带</v>
      </c>
      <c r="K39" s="34" t="str">
        <f>_xlfn.IFNA(VLOOKUP($F39,'【4】 框架Ratecard条目汇总'!$A:$I,6,0),"")</f>
        <v>硅胶灯槽</v>
      </c>
      <c r="L39" s="42" t="str">
        <f>_xlfn.IFNA(VLOOKUP($F39,'【4】 框架Ratecard条目汇总'!$A:$I,7,0),"")</f>
        <v>含LED灯带及盖板</v>
      </c>
      <c r="M39" s="34" t="str">
        <f>_xlfn.IFNA(VLOOKUP($F39,'【4】 框架Ratecard条目汇总'!$A:$I,8,0),"")</f>
        <v>米</v>
      </c>
      <c r="N39" s="52">
        <f>_xlfn.IFNA(VLOOKUP($F39,'【4】 框架Ratecard条目汇总'!$A:$I,9,0),"")</f>
        <v>35</v>
      </c>
      <c r="O39" s="52"/>
      <c r="P39" s="52"/>
      <c r="Q39" s="62">
        <v>40</v>
      </c>
      <c r="R39" s="62"/>
      <c r="S39" s="62"/>
      <c r="T39" s="62">
        <v>1</v>
      </c>
      <c r="U39" s="62"/>
      <c r="V39" s="62"/>
      <c r="W39" s="52">
        <f t="shared" si="1"/>
        <v>1400</v>
      </c>
      <c r="X39" s="52"/>
      <c r="Y39" s="52"/>
      <c r="Z39" s="52"/>
      <c r="AA39" s="52"/>
      <c r="AB39" s="44"/>
      <c r="AC39" s="21"/>
    </row>
    <row r="40" spans="1:29" ht="17">
      <c r="A40" s="19">
        <v>39</v>
      </c>
      <c r="B40" s="21" t="s">
        <v>96</v>
      </c>
      <c r="C40" s="30" t="s">
        <v>228</v>
      </c>
      <c r="D40" s="31" t="s">
        <v>228</v>
      </c>
      <c r="E40" s="30" t="s">
        <v>228</v>
      </c>
      <c r="F40" s="34" t="s">
        <v>204</v>
      </c>
      <c r="G40" s="21" t="s">
        <v>158</v>
      </c>
      <c r="H40" s="34" t="str">
        <f>_xlfn.IFNA(VLOOKUP($F40,'【4】 框架Ratecard条目汇总'!$A:$I,3,0),"")</f>
        <v>搭建制作</v>
      </c>
      <c r="I40" s="34" t="str">
        <f>_xlfn.IFNA(VLOOKUP($F40,'【4】 框架Ratecard条目汇总'!$A:$I,4,0),"")</f>
        <v>家具及电器</v>
      </c>
      <c r="J40" s="34" t="str">
        <f>_xlfn.IFNA(VLOOKUP($F40,'【4】 框架Ratecard条目汇总'!$A:$I,5,0),"")</f>
        <v>绿植</v>
      </c>
      <c r="K40" s="34" t="str">
        <f>_xlfn.IFNA(VLOOKUP($F40,'【4】 框架Ratecard条目汇总'!$A:$I,6,0),"")</f>
        <v>小型绿植（真）-中型景观绿植</v>
      </c>
      <c r="L40" s="42" t="str">
        <f>_xlfn.IFNA(VLOOKUP($F40,'【4】 框架Ratecard条目汇总'!$A:$I,7,0),"")</f>
        <v>高度30mm-1000mm内（含），租赁价，3天为1展期</v>
      </c>
      <c r="M40" s="34" t="str">
        <f>_xlfn.IFNA(VLOOKUP($F40,'【4】 框架Ratecard条目汇总'!$A:$I,8,0),"")</f>
        <v>个/展期</v>
      </c>
      <c r="N40" s="52">
        <f>_xlfn.IFNA(VLOOKUP($F40,'【4】 框架Ratecard条目汇总'!$A:$I,9,0),"")</f>
        <v>55</v>
      </c>
      <c r="O40" s="52"/>
      <c r="P40" s="52"/>
      <c r="Q40" s="62">
        <v>10</v>
      </c>
      <c r="R40" s="62"/>
      <c r="S40" s="62"/>
      <c r="T40" s="62">
        <v>3</v>
      </c>
      <c r="U40" s="62"/>
      <c r="V40" s="62"/>
      <c r="W40" s="52">
        <f t="shared" si="1"/>
        <v>1650</v>
      </c>
      <c r="X40" s="52"/>
      <c r="Y40" s="52"/>
      <c r="Z40" s="52"/>
      <c r="AA40" s="52"/>
      <c r="AB40" s="44"/>
      <c r="AC40" s="21"/>
    </row>
    <row r="41" spans="1:29" ht="17">
      <c r="A41" s="19">
        <v>40</v>
      </c>
      <c r="B41" s="21" t="s">
        <v>96</v>
      </c>
      <c r="C41" s="30" t="s">
        <v>228</v>
      </c>
      <c r="D41" s="31" t="s">
        <v>228</v>
      </c>
      <c r="E41" s="30" t="s">
        <v>228</v>
      </c>
      <c r="F41" s="34" t="s">
        <v>206</v>
      </c>
      <c r="G41" s="21" t="s">
        <v>158</v>
      </c>
      <c r="H41" s="34" t="str">
        <f>_xlfn.IFNA(VLOOKUP($F41,'【4】 框架Ratecard条目汇总'!$A:$I,3,0),"")</f>
        <v>搭建制作</v>
      </c>
      <c r="I41" s="34" t="str">
        <f>_xlfn.IFNA(VLOOKUP($F41,'【4】 框架Ratecard条目汇总'!$A:$I,4,0),"")</f>
        <v>家具及电器</v>
      </c>
      <c r="J41" s="34" t="str">
        <f>_xlfn.IFNA(VLOOKUP($F41,'【4】 框架Ratecard条目汇总'!$A:$I,5,0),"")</f>
        <v>绿植</v>
      </c>
      <c r="K41" s="34" t="str">
        <f>_xlfn.IFNA(VLOOKUP($F41,'【4】 框架Ratecard条目汇总'!$A:$I,6,0),"")</f>
        <v>小型绿植（真）-小型景观绿植</v>
      </c>
      <c r="L41" s="42" t="str">
        <f>_xlfn.IFNA(VLOOKUP($F41,'【4】 框架Ratecard条目汇总'!$A:$I,7,0),"")</f>
        <v>高度300mm内（含），租赁价，3天为1展期</v>
      </c>
      <c r="M41" s="34" t="str">
        <f>_xlfn.IFNA(VLOOKUP($F41,'【4】 框架Ratecard条目汇总'!$A:$I,8,0),"")</f>
        <v>个/展期</v>
      </c>
      <c r="N41" s="52">
        <f>_xlfn.IFNA(VLOOKUP($F41,'【4】 框架Ratecard条目汇总'!$A:$I,9,0),"")</f>
        <v>21</v>
      </c>
      <c r="O41" s="52"/>
      <c r="P41" s="52"/>
      <c r="Q41" s="62">
        <v>50</v>
      </c>
      <c r="R41" s="62"/>
      <c r="S41" s="62"/>
      <c r="T41" s="62">
        <v>3</v>
      </c>
      <c r="U41" s="62"/>
      <c r="V41" s="62"/>
      <c r="W41" s="52">
        <f t="shared" si="1"/>
        <v>3150</v>
      </c>
      <c r="X41" s="52"/>
      <c r="Y41" s="52"/>
      <c r="Z41" s="52"/>
      <c r="AA41" s="52"/>
      <c r="AB41" s="44"/>
      <c r="AC41" s="21"/>
    </row>
    <row r="42" spans="1:29" ht="17">
      <c r="A42" s="19">
        <v>41</v>
      </c>
      <c r="B42" s="21" t="s">
        <v>96</v>
      </c>
      <c r="C42" s="30" t="s">
        <v>228</v>
      </c>
      <c r="D42" s="31" t="s">
        <v>228</v>
      </c>
      <c r="E42" s="30" t="s">
        <v>228</v>
      </c>
      <c r="F42" s="34" t="s">
        <v>202</v>
      </c>
      <c r="G42" s="21" t="s">
        <v>158</v>
      </c>
      <c r="H42" s="34" t="str">
        <f>_xlfn.IFNA(VLOOKUP($F42,'【4】 框架Ratecard条目汇总'!$A:$I,3,0),"")</f>
        <v>搭建制作</v>
      </c>
      <c r="I42" s="34" t="str">
        <f>_xlfn.IFNA(VLOOKUP($F42,'【4】 框架Ratecard条目汇总'!$A:$I,4,0),"")</f>
        <v>家具及电器</v>
      </c>
      <c r="J42" s="34" t="str">
        <f>_xlfn.IFNA(VLOOKUP($F42,'【4】 框架Ratecard条目汇总'!$A:$I,5,0),"")</f>
        <v>绿植</v>
      </c>
      <c r="K42" s="34" t="str">
        <f>_xlfn.IFNA(VLOOKUP($F42,'【4】 框架Ratecard条目汇总'!$A:$I,6,0),"")</f>
        <v>大型绿植（真）-大型景观绿植</v>
      </c>
      <c r="L42" s="42" t="str">
        <f>_xlfn.IFNA(VLOOKUP($F42,'【4】 框架Ratecard条目汇总'!$A:$I,7,0),"")</f>
        <v>高度1000mm以上，租赁价，3天为1展期</v>
      </c>
      <c r="M42" s="34" t="str">
        <f>_xlfn.IFNA(VLOOKUP($F42,'【4】 框架Ratecard条目汇总'!$A:$I,8,0),"")</f>
        <v>个/展期</v>
      </c>
      <c r="N42" s="52">
        <f>_xlfn.IFNA(VLOOKUP($F42,'【4】 框架Ratecard条目汇总'!$A:$I,9,0),"")</f>
        <v>93</v>
      </c>
      <c r="O42" s="52"/>
      <c r="P42" s="52"/>
      <c r="Q42" s="62">
        <v>3</v>
      </c>
      <c r="R42" s="62"/>
      <c r="S42" s="62"/>
      <c r="T42" s="62">
        <v>3</v>
      </c>
      <c r="U42" s="62"/>
      <c r="V42" s="62"/>
      <c r="W42" s="52">
        <f t="shared" si="1"/>
        <v>837</v>
      </c>
      <c r="X42" s="52"/>
      <c r="Y42" s="52"/>
      <c r="Z42" s="52"/>
      <c r="AA42" s="52"/>
      <c r="AB42" s="44"/>
      <c r="AC42" s="21"/>
    </row>
    <row r="43" spans="1:29" ht="17">
      <c r="A43" s="19">
        <v>42</v>
      </c>
      <c r="B43" s="21" t="s">
        <v>96</v>
      </c>
      <c r="C43" s="30" t="s">
        <v>229</v>
      </c>
      <c r="D43" s="31" t="s">
        <v>229</v>
      </c>
      <c r="E43" s="30" t="s">
        <v>229</v>
      </c>
      <c r="F43" s="34" t="s">
        <v>224</v>
      </c>
      <c r="G43" s="21" t="s">
        <v>158</v>
      </c>
      <c r="H43" s="34" t="str">
        <f>_xlfn.IFNA(VLOOKUP($F43,'【4】 框架Ratecard条目汇总'!$A:$I,3,0),"")</f>
        <v>搭建制作</v>
      </c>
      <c r="I43" s="34" t="str">
        <f>_xlfn.IFNA(VLOOKUP($F43,'【4】 框架Ratecard条目汇总'!$A:$I,4,0),"")</f>
        <v>结构类制作</v>
      </c>
      <c r="J43" s="34" t="str">
        <f>_xlfn.IFNA(VLOOKUP($F43,'【4】 框架Ratecard条目汇总'!$A:$I,5,0),"")</f>
        <v>常规背景结构</v>
      </c>
      <c r="K43" s="34" t="str">
        <f>_xlfn.IFNA(VLOOKUP($F43,'【4】 框架Ratecard条目汇总'!$A:$I,6,0),"")</f>
        <v>异形木质背板</v>
      </c>
      <c r="L43" s="42" t="str">
        <f>_xlfn.IFNA(VLOOKUP($F43,'【4】 框架Ratecard条目汇总'!$A:$I,7,0),"")</f>
        <v>单面木制背景板含写真喷绘，含侧挡封边含损耗及支撑</v>
      </c>
      <c r="M43" s="34" t="str">
        <f>_xlfn.IFNA(VLOOKUP($F43,'【4】 框架Ratecard条目汇总'!$A:$I,8,0),"")</f>
        <v>平米</v>
      </c>
      <c r="N43" s="52">
        <f>_xlfn.IFNA(VLOOKUP($F43,'【4】 框架Ratecard条目汇总'!$A:$I,9,0),"")</f>
        <v>263</v>
      </c>
      <c r="O43" s="52"/>
      <c r="P43" s="52"/>
      <c r="Q43" s="62">
        <v>5</v>
      </c>
      <c r="R43" s="62"/>
      <c r="S43" s="62"/>
      <c r="T43" s="62">
        <v>1</v>
      </c>
      <c r="U43" s="62"/>
      <c r="V43" s="62"/>
      <c r="W43" s="52">
        <f t="shared" si="1"/>
        <v>1315</v>
      </c>
      <c r="X43" s="52"/>
      <c r="Y43" s="52"/>
      <c r="Z43" s="52"/>
      <c r="AA43" s="52"/>
      <c r="AB43" s="44" t="s">
        <v>230</v>
      </c>
      <c r="AC43" s="21"/>
    </row>
    <row r="44" spans="1:29" ht="17">
      <c r="A44" s="19">
        <v>43</v>
      </c>
      <c r="B44" s="21" t="s">
        <v>96</v>
      </c>
      <c r="C44" s="30" t="s">
        <v>231</v>
      </c>
      <c r="D44" s="31" t="s">
        <v>231</v>
      </c>
      <c r="E44" s="30" t="s">
        <v>231</v>
      </c>
      <c r="F44" s="37"/>
      <c r="G44" s="21" t="s">
        <v>142</v>
      </c>
      <c r="H44" s="38" t="s">
        <v>231</v>
      </c>
      <c r="I44" s="38" t="s">
        <v>231</v>
      </c>
      <c r="J44" s="38" t="s">
        <v>231</v>
      </c>
      <c r="K44" s="38" t="s">
        <v>231</v>
      </c>
      <c r="L44" s="46" t="s">
        <v>231</v>
      </c>
      <c r="M44" s="34" t="s">
        <v>232</v>
      </c>
      <c r="N44" s="53">
        <v>3000</v>
      </c>
      <c r="O44" s="54">
        <v>1</v>
      </c>
      <c r="P44" s="54">
        <v>1</v>
      </c>
      <c r="Q44" s="62">
        <v>1</v>
      </c>
      <c r="R44" s="62"/>
      <c r="S44" s="62"/>
      <c r="T44" s="62">
        <v>1</v>
      </c>
      <c r="U44" s="62"/>
      <c r="V44" s="62"/>
      <c r="W44" s="52">
        <f t="shared" si="1"/>
        <v>3000</v>
      </c>
      <c r="X44" s="52"/>
      <c r="Y44" s="52"/>
      <c r="Z44" s="52"/>
      <c r="AA44" s="52"/>
      <c r="AB44" s="44"/>
      <c r="AC44" s="21"/>
    </row>
    <row r="45" spans="1:29" ht="17">
      <c r="A45" s="19">
        <v>44</v>
      </c>
      <c r="B45" s="21" t="s">
        <v>96</v>
      </c>
      <c r="C45" s="30" t="s">
        <v>233</v>
      </c>
      <c r="D45" s="31" t="s">
        <v>233</v>
      </c>
      <c r="E45" s="30" t="s">
        <v>233</v>
      </c>
      <c r="F45" s="37"/>
      <c r="G45" s="21" t="s">
        <v>142</v>
      </c>
      <c r="H45" s="38" t="s">
        <v>233</v>
      </c>
      <c r="I45" s="38" t="s">
        <v>233</v>
      </c>
      <c r="J45" s="38" t="s">
        <v>233</v>
      </c>
      <c r="K45" s="38" t="s">
        <v>233</v>
      </c>
      <c r="L45" s="46" t="s">
        <v>233</v>
      </c>
      <c r="M45" s="55" t="s">
        <v>232</v>
      </c>
      <c r="N45" s="56">
        <v>400</v>
      </c>
      <c r="O45" s="57">
        <v>20</v>
      </c>
      <c r="P45" s="57">
        <v>1</v>
      </c>
      <c r="Q45" s="62">
        <v>20</v>
      </c>
      <c r="R45" s="62"/>
      <c r="S45" s="62"/>
      <c r="T45" s="62">
        <v>1</v>
      </c>
      <c r="U45" s="62"/>
      <c r="V45" s="62"/>
      <c r="W45" s="52">
        <f t="shared" si="1"/>
        <v>8000</v>
      </c>
      <c r="X45" s="52"/>
      <c r="Y45" s="52"/>
      <c r="Z45" s="52"/>
      <c r="AA45" s="52"/>
      <c r="AB45" s="44" t="s">
        <v>234</v>
      </c>
      <c r="AC45" s="21"/>
    </row>
    <row r="46" spans="1:29" ht="68">
      <c r="A46" s="19">
        <v>45</v>
      </c>
      <c r="B46" s="21" t="s">
        <v>96</v>
      </c>
      <c r="C46" s="30" t="s">
        <v>233</v>
      </c>
      <c r="D46" s="22" t="s">
        <v>170</v>
      </c>
      <c r="E46" s="21" t="s">
        <v>170</v>
      </c>
      <c r="F46" s="34" t="s">
        <v>171</v>
      </c>
      <c r="G46" s="21" t="s">
        <v>158</v>
      </c>
      <c r="H46" s="34" t="str">
        <f>_xlfn.IFNA(VLOOKUP($F46,'【4】 框架Ratecard条目汇总'!$A:$I,3,0),"")</f>
        <v>搭建制作</v>
      </c>
      <c r="I46" s="34" t="str">
        <f>_xlfn.IFNA(VLOOKUP($F46,'【4】 框架Ratecard条目汇总'!$A:$I,4,0),"")</f>
        <v>结构类制作</v>
      </c>
      <c r="J46" s="34" t="str">
        <f>_xlfn.IFNA(VLOOKUP($F46,'【4】 框架Ratecard条目汇总'!$A:$I,5,0),"")</f>
        <v>地台</v>
      </c>
      <c r="K46" s="34" t="str">
        <f>_xlfn.IFNA(VLOOKUP($F46,'【4】 框架Ratecard条目汇总'!$A:$I,6,0),"")</f>
        <v>木结构地台支撑</v>
      </c>
      <c r="L46" s="42" t="str">
        <f>_xlfn.IFNA(VLOOKUP($F46,'【4】 框架Ratecard条目汇总'!$A:$I,7,0),"")</f>
        <v>高40cm</v>
      </c>
      <c r="M46" s="34" t="str">
        <f>_xlfn.IFNA(VLOOKUP($F46,'【4】 框架Ratecard条目汇总'!$A:$I,8,0),"")</f>
        <v>平米</v>
      </c>
      <c r="N46" s="52">
        <f>_xlfn.IFNA(VLOOKUP($F46,'【4】 框架Ratecard条目汇总'!$A:$I,9,0),"")</f>
        <v>75</v>
      </c>
      <c r="O46" s="52"/>
      <c r="P46" s="52"/>
      <c r="Q46" s="62">
        <v>9.4</v>
      </c>
      <c r="R46" s="62"/>
      <c r="S46" s="62"/>
      <c r="T46" s="62">
        <v>1</v>
      </c>
      <c r="U46" s="62"/>
      <c r="V46" s="62"/>
      <c r="W46" s="52">
        <f t="shared" si="1"/>
        <v>705</v>
      </c>
      <c r="X46" s="52"/>
      <c r="Y46" s="52"/>
      <c r="Z46" s="52"/>
      <c r="AA46" s="52"/>
      <c r="AB46" s="44" t="s">
        <v>235</v>
      </c>
      <c r="AC46" s="21"/>
    </row>
    <row r="47" spans="1:29" ht="17">
      <c r="A47" s="19">
        <v>46</v>
      </c>
      <c r="B47" s="21" t="s">
        <v>96</v>
      </c>
      <c r="C47" s="30" t="s">
        <v>236</v>
      </c>
      <c r="D47" s="31" t="s">
        <v>236</v>
      </c>
      <c r="E47" s="30" t="s">
        <v>236</v>
      </c>
      <c r="F47" s="34" t="s">
        <v>177</v>
      </c>
      <c r="G47" s="21" t="s">
        <v>158</v>
      </c>
      <c r="H47" s="34" t="str">
        <f>_xlfn.IFNA(VLOOKUP($F47,'【4】 框架Ratecard条目汇总'!$A:$I,3,0),"")</f>
        <v>搭建制作</v>
      </c>
      <c r="I47" s="34" t="str">
        <f>_xlfn.IFNA(VLOOKUP($F47,'【4】 框架Ratecard条目汇总'!$A:$I,4,0),"")</f>
        <v>发光类制作</v>
      </c>
      <c r="J47" s="34" t="str">
        <f>_xlfn.IFNA(VLOOKUP($F47,'【4】 框架Ratecard条目汇总'!$A:$I,5,0),"")</f>
        <v>发光字</v>
      </c>
      <c r="K47" s="34" t="str">
        <f>_xlfn.IFNA(VLOOKUP($F47,'【4】 框架Ratecard条目汇总'!$A:$I,6,0),"")</f>
        <v>树脂发光字</v>
      </c>
      <c r="L47" s="42" t="str">
        <f>_xlfn.IFNA(VLOOKUP($F47,'【4】 框架Ratecard条目汇总'!$A:$I,7,0),"")</f>
        <v>高100mm内，含包边及损耗</v>
      </c>
      <c r="M47" s="34" t="str">
        <f>_xlfn.IFNA(VLOOKUP($F47,'【4】 框架Ratecard条目汇总'!$A:$I,8,0),"")</f>
        <v>延米</v>
      </c>
      <c r="N47" s="52">
        <f>_xlfn.IFNA(VLOOKUP($F47,'【4】 框架Ratecard条目汇总'!$A:$I,9,0),"")</f>
        <v>450</v>
      </c>
      <c r="O47" s="52"/>
      <c r="P47" s="52"/>
      <c r="Q47" s="62">
        <v>3</v>
      </c>
      <c r="R47" s="62"/>
      <c r="S47" s="62"/>
      <c r="T47" s="62">
        <v>1</v>
      </c>
      <c r="U47" s="62"/>
      <c r="V47" s="62"/>
      <c r="W47" s="52">
        <f t="shared" si="1"/>
        <v>1350</v>
      </c>
      <c r="X47" s="52"/>
      <c r="Y47" s="52"/>
      <c r="Z47" s="52"/>
      <c r="AA47" s="52"/>
      <c r="AB47" s="44" t="s">
        <v>199</v>
      </c>
      <c r="AC47" s="21"/>
    </row>
    <row r="48" spans="1:29" ht="17">
      <c r="A48" s="19">
        <v>47</v>
      </c>
      <c r="B48" s="21" t="s">
        <v>96</v>
      </c>
      <c r="C48" s="30" t="s">
        <v>236</v>
      </c>
      <c r="D48" s="31" t="s">
        <v>236</v>
      </c>
      <c r="E48" s="30" t="s">
        <v>236</v>
      </c>
      <c r="F48" s="34" t="s">
        <v>177</v>
      </c>
      <c r="G48" s="21" t="s">
        <v>158</v>
      </c>
      <c r="H48" s="34" t="str">
        <f>_xlfn.IFNA(VLOOKUP($F48,'【4】 框架Ratecard条目汇总'!$A:$I,3,0),"")</f>
        <v>搭建制作</v>
      </c>
      <c r="I48" s="34" t="str">
        <f>_xlfn.IFNA(VLOOKUP($F48,'【4】 框架Ratecard条目汇总'!$A:$I,4,0),"")</f>
        <v>发光类制作</v>
      </c>
      <c r="J48" s="34" t="str">
        <f>_xlfn.IFNA(VLOOKUP($F48,'【4】 框架Ratecard条目汇总'!$A:$I,5,0),"")</f>
        <v>发光字</v>
      </c>
      <c r="K48" s="34" t="str">
        <f>_xlfn.IFNA(VLOOKUP($F48,'【4】 框架Ratecard条目汇总'!$A:$I,6,0),"")</f>
        <v>树脂发光字</v>
      </c>
      <c r="L48" s="42" t="str">
        <f>_xlfn.IFNA(VLOOKUP($F48,'【4】 框架Ratecard条目汇总'!$A:$I,7,0),"")</f>
        <v>高100mm内，含包边及损耗</v>
      </c>
      <c r="M48" s="34" t="str">
        <f>_xlfn.IFNA(VLOOKUP($F48,'【4】 框架Ratecard条目汇总'!$A:$I,8,0),"")</f>
        <v>延米</v>
      </c>
      <c r="N48" s="52">
        <f>_xlfn.IFNA(VLOOKUP($F48,'【4】 框架Ratecard条目汇总'!$A:$I,9,0),"")</f>
        <v>450</v>
      </c>
      <c r="O48" s="52"/>
      <c r="P48" s="52"/>
      <c r="Q48" s="62">
        <v>5</v>
      </c>
      <c r="R48" s="62"/>
      <c r="S48" s="62"/>
      <c r="T48" s="62">
        <v>1</v>
      </c>
      <c r="U48" s="62"/>
      <c r="V48" s="62"/>
      <c r="W48" s="52">
        <f t="shared" si="1"/>
        <v>2250</v>
      </c>
      <c r="X48" s="52"/>
      <c r="Y48" s="52"/>
      <c r="Z48" s="52"/>
      <c r="AA48" s="52"/>
      <c r="AB48" s="44" t="s">
        <v>200</v>
      </c>
      <c r="AC48" s="21"/>
    </row>
    <row r="49" spans="1:29" ht="17">
      <c r="A49" s="19">
        <v>48</v>
      </c>
      <c r="B49" s="21" t="s">
        <v>96</v>
      </c>
      <c r="C49" s="30" t="s">
        <v>237</v>
      </c>
      <c r="D49" s="31" t="s">
        <v>237</v>
      </c>
      <c r="E49" s="30" t="s">
        <v>237</v>
      </c>
      <c r="F49" s="37"/>
      <c r="G49" s="21" t="s">
        <v>142</v>
      </c>
      <c r="H49" s="30" t="s">
        <v>237</v>
      </c>
      <c r="I49" s="30" t="s">
        <v>237</v>
      </c>
      <c r="J49" s="30" t="s">
        <v>237</v>
      </c>
      <c r="K49" s="30" t="s">
        <v>237</v>
      </c>
      <c r="L49" s="47" t="s">
        <v>238</v>
      </c>
      <c r="M49" s="34" t="s">
        <v>144</v>
      </c>
      <c r="N49" s="52">
        <v>35</v>
      </c>
      <c r="O49" s="52"/>
      <c r="P49" s="52"/>
      <c r="Q49" s="62">
        <v>426</v>
      </c>
      <c r="R49" s="62"/>
      <c r="S49" s="62"/>
      <c r="T49" s="62">
        <v>1</v>
      </c>
      <c r="U49" s="62"/>
      <c r="V49" s="62"/>
      <c r="W49" s="52">
        <f t="shared" si="1"/>
        <v>14910</v>
      </c>
      <c r="X49" s="52"/>
      <c r="Y49" s="52"/>
      <c r="Z49" s="52"/>
      <c r="AA49" s="52"/>
      <c r="AB49" s="44"/>
      <c r="AC49" s="21"/>
    </row>
    <row r="50" spans="1:29" ht="17">
      <c r="A50" s="19">
        <v>49</v>
      </c>
      <c r="B50" s="21" t="s">
        <v>96</v>
      </c>
      <c r="C50" s="30" t="s">
        <v>239</v>
      </c>
      <c r="D50" s="31" t="s">
        <v>239</v>
      </c>
      <c r="E50" s="30" t="s">
        <v>239</v>
      </c>
      <c r="F50" s="34" t="s">
        <v>240</v>
      </c>
      <c r="G50" s="21" t="s">
        <v>158</v>
      </c>
      <c r="H50" s="34" t="str">
        <f>_xlfn.IFNA(VLOOKUP($F50,'【4】 框架Ratecard条目汇总'!$A:$I,3,0),"")</f>
        <v>搭建制作</v>
      </c>
      <c r="I50" s="34" t="str">
        <f>_xlfn.IFNA(VLOOKUP($F50,'【4】 框架Ratecard条目汇总'!$A:$I,4,0),"")</f>
        <v>印刷类制作</v>
      </c>
      <c r="J50" s="34" t="str">
        <f>_xlfn.IFNA(VLOOKUP($F50,'【4】 框架Ratecard条目汇总'!$A:$I,5,0),"")</f>
        <v>贴纸</v>
      </c>
      <c r="K50" s="34" t="str">
        <f>_xlfn.IFNA(VLOOKUP($F50,'【4】 框架Ratecard条目汇总'!$A:$I,6,0),"")</f>
        <v>水瓶贴纸</v>
      </c>
      <c r="L50" s="42" t="str">
        <f>_xlfn.IFNA(VLOOKUP($F50,'【4】 框架Ratecard条目汇总'!$A:$I,7,0),"")</f>
        <v>/</v>
      </c>
      <c r="M50" s="34" t="str">
        <f>_xlfn.IFNA(VLOOKUP($F50,'【4】 框架Ratecard条目汇总'!$A:$I,8,0),"")</f>
        <v>个</v>
      </c>
      <c r="N50" s="52">
        <f>_xlfn.IFNA(VLOOKUP($F50,'【4】 框架Ratecard条目汇总'!$A:$I,9,0),"")</f>
        <v>1</v>
      </c>
      <c r="O50" s="52"/>
      <c r="P50" s="52"/>
      <c r="Q50" s="62">
        <v>2130</v>
      </c>
      <c r="R50" s="62"/>
      <c r="S50" s="62"/>
      <c r="T50" s="62">
        <v>1</v>
      </c>
      <c r="U50" s="62"/>
      <c r="V50" s="62"/>
      <c r="W50" s="52">
        <f t="shared" si="1"/>
        <v>2130</v>
      </c>
      <c r="X50" s="52"/>
      <c r="Y50" s="52"/>
      <c r="Z50" s="52"/>
      <c r="AA50" s="52"/>
      <c r="AB50" s="44" t="s">
        <v>241</v>
      </c>
      <c r="AC50" s="21"/>
    </row>
    <row r="51" spans="1:29" ht="34">
      <c r="A51" s="19">
        <v>50</v>
      </c>
      <c r="B51" s="21" t="s">
        <v>96</v>
      </c>
      <c r="C51" s="30" t="s">
        <v>242</v>
      </c>
      <c r="D51" s="31" t="s">
        <v>242</v>
      </c>
      <c r="E51" s="30" t="s">
        <v>242</v>
      </c>
      <c r="F51" s="37"/>
      <c r="G51" s="21" t="s">
        <v>142</v>
      </c>
      <c r="H51" s="30" t="s">
        <v>242</v>
      </c>
      <c r="I51" s="30" t="s">
        <v>242</v>
      </c>
      <c r="J51" s="30" t="s">
        <v>242</v>
      </c>
      <c r="K51" s="30" t="s">
        <v>242</v>
      </c>
      <c r="L51" s="47" t="s">
        <v>242</v>
      </c>
      <c r="M51" s="34" t="s">
        <v>144</v>
      </c>
      <c r="N51" s="52">
        <v>58</v>
      </c>
      <c r="O51" s="52"/>
      <c r="P51" s="52"/>
      <c r="Q51" s="62">
        <v>426</v>
      </c>
      <c r="R51" s="62"/>
      <c r="S51" s="62"/>
      <c r="T51" s="62">
        <v>1</v>
      </c>
      <c r="U51" s="62"/>
      <c r="V51" s="62"/>
      <c r="W51" s="52">
        <f t="shared" si="1"/>
        <v>24708</v>
      </c>
      <c r="X51" s="52"/>
      <c r="Y51" s="52"/>
      <c r="Z51" s="52"/>
      <c r="AA51" s="52"/>
      <c r="AB51" s="44"/>
      <c r="AC51" s="21"/>
    </row>
    <row r="52" spans="1:29" ht="17">
      <c r="A52" s="19">
        <v>51</v>
      </c>
      <c r="B52" s="21" t="s">
        <v>96</v>
      </c>
      <c r="C52" s="30" t="s">
        <v>243</v>
      </c>
      <c r="D52" s="31" t="s">
        <v>243</v>
      </c>
      <c r="E52" s="30" t="s">
        <v>243</v>
      </c>
      <c r="F52" s="34" t="s">
        <v>157</v>
      </c>
      <c r="G52" s="21" t="s">
        <v>158</v>
      </c>
      <c r="H52" s="34" t="str">
        <f>_xlfn.IFNA(VLOOKUP($F52,'【4】 框架Ratecard条目汇总'!$A:$I,3,0),"")</f>
        <v>搭建制作</v>
      </c>
      <c r="I52" s="34" t="str">
        <f>_xlfn.IFNA(VLOOKUP($F52,'【4】 框架Ratecard条目汇总'!$A:$I,4,0),"")</f>
        <v>印刷类制作</v>
      </c>
      <c r="J52" s="34" t="str">
        <f>_xlfn.IFNA(VLOOKUP($F52,'【4】 框架Ratecard条目汇总'!$A:$I,5,0),"")</f>
        <v>单页</v>
      </c>
      <c r="K52" s="34" t="str">
        <f>_xlfn.IFNA(VLOOKUP($F52,'【4】 框架Ratecard条目汇总'!$A:$I,6,0),"")</f>
        <v>A4单面</v>
      </c>
      <c r="L52" s="42" t="str">
        <f>_xlfn.IFNA(VLOOKUP($F52,'【4】 框架Ratecard条目汇总'!$A:$I,7,0),"")</f>
        <v>特种纸300g（1-500）</v>
      </c>
      <c r="M52" s="34" t="str">
        <f>_xlfn.IFNA(VLOOKUP($F52,'【4】 框架Ratecard条目汇总'!$A:$I,8,0),"")</f>
        <v>张</v>
      </c>
      <c r="N52" s="52">
        <f>_xlfn.IFNA(VLOOKUP($F52,'【4】 框架Ratecard条目汇总'!$A:$I,9,0),"")</f>
        <v>2.7</v>
      </c>
      <c r="O52" s="52"/>
      <c r="P52" s="52"/>
      <c r="Q52" s="62">
        <v>426</v>
      </c>
      <c r="R52" s="62"/>
      <c r="S52" s="62"/>
      <c r="T52" s="62">
        <v>2</v>
      </c>
      <c r="U52" s="62"/>
      <c r="V52" s="62"/>
      <c r="W52" s="52">
        <f t="shared" si="1"/>
        <v>2300.4</v>
      </c>
      <c r="X52" s="52"/>
      <c r="Y52" s="52"/>
      <c r="Z52" s="52"/>
      <c r="AA52" s="52"/>
      <c r="AB52" s="44"/>
      <c r="AC52" s="21"/>
    </row>
    <row r="53" spans="1:29" ht="17">
      <c r="A53" s="19">
        <v>52</v>
      </c>
      <c r="B53" s="21" t="s">
        <v>96</v>
      </c>
      <c r="C53" s="30" t="s">
        <v>244</v>
      </c>
      <c r="D53" s="30" t="s">
        <v>244</v>
      </c>
      <c r="E53" s="30" t="s">
        <v>244</v>
      </c>
      <c r="F53" s="34" t="s">
        <v>245</v>
      </c>
      <c r="G53" s="21" t="s">
        <v>158</v>
      </c>
      <c r="H53" s="34" t="str">
        <f>_xlfn.IFNA(VLOOKUP($F53,'【4】 框架Ratecard条目汇总'!$A:$I,3,0),"")</f>
        <v>搭建制作</v>
      </c>
      <c r="I53" s="34" t="str">
        <f>_xlfn.IFNA(VLOOKUP($F53,'【4】 框架Ratecard条目汇总'!$A:$I,4,0),"")</f>
        <v>印刷类制作</v>
      </c>
      <c r="J53" s="34" t="str">
        <f>_xlfn.IFNA(VLOOKUP($F53,'【4】 框架Ratecard条目汇总'!$A:$I,5,0),"")</f>
        <v>邀请函</v>
      </c>
      <c r="K53" s="34" t="str">
        <f>_xlfn.IFNA(VLOOKUP($F53,'【4】 框架Ratecard条目汇总'!$A:$I,6,0),"")</f>
        <v>邀请函</v>
      </c>
      <c r="L53" s="42" t="str">
        <f>_xlfn.IFNA(VLOOKUP($F53,'【4】 框架Ratecard条目汇总'!$A:$I,7,0),"")</f>
        <v>双面彩色，艺术纸快印覆膜对折，异形模切，参考常规款式20*10cm（1-500）</v>
      </c>
      <c r="M53" s="34" t="str">
        <f>_xlfn.IFNA(VLOOKUP($F53,'【4】 框架Ratecard条目汇总'!$A:$I,8,0),"")</f>
        <v>张</v>
      </c>
      <c r="N53" s="52">
        <f>_xlfn.IFNA(VLOOKUP($F53,'【4】 框架Ratecard条目汇总'!$A:$I,9,0),"")</f>
        <v>5</v>
      </c>
      <c r="O53" s="52"/>
      <c r="P53" s="52"/>
      <c r="Q53" s="62">
        <v>526</v>
      </c>
      <c r="R53" s="62"/>
      <c r="S53" s="62"/>
      <c r="T53" s="62">
        <v>1</v>
      </c>
      <c r="U53" s="62"/>
      <c r="V53" s="62"/>
      <c r="W53" s="52">
        <f t="shared" si="1"/>
        <v>2630</v>
      </c>
      <c r="X53" s="52"/>
      <c r="Y53" s="52"/>
      <c r="Z53" s="52"/>
      <c r="AA53" s="52"/>
      <c r="AB53" s="44"/>
      <c r="AC53" s="21"/>
    </row>
    <row r="54" spans="1:29" ht="17">
      <c r="A54" s="19">
        <v>53</v>
      </c>
      <c r="B54" s="21" t="s">
        <v>96</v>
      </c>
      <c r="C54" s="30" t="s">
        <v>246</v>
      </c>
      <c r="D54" s="30" t="s">
        <v>246</v>
      </c>
      <c r="E54" s="30" t="s">
        <v>246</v>
      </c>
      <c r="F54" s="34" t="s">
        <v>247</v>
      </c>
      <c r="G54" s="21" t="s">
        <v>158</v>
      </c>
      <c r="H54" s="34" t="str">
        <f>_xlfn.IFNA(VLOOKUP($F54,'【4】 框架Ratecard条目汇总'!$A:$I,3,0),"")</f>
        <v>搭建制作</v>
      </c>
      <c r="I54" s="34" t="str">
        <f>_xlfn.IFNA(VLOOKUP($F54,'【4】 框架Ratecard条目汇总'!$A:$I,4,0),"")</f>
        <v>印刷类制作</v>
      </c>
      <c r="J54" s="34" t="str">
        <f>_xlfn.IFNA(VLOOKUP($F54,'【4】 框架Ratecard条目汇总'!$A:$I,5,0),"")</f>
        <v>票券</v>
      </c>
      <c r="K54" s="34" t="str">
        <f>_xlfn.IFNA(VLOOKUP($F54,'【4】 框架Ratecard条目汇总'!$A:$I,6,0),"")</f>
        <v>票券</v>
      </c>
      <c r="L54" s="42" t="str">
        <f>_xlfn.IFNA(VLOOKUP($F54,'【4】 框架Ratecard条目汇总'!$A:$I,7,0),"")</f>
        <v>无光铜版纸157g含陇线，常规尺寸9*4cm</v>
      </c>
      <c r="M54" s="34" t="str">
        <f>_xlfn.IFNA(VLOOKUP($F54,'【4】 框架Ratecard条目汇总'!$A:$I,8,0),"")</f>
        <v>张</v>
      </c>
      <c r="N54" s="52">
        <f>_xlfn.IFNA(VLOOKUP($F54,'【4】 框架Ratecard条目汇总'!$A:$I,9,0),"")</f>
        <v>0.8</v>
      </c>
      <c r="O54" s="52"/>
      <c r="P54" s="52"/>
      <c r="Q54" s="62">
        <v>526</v>
      </c>
      <c r="R54" s="62"/>
      <c r="S54" s="62"/>
      <c r="T54" s="62">
        <v>8</v>
      </c>
      <c r="U54" s="62"/>
      <c r="V54" s="62"/>
      <c r="W54" s="52">
        <f t="shared" si="1"/>
        <v>3366.4</v>
      </c>
      <c r="X54" s="52"/>
      <c r="Y54" s="52"/>
      <c r="Z54" s="52"/>
      <c r="AA54" s="52"/>
      <c r="AB54" s="44" t="s">
        <v>248</v>
      </c>
      <c r="AC54" s="21"/>
    </row>
    <row r="55" spans="1:29" ht="34">
      <c r="A55" s="19">
        <v>54</v>
      </c>
      <c r="B55" s="21" t="s">
        <v>96</v>
      </c>
      <c r="C55" s="30" t="s">
        <v>249</v>
      </c>
      <c r="D55" s="31" t="s">
        <v>249</v>
      </c>
      <c r="E55" s="30" t="s">
        <v>249</v>
      </c>
      <c r="F55" s="37"/>
      <c r="G55" s="21" t="s">
        <v>142</v>
      </c>
      <c r="H55" s="30" t="s">
        <v>249</v>
      </c>
      <c r="I55" s="30" t="s">
        <v>249</v>
      </c>
      <c r="J55" s="30" t="s">
        <v>249</v>
      </c>
      <c r="K55" s="30" t="s">
        <v>249</v>
      </c>
      <c r="L55" s="47" t="s">
        <v>250</v>
      </c>
      <c r="M55" s="34" t="s">
        <v>144</v>
      </c>
      <c r="N55" s="52">
        <v>3</v>
      </c>
      <c r="O55" s="52"/>
      <c r="P55" s="52"/>
      <c r="Q55" s="62">
        <v>426</v>
      </c>
      <c r="R55" s="62"/>
      <c r="S55" s="62"/>
      <c r="T55" s="62">
        <v>1</v>
      </c>
      <c r="U55" s="62"/>
      <c r="V55" s="62"/>
      <c r="W55" s="52">
        <f t="shared" si="1"/>
        <v>1278</v>
      </c>
      <c r="X55" s="52"/>
      <c r="Y55" s="52"/>
      <c r="Z55" s="52"/>
      <c r="AA55" s="52"/>
      <c r="AB55" s="44"/>
      <c r="AC55" s="21"/>
    </row>
    <row r="56" spans="1:29" ht="17">
      <c r="A56" s="19">
        <v>55</v>
      </c>
      <c r="B56" s="21" t="s">
        <v>96</v>
      </c>
      <c r="C56" s="30" t="s">
        <v>251</v>
      </c>
      <c r="D56" s="31" t="s">
        <v>251</v>
      </c>
      <c r="E56" s="30" t="s">
        <v>251</v>
      </c>
      <c r="F56" s="34" t="s">
        <v>252</v>
      </c>
      <c r="G56" s="21" t="s">
        <v>158</v>
      </c>
      <c r="H56" s="34" t="str">
        <f>_xlfn.IFNA(VLOOKUP($F56,'【4】 框架Ratecard条目汇总'!$A:$I,3,0),"")</f>
        <v>搭建制作</v>
      </c>
      <c r="I56" s="34" t="str">
        <f>_xlfn.IFNA(VLOOKUP($F56,'【4】 框架Ratecard条目汇总'!$A:$I,4,0),"")</f>
        <v>印刷类制作</v>
      </c>
      <c r="J56" s="34" t="str">
        <f>_xlfn.IFNA(VLOOKUP($F56,'【4】 框架Ratecard条目汇总'!$A:$I,5,0),"")</f>
        <v>单页</v>
      </c>
      <c r="K56" s="34" t="str">
        <f>_xlfn.IFNA(VLOOKUP($F56,'【4】 框架Ratecard条目汇总'!$A:$I,6,0),"")</f>
        <v>A4双面</v>
      </c>
      <c r="L56" s="42" t="str">
        <f>_xlfn.IFNA(VLOOKUP($F56,'【4】 框架Ratecard条目汇总'!$A:$I,7,0),"")</f>
        <v>特种纸300g（501-1000）</v>
      </c>
      <c r="M56" s="34" t="str">
        <f>_xlfn.IFNA(VLOOKUP($F56,'【4】 框架Ratecard条目汇总'!$A:$I,8,0),"")</f>
        <v>张</v>
      </c>
      <c r="N56" s="52">
        <f>_xlfn.IFNA(VLOOKUP($F56,'【4】 框架Ratecard条目汇总'!$A:$I,9,0),"")</f>
        <v>2.7</v>
      </c>
      <c r="O56" s="52"/>
      <c r="P56" s="52"/>
      <c r="Q56" s="62">
        <v>426</v>
      </c>
      <c r="R56" s="62"/>
      <c r="S56" s="62"/>
      <c r="T56" s="62">
        <v>3</v>
      </c>
      <c r="U56" s="62"/>
      <c r="V56" s="62"/>
      <c r="W56" s="52">
        <f t="shared" si="1"/>
        <v>3450.6000000000004</v>
      </c>
      <c r="X56" s="52"/>
      <c r="Y56" s="52"/>
      <c r="Z56" s="52"/>
      <c r="AA56" s="52"/>
      <c r="AB56" s="44" t="s">
        <v>253</v>
      </c>
      <c r="AC56" s="21"/>
    </row>
    <row r="57" spans="1:29" ht="17">
      <c r="A57" s="19">
        <v>56</v>
      </c>
      <c r="B57" s="21" t="s">
        <v>96</v>
      </c>
      <c r="C57" s="30" t="s">
        <v>254</v>
      </c>
      <c r="D57" s="31" t="s">
        <v>255</v>
      </c>
      <c r="E57" s="30" t="s">
        <v>255</v>
      </c>
      <c r="F57" s="37"/>
      <c r="G57" s="21" t="s">
        <v>142</v>
      </c>
      <c r="H57" s="30" t="s">
        <v>255</v>
      </c>
      <c r="I57" s="30" t="s">
        <v>255</v>
      </c>
      <c r="J57" s="30" t="s">
        <v>255</v>
      </c>
      <c r="K57" s="30" t="s">
        <v>255</v>
      </c>
      <c r="L57" s="47" t="s">
        <v>255</v>
      </c>
      <c r="M57" s="34" t="s">
        <v>144</v>
      </c>
      <c r="N57" s="52">
        <v>69</v>
      </c>
      <c r="O57" s="52"/>
      <c r="P57" s="52"/>
      <c r="Q57" s="62">
        <v>426</v>
      </c>
      <c r="R57" s="62"/>
      <c r="S57" s="62"/>
      <c r="T57" s="62">
        <v>1</v>
      </c>
      <c r="U57" s="62"/>
      <c r="V57" s="62"/>
      <c r="W57" s="52">
        <f t="shared" ref="W57:W75" si="2">IFERROR(T57*Q57*N57,0)</f>
        <v>29394</v>
      </c>
      <c r="X57" s="52"/>
      <c r="Y57" s="52"/>
      <c r="Z57" s="52"/>
      <c r="AA57" s="52"/>
      <c r="AB57" s="44"/>
      <c r="AC57" s="21"/>
    </row>
    <row r="58" spans="1:29" ht="17">
      <c r="A58" s="19">
        <v>57</v>
      </c>
      <c r="B58" s="21" t="s">
        <v>96</v>
      </c>
      <c r="C58" s="30" t="s">
        <v>256</v>
      </c>
      <c r="D58" s="31" t="s">
        <v>256</v>
      </c>
      <c r="E58" s="30" t="s">
        <v>256</v>
      </c>
      <c r="F58" s="34" t="s">
        <v>257</v>
      </c>
      <c r="G58" s="21" t="s">
        <v>158</v>
      </c>
      <c r="H58" s="34" t="str">
        <f>_xlfn.IFNA(VLOOKUP($F58,'【4】 框架Ratecard条目汇总'!$A:$I,3,0),"")</f>
        <v>搭建制作</v>
      </c>
      <c r="I58" s="34" t="str">
        <f>_xlfn.IFNA(VLOOKUP($F58,'【4】 框架Ratecard条目汇总'!$A:$I,4,0),"")</f>
        <v>印刷类制作</v>
      </c>
      <c r="J58" s="34" t="str">
        <f>_xlfn.IFNA(VLOOKUP($F58,'【4】 框架Ratecard条目汇总'!$A:$I,5,0),"")</f>
        <v>手提袋</v>
      </c>
      <c r="K58" s="34" t="str">
        <f>_xlfn.IFNA(VLOOKUP($F58,'【4】 框架Ratecard条目汇总'!$A:$I,6,0),"")</f>
        <v>纸质快印手提袋</v>
      </c>
      <c r="L58" s="42" t="str">
        <f>_xlfn.IFNA(VLOOKUP($F58,'【4】 框架Ratecard条目汇总'!$A:$I,7,0),"")</f>
        <v>250g卡纸覆膜，350mm*280mm*100mm（1-500）</v>
      </c>
      <c r="M58" s="34" t="str">
        <f>_xlfn.IFNA(VLOOKUP($F58,'【4】 框架Ratecard条目汇总'!$A:$I,8,0),"")</f>
        <v>个</v>
      </c>
      <c r="N58" s="52">
        <f>_xlfn.IFNA(VLOOKUP($F58,'【4】 框架Ratecard条目汇总'!$A:$I,9,0),"")</f>
        <v>10</v>
      </c>
      <c r="O58" s="52"/>
      <c r="P58" s="52"/>
      <c r="Q58" s="62">
        <v>426</v>
      </c>
      <c r="R58" s="62"/>
      <c r="S58" s="62"/>
      <c r="T58" s="62">
        <v>1</v>
      </c>
      <c r="U58" s="62"/>
      <c r="V58" s="62"/>
      <c r="W58" s="52">
        <f t="shared" si="2"/>
        <v>4260</v>
      </c>
      <c r="X58" s="52"/>
      <c r="Y58" s="52"/>
      <c r="Z58" s="52"/>
      <c r="AA58" s="52"/>
      <c r="AB58" s="44"/>
      <c r="AC58" s="21"/>
    </row>
    <row r="59" spans="1:29" ht="17">
      <c r="A59" s="19">
        <v>58</v>
      </c>
      <c r="B59" s="21" t="s">
        <v>96</v>
      </c>
      <c r="C59" s="30" t="s">
        <v>258</v>
      </c>
      <c r="D59" s="31" t="s">
        <v>258</v>
      </c>
      <c r="E59" s="30" t="s">
        <v>258</v>
      </c>
      <c r="F59" s="39"/>
      <c r="G59" s="21" t="s">
        <v>142</v>
      </c>
      <c r="H59" s="30" t="s">
        <v>258</v>
      </c>
      <c r="I59" s="30" t="s">
        <v>258</v>
      </c>
      <c r="J59" s="30" t="s">
        <v>258</v>
      </c>
      <c r="K59" s="30" t="s">
        <v>258</v>
      </c>
      <c r="L59" s="47" t="s">
        <v>259</v>
      </c>
      <c r="M59" s="34" t="s">
        <v>144</v>
      </c>
      <c r="N59" s="52">
        <v>8</v>
      </c>
      <c r="O59" s="52"/>
      <c r="P59" s="52"/>
      <c r="Q59" s="62">
        <v>426</v>
      </c>
      <c r="R59" s="62"/>
      <c r="S59" s="62"/>
      <c r="T59" s="62">
        <v>3</v>
      </c>
      <c r="U59" s="62"/>
      <c r="V59" s="62"/>
      <c r="W59" s="52">
        <f t="shared" si="2"/>
        <v>10224</v>
      </c>
      <c r="X59" s="52"/>
      <c r="Y59" s="52"/>
      <c r="Z59" s="52"/>
      <c r="AA59" s="52"/>
      <c r="AB59" s="44"/>
      <c r="AC59" s="21"/>
    </row>
    <row r="60" spans="1:29" ht="34">
      <c r="A60" s="19">
        <v>59</v>
      </c>
      <c r="B60" s="21" t="s">
        <v>96</v>
      </c>
      <c r="C60" s="30" t="s">
        <v>260</v>
      </c>
      <c r="D60" s="31" t="s">
        <v>260</v>
      </c>
      <c r="E60" s="30" t="s">
        <v>260</v>
      </c>
      <c r="F60" s="39"/>
      <c r="G60" s="21" t="s">
        <v>142</v>
      </c>
      <c r="H60" s="30" t="s">
        <v>260</v>
      </c>
      <c r="I60" s="30" t="s">
        <v>260</v>
      </c>
      <c r="J60" s="30" t="s">
        <v>260</v>
      </c>
      <c r="K60" s="30" t="s">
        <v>260</v>
      </c>
      <c r="L60" s="47" t="s">
        <v>261</v>
      </c>
      <c r="M60" s="34" t="s">
        <v>144</v>
      </c>
      <c r="N60" s="52">
        <v>500</v>
      </c>
      <c r="O60" s="52"/>
      <c r="P60" s="52"/>
      <c r="Q60" s="62">
        <v>2</v>
      </c>
      <c r="R60" s="62"/>
      <c r="S60" s="62"/>
      <c r="T60" s="62">
        <v>1</v>
      </c>
      <c r="U60" s="62"/>
      <c r="V60" s="62"/>
      <c r="W60" s="52">
        <f t="shared" si="2"/>
        <v>1000</v>
      </c>
      <c r="X60" s="52"/>
      <c r="Y60" s="52"/>
      <c r="Z60" s="52"/>
      <c r="AA60" s="52"/>
      <c r="AB60" s="44"/>
      <c r="AC60" s="21"/>
    </row>
    <row r="61" spans="1:29" ht="17">
      <c r="A61" s="19">
        <v>60</v>
      </c>
      <c r="B61" s="21" t="s">
        <v>96</v>
      </c>
      <c r="C61" s="30" t="s">
        <v>262</v>
      </c>
      <c r="D61" s="31" t="s">
        <v>262</v>
      </c>
      <c r="E61" s="30" t="s">
        <v>262</v>
      </c>
      <c r="F61" s="34" t="s">
        <v>263</v>
      </c>
      <c r="G61" s="21" t="s">
        <v>158</v>
      </c>
      <c r="H61" s="34" t="str">
        <f>_xlfn.IFNA(VLOOKUP($F61,'【4】 框架Ratecard条目汇总'!$A:$I,3,0),"")</f>
        <v>搭建制作</v>
      </c>
      <c r="I61" s="34" t="str">
        <f>_xlfn.IFNA(VLOOKUP($F61,'【4】 框架Ratecard条目汇总'!$A:$I,4,0),"")</f>
        <v>家具及电器</v>
      </c>
      <c r="J61" s="34" t="str">
        <f>_xlfn.IFNA(VLOOKUP($F61,'【4】 框架Ratecard条目汇总'!$A:$I,5,0),"")</f>
        <v>其他</v>
      </c>
      <c r="K61" s="34" t="str">
        <f>_xlfn.IFNA(VLOOKUP($F61,'【4】 框架Ratecard条目汇总'!$A:$I,6,0),"")</f>
        <v>户外阳伞</v>
      </c>
      <c r="L61" s="42" t="str">
        <f>_xlfn.IFNA(VLOOKUP($F61,'【4】 框架Ratecard条目汇总'!$A:$I,7,0),"")</f>
        <v>租赁价，3天为1展期</v>
      </c>
      <c r="M61" s="34" t="str">
        <f>_xlfn.IFNA(VLOOKUP($F61,'【4】 框架Ratecard条目汇总'!$A:$I,8,0),"")</f>
        <v>个/展期</v>
      </c>
      <c r="N61" s="52">
        <f>_xlfn.IFNA(VLOOKUP($F61,'【4】 框架Ratecard条目汇总'!$A:$I,9,0),"")</f>
        <v>100</v>
      </c>
      <c r="O61" s="52"/>
      <c r="P61" s="52"/>
      <c r="Q61" s="62">
        <v>3</v>
      </c>
      <c r="R61" s="62"/>
      <c r="S61" s="62"/>
      <c r="T61" s="62">
        <v>3</v>
      </c>
      <c r="U61" s="62"/>
      <c r="V61" s="62"/>
      <c r="W61" s="52">
        <f t="shared" si="2"/>
        <v>900</v>
      </c>
      <c r="X61" s="52"/>
      <c r="Y61" s="52"/>
      <c r="Z61" s="52"/>
      <c r="AA61" s="52"/>
      <c r="AB61" s="44"/>
      <c r="AC61" s="21"/>
    </row>
    <row r="62" spans="1:29" ht="17">
      <c r="A62" s="19">
        <v>61</v>
      </c>
      <c r="B62" s="21" t="s">
        <v>96</v>
      </c>
      <c r="C62" s="30" t="s">
        <v>264</v>
      </c>
      <c r="D62" s="30" t="s">
        <v>264</v>
      </c>
      <c r="E62" s="30" t="s">
        <v>264</v>
      </c>
      <c r="F62" s="34" t="s">
        <v>265</v>
      </c>
      <c r="G62" s="21" t="s">
        <v>158</v>
      </c>
      <c r="H62" s="34" t="str">
        <f>_xlfn.IFNA(VLOOKUP($F62,'【4】 框架Ratecard条目汇总'!$A:$I,3,0),"")</f>
        <v>搭建制作</v>
      </c>
      <c r="I62" s="34" t="str">
        <f>_xlfn.IFNA(VLOOKUP($F62,'【4】 框架Ratecard条目汇总'!$A:$I,4,0),"")</f>
        <v>展示类制作</v>
      </c>
      <c r="J62" s="34" t="str">
        <f>_xlfn.IFNA(VLOOKUP($F62,'【4】 框架Ratecard条目汇总'!$A:$I,5,0),"")</f>
        <v>指引</v>
      </c>
      <c r="K62" s="34" t="str">
        <f>_xlfn.IFNA(VLOOKUP($F62,'【4】 框架Ratecard条目汇总'!$A:$I,6,0),"")</f>
        <v>油画架</v>
      </c>
      <c r="L62" s="42" t="str">
        <f>_xlfn.IFNA(VLOOKUP($F62,'【4】 框架Ratecard条目汇总'!$A:$I,7,0),"")</f>
        <v>木质，不含画面</v>
      </c>
      <c r="M62" s="34" t="str">
        <f>_xlfn.IFNA(VLOOKUP($F62,'【4】 框架Ratecard条目汇总'!$A:$I,8,0),"")</f>
        <v>个</v>
      </c>
      <c r="N62" s="52">
        <f>_xlfn.IFNA(VLOOKUP($F62,'【4】 框架Ratecard条目汇总'!$A:$I,9,0),"")</f>
        <v>45</v>
      </c>
      <c r="O62" s="52"/>
      <c r="P62" s="52"/>
      <c r="Q62" s="62">
        <v>2</v>
      </c>
      <c r="R62" s="62"/>
      <c r="S62" s="62"/>
      <c r="T62" s="62">
        <v>1</v>
      </c>
      <c r="U62" s="62"/>
      <c r="V62" s="62"/>
      <c r="W62" s="52">
        <f t="shared" si="2"/>
        <v>90</v>
      </c>
      <c r="X62" s="52"/>
      <c r="Y62" s="52"/>
      <c r="Z62" s="52"/>
      <c r="AA62" s="52"/>
      <c r="AB62" s="44"/>
      <c r="AC62" s="21"/>
    </row>
    <row r="63" spans="1:29" ht="34">
      <c r="A63" s="19">
        <v>61</v>
      </c>
      <c r="B63" s="21" t="s">
        <v>96</v>
      </c>
      <c r="C63" s="30" t="s">
        <v>266</v>
      </c>
      <c r="D63" s="31" t="s">
        <v>266</v>
      </c>
      <c r="E63" s="30" t="s">
        <v>266</v>
      </c>
      <c r="F63" s="34" t="s">
        <v>194</v>
      </c>
      <c r="G63" s="21" t="s">
        <v>158</v>
      </c>
      <c r="H63" s="34" t="str">
        <f>_xlfn.IFNA(VLOOKUP($F63,'【4】 框架Ratecard条目汇总'!$A:$I,3,0),"")</f>
        <v>搭建制作</v>
      </c>
      <c r="I63" s="34" t="str">
        <f>_xlfn.IFNA(VLOOKUP($F63,'【4】 框架Ratecard条目汇总'!$A:$I,4,0),"")</f>
        <v>印刷类制作</v>
      </c>
      <c r="J63" s="34" t="str">
        <f>_xlfn.IFNA(VLOOKUP($F63,'【4】 框架Ratecard条目汇总'!$A:$I,5,0),"")</f>
        <v>贴纸</v>
      </c>
      <c r="K63" s="34" t="str">
        <f>_xlfn.IFNA(VLOOKUP($F63,'【4】 框架Ratecard条目汇总'!$A:$I,6,0),"")</f>
        <v>车贴</v>
      </c>
      <c r="L63" s="42" t="str">
        <f>_xlfn.IFNA(VLOOKUP($F63,'【4】 框架Ratecard条目汇总'!$A:$I,7,0),"")</f>
        <v>含画面</v>
      </c>
      <c r="M63" s="34" t="str">
        <f>_xlfn.IFNA(VLOOKUP($F63,'【4】 框架Ratecard条目汇总'!$A:$I,8,0),"")</f>
        <v>平米</v>
      </c>
      <c r="N63" s="52">
        <f>_xlfn.IFNA(VLOOKUP($F63,'【4】 框架Ratecard条目汇总'!$A:$I,9,0),"")</f>
        <v>50</v>
      </c>
      <c r="O63" s="52"/>
      <c r="P63" s="52"/>
      <c r="Q63" s="62">
        <v>3</v>
      </c>
      <c r="R63" s="62"/>
      <c r="S63" s="62"/>
      <c r="T63" s="62">
        <v>1</v>
      </c>
      <c r="U63" s="62"/>
      <c r="V63" s="62"/>
      <c r="W63" s="52">
        <f t="shared" si="2"/>
        <v>150</v>
      </c>
      <c r="X63" s="52"/>
      <c r="Y63" s="52"/>
      <c r="Z63" s="52"/>
      <c r="AA63" s="52"/>
      <c r="AB63" s="44"/>
      <c r="AC63" s="21"/>
    </row>
    <row r="64" spans="1:29" ht="34">
      <c r="A64" s="19">
        <v>62</v>
      </c>
      <c r="B64" s="21" t="s">
        <v>96</v>
      </c>
      <c r="C64" s="30" t="s">
        <v>267</v>
      </c>
      <c r="D64" s="31" t="s">
        <v>267</v>
      </c>
      <c r="E64" s="30" t="s">
        <v>267</v>
      </c>
      <c r="F64" s="34" t="s">
        <v>268</v>
      </c>
      <c r="G64" s="21" t="s">
        <v>158</v>
      </c>
      <c r="H64" s="34" t="str">
        <f>_xlfn.IFNA(VLOOKUP($F64,'【4】 框架Ratecard条目汇总'!$A:$I,3,0),"")</f>
        <v>搭建制作</v>
      </c>
      <c r="I64" s="34" t="str">
        <f>_xlfn.IFNA(VLOOKUP($F64,'【4】 框架Ratecard条目汇总'!$A:$I,4,0),"")</f>
        <v>结构类制作</v>
      </c>
      <c r="J64" s="34" t="str">
        <f>_xlfn.IFNA(VLOOKUP($F64,'【4】 框架Ratecard条目汇总'!$A:$I,5,0),"")</f>
        <v>常规背景结构</v>
      </c>
      <c r="K64" s="34" t="str">
        <f>_xlfn.IFNA(VLOOKUP($F64,'【4】 框架Ratecard条目汇总'!$A:$I,6,0),"")</f>
        <v>异形木质背板</v>
      </c>
      <c r="L64" s="42" t="str">
        <f>_xlfn.IFNA(VLOOKUP($F64,'【4】 框架Ratecard条目汇总'!$A:$I,7,0),"")</f>
        <v>双面木制背景板含写真喷绘，含侧挡封边含损耗及支撑</v>
      </c>
      <c r="M64" s="34" t="str">
        <f>_xlfn.IFNA(VLOOKUP($F64,'【4】 框架Ratecard条目汇总'!$A:$I,8,0),"")</f>
        <v>平米</v>
      </c>
      <c r="N64" s="52">
        <f>_xlfn.IFNA(VLOOKUP($F64,'【4】 框架Ratecard条目汇总'!$A:$I,9,0),"")</f>
        <v>314</v>
      </c>
      <c r="O64" s="52"/>
      <c r="P64" s="52"/>
      <c r="Q64" s="62">
        <v>5</v>
      </c>
      <c r="R64" s="62"/>
      <c r="S64" s="62"/>
      <c r="T64" s="62">
        <v>2</v>
      </c>
      <c r="U64" s="62"/>
      <c r="V64" s="62"/>
      <c r="W64" s="52">
        <f t="shared" si="2"/>
        <v>3140</v>
      </c>
      <c r="X64" s="52"/>
      <c r="Y64" s="52"/>
      <c r="Z64" s="52"/>
      <c r="AA64" s="52"/>
      <c r="AB64" s="44"/>
      <c r="AC64" s="21"/>
    </row>
    <row r="65" spans="1:29" ht="34">
      <c r="A65" s="19">
        <v>63</v>
      </c>
      <c r="B65" s="21" t="s">
        <v>96</v>
      </c>
      <c r="C65" s="30" t="s">
        <v>267</v>
      </c>
      <c r="D65" s="31" t="s">
        <v>267</v>
      </c>
      <c r="E65" s="30" t="s">
        <v>269</v>
      </c>
      <c r="F65" s="34" t="s">
        <v>270</v>
      </c>
      <c r="G65" s="21" t="s">
        <v>158</v>
      </c>
      <c r="H65" s="34" t="str">
        <f>_xlfn.IFNA(VLOOKUP($F65,'【4】 框架Ratecard条目汇总'!$A:$I,3,0),"")</f>
        <v>搭建制作</v>
      </c>
      <c r="I65" s="34" t="str">
        <f>_xlfn.IFNA(VLOOKUP($F65,'【4】 框架Ratecard条目汇总'!$A:$I,4,0),"")</f>
        <v>结构类制作</v>
      </c>
      <c r="J65" s="34" t="str">
        <f>_xlfn.IFNA(VLOOKUP($F65,'【4】 框架Ratecard条目汇总'!$A:$I,5,0),"")</f>
        <v>背景板基础结构</v>
      </c>
      <c r="K65" s="34" t="str">
        <f>_xlfn.IFNA(VLOOKUP($F65,'【4】 框架Ratecard条目汇总'!$A:$I,6,0),"")</f>
        <v>钢结构龙骨</v>
      </c>
      <c r="L65" s="42" t="str">
        <f>_xlfn.IFNA(VLOOKUP($F65,'【4】 框架Ratecard条目汇总'!$A:$I,7,0),"")</f>
        <v>双面封面，多层阻燃板封面，含侧挡封边</v>
      </c>
      <c r="M65" s="34" t="str">
        <f>_xlfn.IFNA(VLOOKUP($F65,'【4】 框架Ratecard条目汇总'!$A:$I,8,0),"")</f>
        <v>平米</v>
      </c>
      <c r="N65" s="52">
        <f>_xlfn.IFNA(VLOOKUP($F65,'【4】 框架Ratecard条目汇总'!$A:$I,9,0),"")</f>
        <v>272</v>
      </c>
      <c r="O65" s="52"/>
      <c r="P65" s="52"/>
      <c r="Q65" s="62">
        <v>5</v>
      </c>
      <c r="R65" s="62"/>
      <c r="S65" s="62"/>
      <c r="T65" s="62">
        <v>1</v>
      </c>
      <c r="U65" s="62"/>
      <c r="V65" s="62"/>
      <c r="W65" s="52">
        <f t="shared" si="2"/>
        <v>1360</v>
      </c>
      <c r="X65" s="52"/>
      <c r="Y65" s="52"/>
      <c r="Z65" s="52"/>
      <c r="AA65" s="52"/>
      <c r="AB65" s="44"/>
      <c r="AC65" s="21"/>
    </row>
    <row r="66" spans="1:29" ht="34">
      <c r="A66" s="19">
        <v>64</v>
      </c>
      <c r="B66" s="21" t="s">
        <v>96</v>
      </c>
      <c r="C66" s="30" t="s">
        <v>271</v>
      </c>
      <c r="D66" s="31" t="s">
        <v>271</v>
      </c>
      <c r="E66" s="30" t="s">
        <v>272</v>
      </c>
      <c r="F66" s="34"/>
      <c r="G66" s="21" t="s">
        <v>142</v>
      </c>
      <c r="H66" s="30" t="s">
        <v>272</v>
      </c>
      <c r="I66" s="30" t="s">
        <v>272</v>
      </c>
      <c r="J66" s="30" t="s">
        <v>272</v>
      </c>
      <c r="K66" s="30" t="s">
        <v>272</v>
      </c>
      <c r="L66" s="47" t="s">
        <v>272</v>
      </c>
      <c r="M66" s="34" t="s">
        <v>144</v>
      </c>
      <c r="N66" s="52">
        <v>158</v>
      </c>
      <c r="O66" s="52"/>
      <c r="P66" s="52"/>
      <c r="Q66" s="62">
        <v>6</v>
      </c>
      <c r="R66" s="62"/>
      <c r="S66" s="62"/>
      <c r="T66" s="62">
        <v>1</v>
      </c>
      <c r="U66" s="62"/>
      <c r="V66" s="62"/>
      <c r="W66" s="52">
        <f t="shared" si="2"/>
        <v>948</v>
      </c>
      <c r="X66" s="52"/>
      <c r="Y66" s="52"/>
      <c r="Z66" s="52"/>
      <c r="AA66" s="52"/>
      <c r="AB66" s="44"/>
      <c r="AC66" s="21"/>
    </row>
    <row r="67" spans="1:29" ht="34">
      <c r="A67" s="19">
        <v>65</v>
      </c>
      <c r="B67" s="21" t="s">
        <v>96</v>
      </c>
      <c r="C67" s="30" t="s">
        <v>273</v>
      </c>
      <c r="D67" s="31" t="s">
        <v>273</v>
      </c>
      <c r="E67" s="30" t="s">
        <v>273</v>
      </c>
      <c r="F67" s="34" t="s">
        <v>274</v>
      </c>
      <c r="G67" s="21" t="s">
        <v>158</v>
      </c>
      <c r="H67" s="34" t="str">
        <f>_xlfn.IFNA(VLOOKUP($F67,'【4】 框架Ratecard条目汇总'!$A:$I,3,0),"")</f>
        <v>搭建制作</v>
      </c>
      <c r="I67" s="34" t="str">
        <f>_xlfn.IFNA(VLOOKUP($F67,'【4】 框架Ratecard条目汇总'!$A:$I,4,0),"")</f>
        <v>发光类制作</v>
      </c>
      <c r="J67" s="34" t="str">
        <f>_xlfn.IFNA(VLOOKUP($F67,'【4】 框架Ratecard条目汇总'!$A:$I,5,0),"")</f>
        <v>发光字</v>
      </c>
      <c r="K67" s="34" t="str">
        <f>_xlfn.IFNA(VLOOKUP($F67,'【4】 框架Ratecard条目汇总'!$A:$I,6,0),"")</f>
        <v>亚克力发光字</v>
      </c>
      <c r="L67" s="42" t="str">
        <f>_xlfn.IFNA(VLOOKUP($F67,'【4】 框架Ratecard条目汇总'!$A:$I,7,0),"")</f>
        <v>高100mm-200mm（内），含包边及损耗</v>
      </c>
      <c r="M67" s="34" t="str">
        <f>_xlfn.IFNA(VLOOKUP($F67,'【4】 框架Ratecard条目汇总'!$A:$I,8,0),"")</f>
        <v>延米</v>
      </c>
      <c r="N67" s="52">
        <f>_xlfn.IFNA(VLOOKUP($F67,'【4】 框架Ratecard条目汇总'!$A:$I,9,0),"")</f>
        <v>435</v>
      </c>
      <c r="O67" s="52"/>
      <c r="P67" s="52"/>
      <c r="Q67" s="62">
        <v>4</v>
      </c>
      <c r="R67" s="62"/>
      <c r="S67" s="62"/>
      <c r="T67" s="62">
        <v>1</v>
      </c>
      <c r="U67" s="62"/>
      <c r="V67" s="62"/>
      <c r="W67" s="52">
        <f t="shared" si="2"/>
        <v>1740</v>
      </c>
      <c r="X67" s="52"/>
      <c r="Y67" s="52"/>
      <c r="Z67" s="52"/>
      <c r="AA67" s="52"/>
      <c r="AB67" s="44"/>
      <c r="AC67" s="21"/>
    </row>
    <row r="68" spans="1:29" ht="34">
      <c r="A68" s="19">
        <v>66</v>
      </c>
      <c r="B68" s="21" t="s">
        <v>96</v>
      </c>
      <c r="C68" s="30" t="s">
        <v>275</v>
      </c>
      <c r="D68" s="31" t="s">
        <v>275</v>
      </c>
      <c r="E68" s="30" t="s">
        <v>275</v>
      </c>
      <c r="F68" s="34" t="s">
        <v>276</v>
      </c>
      <c r="G68" s="21" t="s">
        <v>158</v>
      </c>
      <c r="H68" s="34" t="str">
        <f>_xlfn.IFNA(VLOOKUP($F68,'【4】 框架Ratecard条目汇总'!$A:$I,3,0),"")</f>
        <v>搭建制作</v>
      </c>
      <c r="I68" s="34" t="str">
        <f>_xlfn.IFNA(VLOOKUP($F68,'【4】 框架Ratecard条目汇总'!$A:$I,4,0),"")</f>
        <v>发光类制作</v>
      </c>
      <c r="J68" s="34" t="str">
        <f>_xlfn.IFNA(VLOOKUP($F68,'【4】 框架Ratecard条目汇总'!$A:$I,5,0),"")</f>
        <v>灯带</v>
      </c>
      <c r="K68" s="34" t="str">
        <f>_xlfn.IFNA(VLOOKUP($F68,'【4】 框架Ratecard条目汇总'!$A:$I,6,0),"")</f>
        <v>LED柔性灯带</v>
      </c>
      <c r="L68" s="42" t="str">
        <f>_xlfn.IFNA(VLOOKUP($F68,'【4】 框架Ratecard条目汇总'!$A:$I,7,0),"")</f>
        <v>/</v>
      </c>
      <c r="M68" s="34" t="str">
        <f>_xlfn.IFNA(VLOOKUP($F68,'【4】 框架Ratecard条目汇总'!$A:$I,8,0),"")</f>
        <v>米</v>
      </c>
      <c r="N68" s="52">
        <f>_xlfn.IFNA(VLOOKUP($F68,'【4】 框架Ratecard条目汇总'!$A:$I,9,0),"")</f>
        <v>28</v>
      </c>
      <c r="O68" s="52"/>
      <c r="P68" s="52"/>
      <c r="Q68" s="62">
        <v>6</v>
      </c>
      <c r="R68" s="62"/>
      <c r="S68" s="62"/>
      <c r="T68" s="62">
        <v>1</v>
      </c>
      <c r="U68" s="62"/>
      <c r="V68" s="62"/>
      <c r="W68" s="52">
        <f t="shared" si="2"/>
        <v>168</v>
      </c>
      <c r="X68" s="52"/>
      <c r="Y68" s="52"/>
      <c r="Z68" s="52"/>
      <c r="AA68" s="52"/>
      <c r="AB68" s="44"/>
      <c r="AC68" s="21"/>
    </row>
    <row r="69" spans="1:29" ht="34">
      <c r="A69" s="19">
        <v>67</v>
      </c>
      <c r="B69" s="21" t="s">
        <v>96</v>
      </c>
      <c r="C69" s="30" t="s">
        <v>277</v>
      </c>
      <c r="D69" s="31" t="s">
        <v>277</v>
      </c>
      <c r="E69" s="30" t="s">
        <v>277</v>
      </c>
      <c r="F69" s="34"/>
      <c r="G69" s="21" t="s">
        <v>142</v>
      </c>
      <c r="H69" s="38" t="s">
        <v>277</v>
      </c>
      <c r="I69" s="38" t="s">
        <v>277</v>
      </c>
      <c r="J69" s="38" t="s">
        <v>277</v>
      </c>
      <c r="K69" s="38" t="s">
        <v>277</v>
      </c>
      <c r="L69" s="46" t="s">
        <v>277</v>
      </c>
      <c r="M69" s="34" t="s">
        <v>144</v>
      </c>
      <c r="N69" s="53">
        <v>250</v>
      </c>
      <c r="O69" s="54">
        <v>10</v>
      </c>
      <c r="P69" s="54">
        <v>1</v>
      </c>
      <c r="Q69" s="62">
        <v>10</v>
      </c>
      <c r="R69" s="62"/>
      <c r="S69" s="62"/>
      <c r="T69" s="62">
        <v>1</v>
      </c>
      <c r="U69" s="62"/>
      <c r="V69" s="62"/>
      <c r="W69" s="52">
        <f t="shared" si="2"/>
        <v>2500</v>
      </c>
      <c r="X69" s="52"/>
      <c r="Y69" s="52"/>
      <c r="Z69" s="52"/>
      <c r="AA69" s="52"/>
      <c r="AB69" s="44"/>
      <c r="AC69" s="21"/>
    </row>
    <row r="70" spans="1:29" ht="34">
      <c r="A70" s="19">
        <v>68</v>
      </c>
      <c r="B70" s="21" t="s">
        <v>96</v>
      </c>
      <c r="C70" s="30" t="s">
        <v>278</v>
      </c>
      <c r="D70" s="31" t="s">
        <v>278</v>
      </c>
      <c r="E70" s="30" t="s">
        <v>278</v>
      </c>
      <c r="F70" s="34"/>
      <c r="G70" s="21" t="s">
        <v>142</v>
      </c>
      <c r="H70" s="38" t="s">
        <v>278</v>
      </c>
      <c r="I70" s="38" t="s">
        <v>278</v>
      </c>
      <c r="J70" s="38" t="s">
        <v>278</v>
      </c>
      <c r="K70" s="38" t="s">
        <v>278</v>
      </c>
      <c r="L70" s="46" t="s">
        <v>278</v>
      </c>
      <c r="M70" s="55" t="s">
        <v>144</v>
      </c>
      <c r="N70" s="56">
        <v>45</v>
      </c>
      <c r="O70" s="57">
        <v>100</v>
      </c>
      <c r="P70" s="57">
        <v>1</v>
      </c>
      <c r="Q70" s="61">
        <v>100</v>
      </c>
      <c r="R70" s="61"/>
      <c r="S70" s="61"/>
      <c r="T70" s="61">
        <v>1</v>
      </c>
      <c r="U70" s="62"/>
      <c r="V70" s="62"/>
      <c r="W70" s="52">
        <f t="shared" si="2"/>
        <v>4500</v>
      </c>
      <c r="X70" s="52"/>
      <c r="Y70" s="52"/>
      <c r="Z70" s="52"/>
      <c r="AA70" s="52"/>
      <c r="AB70" s="44"/>
      <c r="AC70" s="21"/>
    </row>
    <row r="71" spans="1:29" ht="17">
      <c r="A71" s="19">
        <v>61</v>
      </c>
      <c r="B71" s="21" t="s">
        <v>96</v>
      </c>
      <c r="C71" s="30" t="s">
        <v>279</v>
      </c>
      <c r="D71" s="30" t="s">
        <v>279</v>
      </c>
      <c r="E71" s="30" t="s">
        <v>279</v>
      </c>
      <c r="F71" s="34" t="s">
        <v>265</v>
      </c>
      <c r="G71" s="21" t="s">
        <v>158</v>
      </c>
      <c r="H71" s="34" t="str">
        <f>_xlfn.IFNA(VLOOKUP($F71,'【4】 框架Ratecard条目汇总'!$A:$I,3,0),"")</f>
        <v>搭建制作</v>
      </c>
      <c r="I71" s="34" t="str">
        <f>_xlfn.IFNA(VLOOKUP($F71,'【4】 框架Ratecard条目汇总'!$A:$I,4,0),"")</f>
        <v>展示类制作</v>
      </c>
      <c r="J71" s="34" t="str">
        <f>_xlfn.IFNA(VLOOKUP($F71,'【4】 框架Ratecard条目汇总'!$A:$I,5,0),"")</f>
        <v>指引</v>
      </c>
      <c r="K71" s="34" t="str">
        <f>_xlfn.IFNA(VLOOKUP($F71,'【4】 框架Ratecard条目汇总'!$A:$I,6,0),"")</f>
        <v>油画架</v>
      </c>
      <c r="L71" s="42" t="str">
        <f>_xlfn.IFNA(VLOOKUP($F71,'【4】 框架Ratecard条目汇总'!$A:$I,7,0),"")</f>
        <v>木质，不含画面</v>
      </c>
      <c r="M71" s="34" t="str">
        <f>_xlfn.IFNA(VLOOKUP($F71,'【4】 框架Ratecard条目汇总'!$A:$I,8,0),"")</f>
        <v>个</v>
      </c>
      <c r="N71" s="52">
        <f>_xlfn.IFNA(VLOOKUP($F71,'【4】 框架Ratecard条目汇总'!$A:$I,9,0),"")</f>
        <v>45</v>
      </c>
      <c r="O71" s="52"/>
      <c r="P71" s="52"/>
      <c r="Q71" s="62">
        <v>3</v>
      </c>
      <c r="R71" s="62"/>
      <c r="S71" s="62"/>
      <c r="T71" s="62">
        <v>1</v>
      </c>
      <c r="U71" s="62"/>
      <c r="V71" s="62"/>
      <c r="W71" s="52">
        <f t="shared" si="2"/>
        <v>135</v>
      </c>
      <c r="X71" s="52"/>
      <c r="Y71" s="52"/>
      <c r="Z71" s="52"/>
      <c r="AA71" s="52"/>
      <c r="AB71" s="44"/>
      <c r="AC71" s="21"/>
    </row>
    <row r="72" spans="1:29" ht="17">
      <c r="A72" s="19">
        <v>69</v>
      </c>
      <c r="B72" s="19" t="s">
        <v>96</v>
      </c>
      <c r="C72" s="72" t="s">
        <v>280</v>
      </c>
      <c r="D72" s="73" t="s">
        <v>280</v>
      </c>
      <c r="E72" s="72" t="s">
        <v>280</v>
      </c>
      <c r="F72" s="34" t="s">
        <v>268</v>
      </c>
      <c r="G72" s="21" t="s">
        <v>158</v>
      </c>
      <c r="H72" s="34" t="str">
        <f>_xlfn.IFNA(VLOOKUP($F72,'【4】 框架Ratecard条目汇总'!$A:$I,3,0),"")</f>
        <v>搭建制作</v>
      </c>
      <c r="I72" s="34" t="str">
        <f>_xlfn.IFNA(VLOOKUP($F72,'【4】 框架Ratecard条目汇总'!$A:$I,4,0),"")</f>
        <v>结构类制作</v>
      </c>
      <c r="J72" s="34" t="str">
        <f>_xlfn.IFNA(VLOOKUP($F72,'【4】 框架Ratecard条目汇总'!$A:$I,5,0),"")</f>
        <v>常规背景结构</v>
      </c>
      <c r="K72" s="34" t="str">
        <f>_xlfn.IFNA(VLOOKUP($F72,'【4】 框架Ratecard条目汇总'!$A:$I,6,0),"")</f>
        <v>异形木质背板</v>
      </c>
      <c r="L72" s="42" t="str">
        <f>_xlfn.IFNA(VLOOKUP($F72,'【4】 框架Ratecard条目汇总'!$A:$I,7,0),"")</f>
        <v>双面木制背景板含写真喷绘，含侧挡封边含损耗及支撑</v>
      </c>
      <c r="M72" s="34" t="str">
        <f>_xlfn.IFNA(VLOOKUP($F72,'【4】 框架Ratecard条目汇总'!$A:$I,8,0),"")</f>
        <v>平米</v>
      </c>
      <c r="N72" s="52">
        <f>_xlfn.IFNA(VLOOKUP($F72,'【4】 框架Ratecard条目汇总'!$A:$I,9,0),"")</f>
        <v>314</v>
      </c>
      <c r="O72" s="52"/>
      <c r="P72" s="52"/>
      <c r="Q72" s="61">
        <v>12</v>
      </c>
      <c r="R72" s="61"/>
      <c r="S72" s="61"/>
      <c r="T72" s="61">
        <v>1</v>
      </c>
      <c r="U72" s="62"/>
      <c r="V72" s="62"/>
      <c r="W72" s="52">
        <f t="shared" si="2"/>
        <v>3768</v>
      </c>
      <c r="X72" s="52"/>
      <c r="Y72" s="52"/>
      <c r="Z72" s="52"/>
      <c r="AA72" s="52"/>
      <c r="AB72" s="41" t="s">
        <v>186</v>
      </c>
      <c r="AC72" s="21"/>
    </row>
    <row r="73" spans="1:29" ht="17">
      <c r="A73" s="19">
        <v>70</v>
      </c>
      <c r="B73" s="19" t="s">
        <v>96</v>
      </c>
      <c r="C73" s="72" t="s">
        <v>280</v>
      </c>
      <c r="D73" s="73" t="s">
        <v>280</v>
      </c>
      <c r="E73" s="72" t="s">
        <v>280</v>
      </c>
      <c r="F73" s="34" t="s">
        <v>202</v>
      </c>
      <c r="G73" s="21" t="s">
        <v>158</v>
      </c>
      <c r="H73" s="34" t="str">
        <f>_xlfn.IFNA(VLOOKUP($F73,'【4】 框架Ratecard条目汇总'!$A:$I,3,0),"")</f>
        <v>搭建制作</v>
      </c>
      <c r="I73" s="34" t="str">
        <f>_xlfn.IFNA(VLOOKUP($F73,'【4】 框架Ratecard条目汇总'!$A:$I,4,0),"")</f>
        <v>家具及电器</v>
      </c>
      <c r="J73" s="34" t="str">
        <f>_xlfn.IFNA(VLOOKUP($F73,'【4】 框架Ratecard条目汇总'!$A:$I,5,0),"")</f>
        <v>绿植</v>
      </c>
      <c r="K73" s="34" t="str">
        <f>_xlfn.IFNA(VLOOKUP($F73,'【4】 框架Ratecard条目汇总'!$A:$I,6,0),"")</f>
        <v>大型绿植（真）-大型景观绿植</v>
      </c>
      <c r="L73" s="42" t="str">
        <f>_xlfn.IFNA(VLOOKUP($F73,'【4】 框架Ratecard条目汇总'!$A:$I,7,0),"")</f>
        <v>高度1000mm以上，租赁价，3天为1展期</v>
      </c>
      <c r="M73" s="34" t="str">
        <f>_xlfn.IFNA(VLOOKUP($F73,'【4】 框架Ratecard条目汇总'!$A:$I,8,0),"")</f>
        <v>个/展期</v>
      </c>
      <c r="N73" s="52">
        <f>_xlfn.IFNA(VLOOKUP($F73,'【4】 框架Ratecard条目汇总'!$A:$I,9,0),"")</f>
        <v>93</v>
      </c>
      <c r="O73" s="52"/>
      <c r="P73" s="52"/>
      <c r="Q73" s="61">
        <v>2</v>
      </c>
      <c r="R73" s="61"/>
      <c r="S73" s="61"/>
      <c r="T73" s="61">
        <v>2</v>
      </c>
      <c r="U73" s="62"/>
      <c r="V73" s="62"/>
      <c r="W73" s="52">
        <f t="shared" si="2"/>
        <v>372</v>
      </c>
      <c r="X73" s="52"/>
      <c r="Y73" s="52"/>
      <c r="Z73" s="52"/>
      <c r="AA73" s="52"/>
      <c r="AB73" s="44"/>
      <c r="AC73" s="21"/>
    </row>
    <row r="74" spans="1:29" ht="17">
      <c r="A74" s="19">
        <v>71</v>
      </c>
      <c r="B74" s="19" t="s">
        <v>96</v>
      </c>
      <c r="C74" s="72" t="s">
        <v>280</v>
      </c>
      <c r="D74" s="73" t="s">
        <v>280</v>
      </c>
      <c r="E74" s="72" t="s">
        <v>280</v>
      </c>
      <c r="F74" s="34" t="s">
        <v>204</v>
      </c>
      <c r="G74" s="21" t="s">
        <v>158</v>
      </c>
      <c r="H74" s="34" t="str">
        <f>_xlfn.IFNA(VLOOKUP($F74,'【4】 框架Ratecard条目汇总'!$A:$I,3,0),"")</f>
        <v>搭建制作</v>
      </c>
      <c r="I74" s="34" t="str">
        <f>_xlfn.IFNA(VLOOKUP($F74,'【4】 框架Ratecard条目汇总'!$A:$I,4,0),"")</f>
        <v>家具及电器</v>
      </c>
      <c r="J74" s="34" t="str">
        <f>_xlfn.IFNA(VLOOKUP($F74,'【4】 框架Ratecard条目汇总'!$A:$I,5,0),"")</f>
        <v>绿植</v>
      </c>
      <c r="K74" s="34" t="str">
        <f>_xlfn.IFNA(VLOOKUP($F74,'【4】 框架Ratecard条目汇总'!$A:$I,6,0),"")</f>
        <v>小型绿植（真）-中型景观绿植</v>
      </c>
      <c r="L74" s="42" t="str">
        <f>_xlfn.IFNA(VLOOKUP($F74,'【4】 框架Ratecard条目汇总'!$A:$I,7,0),"")</f>
        <v>高度30mm-1000mm内（含），租赁价，3天为1展期</v>
      </c>
      <c r="M74" s="34" t="str">
        <f>_xlfn.IFNA(VLOOKUP($F74,'【4】 框架Ratecard条目汇总'!$A:$I,8,0),"")</f>
        <v>个/展期</v>
      </c>
      <c r="N74" s="52">
        <f>_xlfn.IFNA(VLOOKUP($F74,'【4】 框架Ratecard条目汇总'!$A:$I,9,0),"")</f>
        <v>55</v>
      </c>
      <c r="O74" s="52"/>
      <c r="P74" s="52"/>
      <c r="Q74" s="61">
        <v>2</v>
      </c>
      <c r="R74" s="61"/>
      <c r="S74" s="61"/>
      <c r="T74" s="61">
        <v>2</v>
      </c>
      <c r="U74" s="62"/>
      <c r="V74" s="62"/>
      <c r="W74" s="52">
        <f t="shared" si="2"/>
        <v>220</v>
      </c>
      <c r="X74" s="52"/>
      <c r="Y74" s="52"/>
      <c r="Z74" s="52"/>
      <c r="AA74" s="52"/>
      <c r="AB74" s="44"/>
      <c r="AC74" s="21"/>
    </row>
    <row r="75" spans="1:29" ht="17">
      <c r="A75" s="19">
        <v>72</v>
      </c>
      <c r="B75" s="21" t="s">
        <v>96</v>
      </c>
      <c r="C75" s="30" t="s">
        <v>281</v>
      </c>
      <c r="D75" s="31" t="s">
        <v>281</v>
      </c>
      <c r="E75" s="30" t="s">
        <v>281</v>
      </c>
      <c r="F75" s="34" t="s">
        <v>282</v>
      </c>
      <c r="G75" s="21" t="s">
        <v>158</v>
      </c>
      <c r="H75" s="34" t="str">
        <f>_xlfn.IFNA(VLOOKUP($F75,'【4】 框架Ratecard条目汇总'!$A:$I,3,0),"")</f>
        <v>搭建制作</v>
      </c>
      <c r="I75" s="34" t="str">
        <f>_xlfn.IFNA(VLOOKUP($F75,'【4】 框架Ratecard条目汇总'!$A:$I,4,0),"")</f>
        <v>展示类制作</v>
      </c>
      <c r="J75" s="34" t="str">
        <f>_xlfn.IFNA(VLOOKUP($F75,'【4】 框架Ratecard条目汇总'!$A:$I,5,0),"")</f>
        <v>指引</v>
      </c>
      <c r="K75" s="34" t="str">
        <f>_xlfn.IFNA(VLOOKUP($F75,'【4】 框架Ratecard条目汇总'!$A:$I,6,0),"")</f>
        <v>木质T型板</v>
      </c>
      <c r="L75" s="42" t="str">
        <f>_xlfn.IFNA(VLOOKUP($F75,'【4】 框架Ratecard条目汇总'!$A:$I,7,0),"")</f>
        <v>0.8mX2m，含双面写真、钢板配重</v>
      </c>
      <c r="M75" s="34" t="str">
        <f>_xlfn.IFNA(VLOOKUP($F75,'【4】 框架Ratecard条目汇总'!$A:$I,8,0),"")</f>
        <v>个</v>
      </c>
      <c r="N75" s="52">
        <f>_xlfn.IFNA(VLOOKUP($F75,'【4】 框架Ratecard条目汇总'!$A:$I,9,0),"")</f>
        <v>466</v>
      </c>
      <c r="O75" s="52"/>
      <c r="P75" s="52"/>
      <c r="Q75" s="62">
        <v>2</v>
      </c>
      <c r="R75" s="62"/>
      <c r="S75" s="62"/>
      <c r="T75" s="62">
        <v>1</v>
      </c>
      <c r="U75" s="62"/>
      <c r="V75" s="62"/>
      <c r="W75" s="52">
        <f t="shared" si="2"/>
        <v>932</v>
      </c>
      <c r="X75" s="52"/>
      <c r="Y75" s="52"/>
      <c r="Z75" s="52"/>
      <c r="AA75" s="52"/>
      <c r="AB75" s="44"/>
      <c r="AC75" s="21"/>
    </row>
    <row r="76" spans="1:29" ht="17">
      <c r="A76" s="19">
        <v>73</v>
      </c>
      <c r="B76" s="21" t="s">
        <v>96</v>
      </c>
      <c r="C76" s="30" t="s">
        <v>283</v>
      </c>
      <c r="D76" s="31" t="s">
        <v>283</v>
      </c>
      <c r="E76" s="30" t="s">
        <v>283</v>
      </c>
      <c r="F76" s="34" t="s">
        <v>284</v>
      </c>
      <c r="G76" s="21" t="s">
        <v>158</v>
      </c>
      <c r="H76" s="34" t="str">
        <f>_xlfn.IFNA(VLOOKUP($F76,'【4】 框架Ratecard条目汇总'!$A:$I,3,0),"")</f>
        <v>搭建制作</v>
      </c>
      <c r="I76" s="34" t="str">
        <f>_xlfn.IFNA(VLOOKUP($F76,'【4】 框架Ratecard条目汇总'!$A:$I,4,0),"")</f>
        <v>印刷类制作</v>
      </c>
      <c r="J76" s="34" t="str">
        <f>_xlfn.IFNA(VLOOKUP($F76,'【4】 框架Ratecard条目汇总'!$A:$I,5,0),"")</f>
        <v>贴纸</v>
      </c>
      <c r="K76" s="34" t="str">
        <f>_xlfn.IFNA(VLOOKUP($F76,'【4】 框架Ratecard条目汇总'!$A:$I,6,0),"")</f>
        <v>超透玻璃贴</v>
      </c>
      <c r="L76" s="42" t="str">
        <f>_xlfn.IFNA(VLOOKUP($F76,'【4】 框架Ratecard条目汇总'!$A:$I,7,0),"")</f>
        <v>含画面</v>
      </c>
      <c r="M76" s="34" t="str">
        <f>_xlfn.IFNA(VLOOKUP($F76,'【4】 框架Ratecard条目汇总'!$A:$I,8,0),"")</f>
        <v>平米</v>
      </c>
      <c r="N76" s="52">
        <f>_xlfn.IFNA(VLOOKUP($F76,'【4】 框架Ratecard条目汇总'!$A:$I,9,0),"")</f>
        <v>80</v>
      </c>
      <c r="O76" s="52"/>
      <c r="P76" s="52"/>
      <c r="Q76" s="62">
        <v>100</v>
      </c>
      <c r="R76" s="62"/>
      <c r="S76" s="62"/>
      <c r="T76" s="62">
        <v>1</v>
      </c>
      <c r="U76" s="62"/>
      <c r="V76" s="62"/>
      <c r="W76" s="52">
        <f t="shared" ref="W76:W89" si="3">IFERROR(T76*Q76*N76,0)</f>
        <v>8000</v>
      </c>
      <c r="X76" s="52"/>
      <c r="Y76" s="52"/>
      <c r="Z76" s="52"/>
      <c r="AA76" s="52"/>
      <c r="AB76" s="44"/>
      <c r="AC76" s="21"/>
    </row>
    <row r="77" spans="1:29" ht="17">
      <c r="A77" s="19">
        <v>74</v>
      </c>
      <c r="B77" s="21" t="s">
        <v>96</v>
      </c>
      <c r="C77" s="30" t="s">
        <v>285</v>
      </c>
      <c r="D77" s="31" t="s">
        <v>285</v>
      </c>
      <c r="E77" s="30" t="s">
        <v>285</v>
      </c>
      <c r="F77" s="34"/>
      <c r="G77" s="21" t="s">
        <v>142</v>
      </c>
      <c r="H77" s="30" t="s">
        <v>285</v>
      </c>
      <c r="I77" s="30" t="s">
        <v>285</v>
      </c>
      <c r="J77" s="30" t="s">
        <v>285</v>
      </c>
      <c r="K77" s="30" t="s">
        <v>285</v>
      </c>
      <c r="L77" s="47" t="s">
        <v>285</v>
      </c>
      <c r="M77" s="34" t="s">
        <v>144</v>
      </c>
      <c r="N77" s="52">
        <v>35</v>
      </c>
      <c r="O77" s="52"/>
      <c r="P77" s="52"/>
      <c r="Q77" s="62">
        <v>100</v>
      </c>
      <c r="R77" s="62"/>
      <c r="S77" s="62"/>
      <c r="T77" s="62">
        <v>1</v>
      </c>
      <c r="U77" s="62"/>
      <c r="V77" s="62"/>
      <c r="W77" s="52">
        <f t="shared" si="3"/>
        <v>3500</v>
      </c>
      <c r="X77" s="52"/>
      <c r="Y77" s="52"/>
      <c r="Z77" s="52"/>
      <c r="AA77" s="52"/>
      <c r="AB77" s="44"/>
      <c r="AC77" s="21"/>
    </row>
    <row r="78" spans="1:29" ht="17">
      <c r="A78" s="19">
        <v>75</v>
      </c>
      <c r="B78" s="21" t="s">
        <v>96</v>
      </c>
      <c r="C78" s="30" t="s">
        <v>286</v>
      </c>
      <c r="D78" s="31" t="s">
        <v>286</v>
      </c>
      <c r="E78" s="30" t="s">
        <v>286</v>
      </c>
      <c r="F78" s="34"/>
      <c r="G78" s="21" t="s">
        <v>142</v>
      </c>
      <c r="H78" s="30" t="s">
        <v>286</v>
      </c>
      <c r="I78" s="30" t="s">
        <v>286</v>
      </c>
      <c r="J78" s="30" t="s">
        <v>286</v>
      </c>
      <c r="K78" s="30" t="s">
        <v>286</v>
      </c>
      <c r="L78" s="47" t="s">
        <v>287</v>
      </c>
      <c r="M78" s="34" t="s">
        <v>144</v>
      </c>
      <c r="N78" s="52">
        <v>8</v>
      </c>
      <c r="O78" s="52"/>
      <c r="P78" s="52"/>
      <c r="Q78" s="62">
        <v>100</v>
      </c>
      <c r="R78" s="62"/>
      <c r="S78" s="62"/>
      <c r="T78" s="62">
        <v>1</v>
      </c>
      <c r="U78" s="62"/>
      <c r="V78" s="62"/>
      <c r="W78" s="52">
        <f t="shared" si="3"/>
        <v>800</v>
      </c>
      <c r="X78" s="52"/>
      <c r="Y78" s="52"/>
      <c r="Z78" s="52"/>
      <c r="AA78" s="52"/>
      <c r="AB78" s="44"/>
      <c r="AC78" s="21"/>
    </row>
    <row r="79" spans="1:29" ht="17">
      <c r="A79" s="19">
        <v>76</v>
      </c>
      <c r="B79" s="21" t="s">
        <v>96</v>
      </c>
      <c r="C79" s="30" t="s">
        <v>288</v>
      </c>
      <c r="D79" s="31" t="s">
        <v>288</v>
      </c>
      <c r="E79" s="30" t="s">
        <v>288</v>
      </c>
      <c r="F79" s="34" t="s">
        <v>257</v>
      </c>
      <c r="G79" s="21" t="s">
        <v>158</v>
      </c>
      <c r="H79" s="34" t="str">
        <f>_xlfn.IFNA(VLOOKUP($F79,'【4】 框架Ratecard条目汇总'!$A:$I,3,0),"")</f>
        <v>搭建制作</v>
      </c>
      <c r="I79" s="34" t="str">
        <f>_xlfn.IFNA(VLOOKUP($F79,'【4】 框架Ratecard条目汇总'!$A:$I,4,0),"")</f>
        <v>印刷类制作</v>
      </c>
      <c r="J79" s="34" t="str">
        <f>_xlfn.IFNA(VLOOKUP($F79,'【4】 框架Ratecard条目汇总'!$A:$I,5,0),"")</f>
        <v>手提袋</v>
      </c>
      <c r="K79" s="34" t="str">
        <f>_xlfn.IFNA(VLOOKUP($F79,'【4】 框架Ratecard条目汇总'!$A:$I,6,0),"")</f>
        <v>纸质快印手提袋</v>
      </c>
      <c r="L79" s="42" t="str">
        <f>_xlfn.IFNA(VLOOKUP($F79,'【4】 框架Ratecard条目汇总'!$A:$I,7,0),"")</f>
        <v>250g卡纸覆膜，350mm*280mm*100mm（1-500）</v>
      </c>
      <c r="M79" s="34" t="str">
        <f>_xlfn.IFNA(VLOOKUP($F79,'【4】 框架Ratecard条目汇总'!$A:$I,8,0),"")</f>
        <v>个</v>
      </c>
      <c r="N79" s="52">
        <f>_xlfn.IFNA(VLOOKUP($F79,'【4】 框架Ratecard条目汇总'!$A:$I,9,0),"")</f>
        <v>10</v>
      </c>
      <c r="O79" s="52"/>
      <c r="P79" s="52"/>
      <c r="Q79" s="62">
        <v>100</v>
      </c>
      <c r="R79" s="62"/>
      <c r="S79" s="62"/>
      <c r="T79" s="62">
        <v>1</v>
      </c>
      <c r="U79" s="62"/>
      <c r="V79" s="62"/>
      <c r="W79" s="52">
        <f t="shared" si="3"/>
        <v>1000</v>
      </c>
      <c r="X79" s="52"/>
      <c r="Y79" s="52"/>
      <c r="Z79" s="52"/>
      <c r="AA79" s="52"/>
      <c r="AB79" s="44"/>
      <c r="AC79" s="21"/>
    </row>
    <row r="80" spans="1:29" ht="34">
      <c r="A80" s="19">
        <v>77</v>
      </c>
      <c r="B80" s="21" t="s">
        <v>96</v>
      </c>
      <c r="C80" s="31" t="s">
        <v>289</v>
      </c>
      <c r="D80" s="31" t="s">
        <v>289</v>
      </c>
      <c r="E80" s="31" t="s">
        <v>289</v>
      </c>
      <c r="F80" s="34" t="s">
        <v>157</v>
      </c>
      <c r="G80" s="21" t="s">
        <v>158</v>
      </c>
      <c r="H80" s="34" t="str">
        <f>_xlfn.IFNA(VLOOKUP($F80,'【4】 框架Ratecard条目汇总'!$A:$I,3,0),"")</f>
        <v>搭建制作</v>
      </c>
      <c r="I80" s="34" t="str">
        <f>_xlfn.IFNA(VLOOKUP($F80,'【4】 框架Ratecard条目汇总'!$A:$I,4,0),"")</f>
        <v>印刷类制作</v>
      </c>
      <c r="J80" s="34" t="str">
        <f>_xlfn.IFNA(VLOOKUP($F80,'【4】 框架Ratecard条目汇总'!$A:$I,5,0),"")</f>
        <v>单页</v>
      </c>
      <c r="K80" s="34" t="str">
        <f>_xlfn.IFNA(VLOOKUP($F80,'【4】 框架Ratecard条目汇总'!$A:$I,6,0),"")</f>
        <v>A4单面</v>
      </c>
      <c r="L80" s="42" t="str">
        <f>_xlfn.IFNA(VLOOKUP($F80,'【4】 框架Ratecard条目汇总'!$A:$I,7,0),"")</f>
        <v>特种纸300g（1-500）</v>
      </c>
      <c r="M80" s="34" t="str">
        <f>_xlfn.IFNA(VLOOKUP($F80,'【4】 框架Ratecard条目汇总'!$A:$I,8,0),"")</f>
        <v>张</v>
      </c>
      <c r="N80" s="52">
        <f>_xlfn.IFNA(VLOOKUP($F80,'【4】 框架Ratecard条目汇总'!$A:$I,9,0),"")</f>
        <v>2.7</v>
      </c>
      <c r="O80" s="52"/>
      <c r="P80" s="52"/>
      <c r="Q80" s="62">
        <v>100</v>
      </c>
      <c r="R80" s="62"/>
      <c r="S80" s="62"/>
      <c r="T80" s="62">
        <v>3</v>
      </c>
      <c r="U80" s="62"/>
      <c r="V80" s="62"/>
      <c r="W80" s="52">
        <f t="shared" si="3"/>
        <v>810</v>
      </c>
      <c r="X80" s="52"/>
      <c r="Y80" s="52"/>
      <c r="Z80" s="52"/>
      <c r="AA80" s="52"/>
      <c r="AB80" s="44"/>
      <c r="AC80" s="21"/>
    </row>
    <row r="81" spans="1:29" ht="17">
      <c r="A81" s="19">
        <v>78</v>
      </c>
      <c r="B81" s="21" t="s">
        <v>96</v>
      </c>
      <c r="C81" s="30" t="s">
        <v>290</v>
      </c>
      <c r="D81" s="31" t="s">
        <v>290</v>
      </c>
      <c r="E81" s="30" t="s">
        <v>290</v>
      </c>
      <c r="F81" s="34" t="s">
        <v>194</v>
      </c>
      <c r="G81" s="21" t="s">
        <v>158</v>
      </c>
      <c r="H81" s="34" t="str">
        <f>_xlfn.IFNA(VLOOKUP($F81,'【4】 框架Ratecard条目汇总'!$A:$I,3,0),"")</f>
        <v>搭建制作</v>
      </c>
      <c r="I81" s="34" t="str">
        <f>_xlfn.IFNA(VLOOKUP($F81,'【4】 框架Ratecard条目汇总'!$A:$I,4,0),"")</f>
        <v>印刷类制作</v>
      </c>
      <c r="J81" s="34" t="str">
        <f>_xlfn.IFNA(VLOOKUP($F81,'【4】 框架Ratecard条目汇总'!$A:$I,5,0),"")</f>
        <v>贴纸</v>
      </c>
      <c r="K81" s="34" t="str">
        <f>_xlfn.IFNA(VLOOKUP($F81,'【4】 框架Ratecard条目汇总'!$A:$I,6,0),"")</f>
        <v>车贴</v>
      </c>
      <c r="L81" s="42" t="str">
        <f>_xlfn.IFNA(VLOOKUP($F81,'【4】 框架Ratecard条目汇总'!$A:$I,7,0),"")</f>
        <v>含画面</v>
      </c>
      <c r="M81" s="34" t="str">
        <f>_xlfn.IFNA(VLOOKUP($F81,'【4】 框架Ratecard条目汇总'!$A:$I,8,0),"")</f>
        <v>平米</v>
      </c>
      <c r="N81" s="52">
        <f>_xlfn.IFNA(VLOOKUP($F81,'【4】 框架Ratecard条目汇总'!$A:$I,9,0),"")</f>
        <v>50</v>
      </c>
      <c r="O81" s="52"/>
      <c r="P81" s="52"/>
      <c r="Q81" s="62">
        <v>2</v>
      </c>
      <c r="R81" s="62"/>
      <c r="S81" s="62"/>
      <c r="T81" s="62">
        <v>50</v>
      </c>
      <c r="U81" s="62"/>
      <c r="V81" s="62"/>
      <c r="W81" s="52">
        <f t="shared" si="3"/>
        <v>5000</v>
      </c>
      <c r="X81" s="52"/>
      <c r="Y81" s="52"/>
      <c r="Z81" s="52"/>
      <c r="AA81" s="52"/>
      <c r="AB81" s="44" t="s">
        <v>291</v>
      </c>
      <c r="AC81" s="21"/>
    </row>
    <row r="82" spans="1:29" ht="17">
      <c r="A82" s="19">
        <v>79</v>
      </c>
      <c r="B82" s="21" t="s">
        <v>96</v>
      </c>
      <c r="C82" s="30" t="s">
        <v>292</v>
      </c>
      <c r="D82" s="31" t="s">
        <v>292</v>
      </c>
      <c r="E82" s="30" t="s">
        <v>292</v>
      </c>
      <c r="F82" s="34" t="s">
        <v>194</v>
      </c>
      <c r="G82" s="21" t="s">
        <v>158</v>
      </c>
      <c r="H82" s="34" t="str">
        <f>_xlfn.IFNA(VLOOKUP($F82,'【4】 框架Ratecard条目汇总'!$A:$I,3,0),"")</f>
        <v>搭建制作</v>
      </c>
      <c r="I82" s="34" t="str">
        <f>_xlfn.IFNA(VLOOKUP($F82,'【4】 框架Ratecard条目汇总'!$A:$I,4,0),"")</f>
        <v>印刷类制作</v>
      </c>
      <c r="J82" s="34" t="str">
        <f>_xlfn.IFNA(VLOOKUP($F82,'【4】 框架Ratecard条目汇总'!$A:$I,5,0),"")</f>
        <v>贴纸</v>
      </c>
      <c r="K82" s="34" t="str">
        <f>_xlfn.IFNA(VLOOKUP($F82,'【4】 框架Ratecard条目汇总'!$A:$I,6,0),"")</f>
        <v>车贴</v>
      </c>
      <c r="L82" s="42" t="str">
        <f>_xlfn.IFNA(VLOOKUP($F82,'【4】 框架Ratecard条目汇总'!$A:$I,7,0),"")</f>
        <v>含画面</v>
      </c>
      <c r="M82" s="34" t="str">
        <f>_xlfn.IFNA(VLOOKUP($F82,'【4】 框架Ratecard条目汇总'!$A:$I,8,0),"")</f>
        <v>平米</v>
      </c>
      <c r="N82" s="52">
        <f>_xlfn.IFNA(VLOOKUP($F82,'【4】 框架Ratecard条目汇总'!$A:$I,9,0),"")</f>
        <v>50</v>
      </c>
      <c r="O82" s="52"/>
      <c r="P82" s="52"/>
      <c r="Q82" s="62">
        <v>2</v>
      </c>
      <c r="R82" s="62"/>
      <c r="S82" s="62"/>
      <c r="T82" s="62">
        <v>30</v>
      </c>
      <c r="U82" s="62"/>
      <c r="V82" s="62"/>
      <c r="W82" s="52">
        <f t="shared" si="3"/>
        <v>3000</v>
      </c>
      <c r="X82" s="52"/>
      <c r="Y82" s="52"/>
      <c r="Z82" s="52"/>
      <c r="AA82" s="52"/>
      <c r="AB82" s="44" t="s">
        <v>293</v>
      </c>
      <c r="AC82" s="21"/>
    </row>
    <row r="83" spans="1:29" ht="17">
      <c r="A83" s="19">
        <v>80</v>
      </c>
      <c r="B83" s="21" t="s">
        <v>96</v>
      </c>
      <c r="C83" s="30" t="s">
        <v>294</v>
      </c>
      <c r="D83" s="31" t="s">
        <v>294</v>
      </c>
      <c r="E83" s="30" t="s">
        <v>294</v>
      </c>
      <c r="F83" s="34" t="s">
        <v>194</v>
      </c>
      <c r="G83" s="21" t="s">
        <v>158</v>
      </c>
      <c r="H83" s="34" t="str">
        <f>_xlfn.IFNA(VLOOKUP($F83,'【4】 框架Ratecard条目汇总'!$A:$I,3,0),"")</f>
        <v>搭建制作</v>
      </c>
      <c r="I83" s="34" t="str">
        <f>_xlfn.IFNA(VLOOKUP($F83,'【4】 框架Ratecard条目汇总'!$A:$I,4,0),"")</f>
        <v>印刷类制作</v>
      </c>
      <c r="J83" s="34" t="str">
        <f>_xlfn.IFNA(VLOOKUP($F83,'【4】 框架Ratecard条目汇总'!$A:$I,5,0),"")</f>
        <v>贴纸</v>
      </c>
      <c r="K83" s="34" t="str">
        <f>_xlfn.IFNA(VLOOKUP($F83,'【4】 框架Ratecard条目汇总'!$A:$I,6,0),"")</f>
        <v>车贴</v>
      </c>
      <c r="L83" s="42" t="str">
        <f>_xlfn.IFNA(VLOOKUP($F83,'【4】 框架Ratecard条目汇总'!$A:$I,7,0),"")</f>
        <v>含画面</v>
      </c>
      <c r="M83" s="34" t="str">
        <f>_xlfn.IFNA(VLOOKUP($F83,'【4】 框架Ratecard条目汇总'!$A:$I,8,0),"")</f>
        <v>平米</v>
      </c>
      <c r="N83" s="52">
        <f>_xlfn.IFNA(VLOOKUP($F83,'【4】 框架Ratecard条目汇总'!$A:$I,9,0),"")</f>
        <v>50</v>
      </c>
      <c r="O83" s="52"/>
      <c r="P83" s="52"/>
      <c r="Q83" s="62">
        <v>5</v>
      </c>
      <c r="R83" s="62"/>
      <c r="S83" s="62"/>
      <c r="T83" s="62">
        <v>30</v>
      </c>
      <c r="U83" s="62"/>
      <c r="V83" s="62"/>
      <c r="W83" s="52">
        <f t="shared" si="3"/>
        <v>7500</v>
      </c>
      <c r="X83" s="52"/>
      <c r="Y83" s="52"/>
      <c r="Z83" s="52"/>
      <c r="AA83" s="52"/>
      <c r="AB83" s="44" t="s">
        <v>295</v>
      </c>
      <c r="AC83" s="21"/>
    </row>
    <row r="84" spans="1:29" ht="17">
      <c r="A84" s="19">
        <v>81</v>
      </c>
      <c r="B84" s="21" t="s">
        <v>96</v>
      </c>
      <c r="C84" s="30" t="s">
        <v>296</v>
      </c>
      <c r="D84" s="31" t="s">
        <v>296</v>
      </c>
      <c r="E84" s="30" t="s">
        <v>296</v>
      </c>
      <c r="F84" s="34" t="s">
        <v>157</v>
      </c>
      <c r="G84" s="21" t="s">
        <v>158</v>
      </c>
      <c r="H84" s="34" t="str">
        <f>_xlfn.IFNA(VLOOKUP($F84,'【4】 框架Ratecard条目汇总'!$A:$I,3,0),"")</f>
        <v>搭建制作</v>
      </c>
      <c r="I84" s="34" t="str">
        <f>_xlfn.IFNA(VLOOKUP($F84,'【4】 框架Ratecard条目汇总'!$A:$I,4,0),"")</f>
        <v>印刷类制作</v>
      </c>
      <c r="J84" s="34" t="str">
        <f>_xlfn.IFNA(VLOOKUP($F84,'【4】 框架Ratecard条目汇总'!$A:$I,5,0),"")</f>
        <v>单页</v>
      </c>
      <c r="K84" s="34" t="str">
        <f>_xlfn.IFNA(VLOOKUP($F84,'【4】 框架Ratecard条目汇总'!$A:$I,6,0),"")</f>
        <v>A4单面</v>
      </c>
      <c r="L84" s="42" t="str">
        <f>_xlfn.IFNA(VLOOKUP($F84,'【4】 框架Ratecard条目汇总'!$A:$I,7,0),"")</f>
        <v>特种纸300g（1-500）</v>
      </c>
      <c r="M84" s="34" t="str">
        <f>_xlfn.IFNA(VLOOKUP($F84,'【4】 框架Ratecard条目汇总'!$A:$I,8,0),"")</f>
        <v>张</v>
      </c>
      <c r="N84" s="52">
        <f>_xlfn.IFNA(VLOOKUP($F84,'【4】 框架Ratecard条目汇总'!$A:$I,9,0),"")</f>
        <v>2.7</v>
      </c>
      <c r="O84" s="52"/>
      <c r="P84" s="52"/>
      <c r="Q84" s="62">
        <v>426</v>
      </c>
      <c r="R84" s="62"/>
      <c r="S84" s="62"/>
      <c r="T84" s="62">
        <v>1</v>
      </c>
      <c r="U84" s="62"/>
      <c r="V84" s="62"/>
      <c r="W84" s="52">
        <f t="shared" si="3"/>
        <v>1150.2</v>
      </c>
      <c r="X84" s="52"/>
      <c r="Y84" s="52"/>
      <c r="Z84" s="52"/>
      <c r="AA84" s="52"/>
      <c r="AB84" s="44"/>
      <c r="AC84" s="21"/>
    </row>
    <row r="85" spans="1:29" ht="17">
      <c r="A85" s="19">
        <v>82</v>
      </c>
      <c r="B85" s="21" t="s">
        <v>96</v>
      </c>
      <c r="C85" s="30" t="s">
        <v>297</v>
      </c>
      <c r="D85" s="31" t="s">
        <v>298</v>
      </c>
      <c r="E85" s="30" t="s">
        <v>298</v>
      </c>
      <c r="F85" s="34"/>
      <c r="G85" s="21" t="s">
        <v>142</v>
      </c>
      <c r="H85" s="30" t="s">
        <v>298</v>
      </c>
      <c r="I85" s="30" t="s">
        <v>298</v>
      </c>
      <c r="J85" s="30" t="s">
        <v>298</v>
      </c>
      <c r="K85" s="30" t="s">
        <v>298</v>
      </c>
      <c r="L85" s="47" t="s">
        <v>298</v>
      </c>
      <c r="M85" s="34" t="s">
        <v>144</v>
      </c>
      <c r="N85" s="52">
        <v>1.2</v>
      </c>
      <c r="O85" s="52"/>
      <c r="P85" s="52"/>
      <c r="Q85" s="62">
        <v>200</v>
      </c>
      <c r="R85" s="62"/>
      <c r="S85" s="62"/>
      <c r="T85" s="62">
        <v>1</v>
      </c>
      <c r="U85" s="62"/>
      <c r="V85" s="62"/>
      <c r="W85" s="52">
        <f t="shared" si="3"/>
        <v>240</v>
      </c>
      <c r="X85" s="52"/>
      <c r="Y85" s="52"/>
      <c r="Z85" s="52"/>
      <c r="AA85" s="52"/>
      <c r="AB85" s="44"/>
      <c r="AC85" s="21"/>
    </row>
    <row r="86" spans="1:29" ht="17">
      <c r="A86" s="19">
        <v>81</v>
      </c>
      <c r="B86" s="21" t="s">
        <v>96</v>
      </c>
      <c r="C86" s="30" t="s">
        <v>299</v>
      </c>
      <c r="D86" s="30" t="s">
        <v>299</v>
      </c>
      <c r="E86" s="30" t="s">
        <v>299</v>
      </c>
      <c r="F86" s="34" t="s">
        <v>157</v>
      </c>
      <c r="G86" s="21" t="s">
        <v>158</v>
      </c>
      <c r="H86" s="34" t="str">
        <f>_xlfn.IFNA(VLOOKUP($F86,'【4】 框架Ratecard条目汇总'!$A:$I,3,0),"")</f>
        <v>搭建制作</v>
      </c>
      <c r="I86" s="34" t="str">
        <f>_xlfn.IFNA(VLOOKUP($F86,'【4】 框架Ratecard条目汇总'!$A:$I,4,0),"")</f>
        <v>印刷类制作</v>
      </c>
      <c r="J86" s="34" t="str">
        <f>_xlfn.IFNA(VLOOKUP($F86,'【4】 框架Ratecard条目汇总'!$A:$I,5,0),"")</f>
        <v>单页</v>
      </c>
      <c r="K86" s="34" t="str">
        <f>_xlfn.IFNA(VLOOKUP($F86,'【4】 框架Ratecard条目汇总'!$A:$I,6,0),"")</f>
        <v>A4单面</v>
      </c>
      <c r="L86" s="42" t="str">
        <f>_xlfn.IFNA(VLOOKUP($F86,'【4】 框架Ratecard条目汇总'!$A:$I,7,0),"")</f>
        <v>特种纸300g（1-500）</v>
      </c>
      <c r="M86" s="34" t="str">
        <f>_xlfn.IFNA(VLOOKUP($F86,'【4】 框架Ratecard条目汇总'!$A:$I,8,0),"")</f>
        <v>张</v>
      </c>
      <c r="N86" s="52">
        <f>_xlfn.IFNA(VLOOKUP($F86,'【4】 框架Ratecard条目汇总'!$A:$I,9,0),"")</f>
        <v>2.7</v>
      </c>
      <c r="O86" s="52"/>
      <c r="P86" s="52"/>
      <c r="Q86" s="62">
        <v>526</v>
      </c>
      <c r="R86" s="62"/>
      <c r="S86" s="62"/>
      <c r="T86" s="62">
        <v>1</v>
      </c>
      <c r="U86" s="62"/>
      <c r="V86" s="62"/>
      <c r="W86" s="52">
        <f t="shared" si="3"/>
        <v>1420.2</v>
      </c>
      <c r="X86" s="52"/>
      <c r="Y86" s="52"/>
      <c r="Z86" s="52"/>
      <c r="AA86" s="52"/>
      <c r="AB86" s="44"/>
      <c r="AC86" s="21"/>
    </row>
    <row r="87" spans="1:29" ht="17">
      <c r="A87" s="19">
        <v>83</v>
      </c>
      <c r="B87" s="21" t="s">
        <v>96</v>
      </c>
      <c r="C87" s="30" t="s">
        <v>300</v>
      </c>
      <c r="D87" s="31" t="s">
        <v>300</v>
      </c>
      <c r="E87" s="30" t="s">
        <v>300</v>
      </c>
      <c r="F87" s="34" t="s">
        <v>301</v>
      </c>
      <c r="G87" s="21" t="s">
        <v>158</v>
      </c>
      <c r="H87" s="34" t="str">
        <f>_xlfn.IFNA(VLOOKUP($F87,'【4】 框架Ratecard条目汇总'!$A:$I,3,0),"")</f>
        <v>搭建制作</v>
      </c>
      <c r="I87" s="34" t="str">
        <f>_xlfn.IFNA(VLOOKUP($F87,'【4】 框架Ratecard条目汇总'!$A:$I,4,0),"")</f>
        <v>家具及电器</v>
      </c>
      <c r="J87" s="34" t="str">
        <f>_xlfn.IFNA(VLOOKUP($F87,'【4】 框架Ratecard条目汇总'!$A:$I,5,0),"")</f>
        <v>电器</v>
      </c>
      <c r="K87" s="34" t="str">
        <f>_xlfn.IFNA(VLOOKUP($F87,'【4】 框架Ratecard条目汇总'!$A:$I,6,0),"")</f>
        <v>冰箱单开门</v>
      </c>
      <c r="L87" s="42" t="str">
        <f>_xlfn.IFNA(VLOOKUP($F87,'【4】 框架Ratecard条目汇总'!$A:$I,7,0),"")</f>
        <v>90L内，租赁价，3天为1展期</v>
      </c>
      <c r="M87" s="34" t="str">
        <f>_xlfn.IFNA(VLOOKUP($F87,'【4】 框架Ratecard条目汇总'!$A:$I,8,0),"")</f>
        <v>台/展期</v>
      </c>
      <c r="N87" s="52">
        <f>_xlfn.IFNA(VLOOKUP($F87,'【4】 框架Ratecard条目汇总'!$A:$I,9,0),"")</f>
        <v>280</v>
      </c>
      <c r="O87" s="52"/>
      <c r="P87" s="52"/>
      <c r="Q87" s="62">
        <v>1</v>
      </c>
      <c r="R87" s="62"/>
      <c r="S87" s="62"/>
      <c r="T87" s="62">
        <v>3</v>
      </c>
      <c r="U87" s="62"/>
      <c r="V87" s="62"/>
      <c r="W87" s="52">
        <f t="shared" si="3"/>
        <v>840</v>
      </c>
      <c r="X87" s="52"/>
      <c r="Y87" s="52"/>
      <c r="Z87" s="52"/>
      <c r="AA87" s="52"/>
      <c r="AB87" s="44"/>
      <c r="AC87" s="21"/>
    </row>
    <row r="88" spans="1:29" ht="17">
      <c r="A88" s="19">
        <v>84</v>
      </c>
      <c r="B88" s="21" t="s">
        <v>96</v>
      </c>
      <c r="C88" s="30" t="s">
        <v>302</v>
      </c>
      <c r="D88" s="31" t="s">
        <v>302</v>
      </c>
      <c r="E88" s="30" t="s">
        <v>302</v>
      </c>
      <c r="F88" s="34" t="s">
        <v>303</v>
      </c>
      <c r="G88" s="21" t="s">
        <v>158</v>
      </c>
      <c r="H88" s="34" t="str">
        <f>_xlfn.IFNA(VLOOKUP($F88,'【4】 框架Ratecard条目汇总'!$A:$I,3,0),"")</f>
        <v>搭建制作</v>
      </c>
      <c r="I88" s="34" t="str">
        <f>_xlfn.IFNA(VLOOKUP($F88,'【4】 框架Ratecard条目汇总'!$A:$I,4,0),"")</f>
        <v>安装及运输</v>
      </c>
      <c r="J88" s="34" t="str">
        <f>_xlfn.IFNA(VLOOKUP($F88,'【4】 框架Ratecard条目汇总'!$A:$I,5,0),"")</f>
        <v>货车</v>
      </c>
      <c r="K88" s="34" t="str">
        <f>_xlfn.IFNA(VLOOKUP($F88,'【4】 框架Ratecard条目汇总'!$A:$I,6,0),"")</f>
        <v>市内运输</v>
      </c>
      <c r="L88" s="42" t="str">
        <f>_xlfn.IFNA(VLOOKUP($F88,'【4】 框架Ratecard条目汇总'!$A:$I,7,0),"")</f>
        <v>9.6m货车，含司机劳务，含油费及过路费，不计空返</v>
      </c>
      <c r="M88" s="34" t="str">
        <f>_xlfn.IFNA(VLOOKUP($F88,'【4】 框架Ratecard条目汇总'!$A:$I,8,0),"")</f>
        <v>车次</v>
      </c>
      <c r="N88" s="52">
        <f>_xlfn.IFNA(VLOOKUP($F88,'【4】 框架Ratecard条目汇总'!$A:$I,9,0),"")</f>
        <v>1200</v>
      </c>
      <c r="O88" s="52"/>
      <c r="P88" s="52"/>
      <c r="Q88" s="62">
        <v>3</v>
      </c>
      <c r="R88" s="62"/>
      <c r="S88" s="62"/>
      <c r="T88" s="62">
        <v>2</v>
      </c>
      <c r="U88" s="62"/>
      <c r="V88" s="62"/>
      <c r="W88" s="52">
        <f t="shared" si="3"/>
        <v>7200</v>
      </c>
      <c r="X88" s="52"/>
      <c r="Y88" s="52"/>
      <c r="Z88" s="52"/>
      <c r="AA88" s="52"/>
      <c r="AB88" s="44"/>
      <c r="AC88" s="21"/>
    </row>
    <row r="89" spans="1:29" ht="17">
      <c r="A89" s="19">
        <v>85</v>
      </c>
      <c r="B89" s="21" t="s">
        <v>96</v>
      </c>
      <c r="C89" s="30" t="s">
        <v>304</v>
      </c>
      <c r="D89" s="31" t="s">
        <v>304</v>
      </c>
      <c r="E89" s="30" t="s">
        <v>304</v>
      </c>
      <c r="F89" s="34" t="s">
        <v>157</v>
      </c>
      <c r="G89" s="21" t="s">
        <v>158</v>
      </c>
      <c r="H89" s="34" t="str">
        <f>_xlfn.IFNA(VLOOKUP($F89,'【4】 框架Ratecard条目汇总'!$A:$I,3,0),"")</f>
        <v>搭建制作</v>
      </c>
      <c r="I89" s="34" t="str">
        <f>_xlfn.IFNA(VLOOKUP($F89,'【4】 框架Ratecard条目汇总'!$A:$I,4,0),"")</f>
        <v>印刷类制作</v>
      </c>
      <c r="J89" s="34" t="str">
        <f>_xlfn.IFNA(VLOOKUP($F89,'【4】 框架Ratecard条目汇总'!$A:$I,5,0),"")</f>
        <v>单页</v>
      </c>
      <c r="K89" s="34" t="str">
        <f>_xlfn.IFNA(VLOOKUP($F89,'【4】 框架Ratecard条目汇总'!$A:$I,6,0),"")</f>
        <v>A4单面</v>
      </c>
      <c r="L89" s="42" t="str">
        <f>_xlfn.IFNA(VLOOKUP($F89,'【4】 框架Ratecard条目汇总'!$A:$I,7,0),"")</f>
        <v>特种纸300g（1-500）</v>
      </c>
      <c r="M89" s="34" t="str">
        <f>_xlfn.IFNA(VLOOKUP($F89,'【4】 框架Ratecard条目汇总'!$A:$I,8,0),"")</f>
        <v>张</v>
      </c>
      <c r="N89" s="52">
        <f>_xlfn.IFNA(VLOOKUP($F89,'【4】 框架Ratecard条目汇总'!$A:$I,9,0),"")</f>
        <v>2.7</v>
      </c>
      <c r="O89" s="52"/>
      <c r="P89" s="52"/>
      <c r="Q89" s="62">
        <v>100</v>
      </c>
      <c r="R89" s="62"/>
      <c r="S89" s="62"/>
      <c r="T89" s="62">
        <v>1</v>
      </c>
      <c r="U89" s="62"/>
      <c r="V89" s="62"/>
      <c r="W89" s="52">
        <f t="shared" si="3"/>
        <v>270</v>
      </c>
      <c r="X89" s="52"/>
      <c r="Y89" s="52"/>
      <c r="Z89" s="52"/>
      <c r="AA89" s="52"/>
      <c r="AB89" s="44"/>
      <c r="AC89" s="21"/>
    </row>
    <row r="90" spans="1:29">
      <c r="A90" s="74"/>
      <c r="B90" s="74"/>
      <c r="C90" s="75"/>
      <c r="D90" s="76"/>
      <c r="E90" s="75"/>
      <c r="F90" s="75"/>
      <c r="G90" s="75"/>
      <c r="H90" s="89"/>
      <c r="I90" s="89"/>
      <c r="J90" s="89"/>
      <c r="K90" s="89"/>
      <c r="L90" s="94"/>
      <c r="M90" s="75"/>
      <c r="N90" s="75"/>
      <c r="O90" s="75"/>
      <c r="P90" s="75"/>
      <c r="Q90" s="75"/>
      <c r="R90" s="75"/>
      <c r="S90" s="75"/>
      <c r="T90" s="75"/>
      <c r="U90" s="75"/>
      <c r="V90" s="102"/>
      <c r="W90" s="228" t="s">
        <v>305</v>
      </c>
      <c r="X90" s="228"/>
      <c r="Y90" s="228"/>
      <c r="Z90" s="228"/>
      <c r="AA90" s="228"/>
      <c r="AB90" s="229"/>
      <c r="AC90" s="230"/>
    </row>
    <row r="91" spans="1:29">
      <c r="A91" s="77"/>
      <c r="B91" s="77"/>
      <c r="C91" s="78"/>
      <c r="D91" s="79"/>
      <c r="E91" s="78"/>
      <c r="F91" s="78"/>
      <c r="G91" s="78"/>
      <c r="H91" s="90"/>
      <c r="I91" s="90"/>
      <c r="J91" s="90"/>
      <c r="K91" s="90"/>
      <c r="L91" s="95"/>
      <c r="M91" s="78"/>
      <c r="N91" s="78"/>
      <c r="O91" s="78"/>
      <c r="P91" s="78"/>
      <c r="Q91" s="78"/>
      <c r="R91" s="78"/>
      <c r="S91" s="78"/>
      <c r="T91" s="78"/>
      <c r="U91" s="78"/>
      <c r="V91" s="103"/>
      <c r="W91" s="104">
        <f>SUM(W2:W89)</f>
        <v>349355.4</v>
      </c>
      <c r="X91" s="104">
        <f>SUM(X5:X89)</f>
        <v>0</v>
      </c>
      <c r="Y91" s="104">
        <f>SUM(Y5:Y89)</f>
        <v>0</v>
      </c>
      <c r="Z91" s="104">
        <f>X91-W91</f>
        <v>-349355.4</v>
      </c>
      <c r="AA91" s="104">
        <f>Y91-X91</f>
        <v>0</v>
      </c>
      <c r="AB91" s="231"/>
      <c r="AC91" s="232"/>
    </row>
    <row r="92" spans="1:29" ht="34">
      <c r="A92" s="21">
        <v>1</v>
      </c>
      <c r="B92" s="21" t="s">
        <v>97</v>
      </c>
      <c r="C92" s="30" t="s">
        <v>306</v>
      </c>
      <c r="D92" s="31" t="s">
        <v>306</v>
      </c>
      <c r="E92" s="30" t="s">
        <v>306</v>
      </c>
      <c r="F92" s="34" t="s">
        <v>307</v>
      </c>
      <c r="G92" s="21" t="s">
        <v>158</v>
      </c>
      <c r="H92" s="34" t="str">
        <f>_xlfn.IFNA(VLOOKUP($F92,'【4】 框架Ratecard条目汇总'!$A:$I,3,0),"")</f>
        <v>AVL设备</v>
      </c>
      <c r="I92" s="34" t="str">
        <f>_xlfn.IFNA(VLOOKUP($F92,'【4】 框架Ratecard条目汇总'!$A:$I,4,0),"")</f>
        <v>灯光设备</v>
      </c>
      <c r="J92" s="34" t="str">
        <f>_xlfn.IFNA(VLOOKUP($F92,'【4】 框架Ratecard条目汇总'!$A:$I,5,0),"")</f>
        <v>电脑灯</v>
      </c>
      <c r="K92" s="34" t="str">
        <f>_xlfn.IFNA(VLOOKUP($F92,'【4】 框架Ratecard条目汇总'!$A:$I,6,0),"")</f>
        <v>多色LOGO片（含可做多色LOGO灯片）</v>
      </c>
      <c r="L92" s="42" t="str">
        <f>_xlfn.IFNA(VLOOKUP($F92,'【4】 框架Ratecard条目汇总'!$A:$I,7,0),"")</f>
        <v>每3天为1个展期</v>
      </c>
      <c r="M92" s="34" t="str">
        <f>_xlfn.IFNA(VLOOKUP($F92,'【4】 框架Ratecard条目汇总'!$A:$I,8,0),"")</f>
        <v>片/展期</v>
      </c>
      <c r="N92" s="52">
        <f>_xlfn.IFNA(VLOOKUP($F92,'【4】 框架Ratecard条目汇总'!$A:$I,9,0),"")</f>
        <v>170</v>
      </c>
      <c r="O92" s="52"/>
      <c r="P92" s="52"/>
      <c r="Q92" s="62">
        <v>6</v>
      </c>
      <c r="R92" s="62"/>
      <c r="S92" s="62"/>
      <c r="T92" s="62">
        <v>3</v>
      </c>
      <c r="U92" s="62"/>
      <c r="V92" s="62"/>
      <c r="W92" s="52">
        <f t="shared" ref="W92:W93" si="4">IFERROR(T92*Q92*N92,0)</f>
        <v>3060</v>
      </c>
      <c r="X92" s="52"/>
      <c r="Y92" s="52"/>
      <c r="Z92" s="52"/>
      <c r="AA92" s="52"/>
      <c r="AB92" s="44"/>
      <c r="AC92" s="21"/>
    </row>
    <row r="93" spans="1:29" ht="17">
      <c r="A93" s="21">
        <v>2</v>
      </c>
      <c r="B93" s="21" t="s">
        <v>97</v>
      </c>
      <c r="C93" s="21"/>
      <c r="D93" s="22"/>
      <c r="E93" s="21"/>
      <c r="F93" s="34"/>
      <c r="G93" s="21" t="str">
        <f>_xlfn.IFNA(VLOOKUP($F93,'【4】 框架Ratecard条目汇总'!$A:$I,2,0),"")</f>
        <v/>
      </c>
      <c r="H93" s="34" t="str">
        <f>_xlfn.IFNA(VLOOKUP($F93,'【4】 框架Ratecard条目汇总'!$A:$I,3,0),"")</f>
        <v/>
      </c>
      <c r="I93" s="34" t="str">
        <f>_xlfn.IFNA(VLOOKUP($F93,'【4】 框架Ratecard条目汇总'!$A:$I,4,0),"")</f>
        <v/>
      </c>
      <c r="J93" s="34" t="str">
        <f>_xlfn.IFNA(VLOOKUP($F93,'【4】 框架Ratecard条目汇总'!$A:$I,5,0),"")</f>
        <v/>
      </c>
      <c r="K93" s="34" t="str">
        <f>_xlfn.IFNA(VLOOKUP($F93,'【4】 框架Ratecard条目汇总'!$A:$I,6,0),"")</f>
        <v/>
      </c>
      <c r="L93" s="42" t="str">
        <f>_xlfn.IFNA(VLOOKUP($F93,'【4】 框架Ratecard条目汇总'!$A:$I,7,0),"")</f>
        <v/>
      </c>
      <c r="M93" s="34" t="str">
        <f>_xlfn.IFNA(VLOOKUP($F93,'【4】 框架Ratecard条目汇总'!$A:$I,8,0),"")</f>
        <v/>
      </c>
      <c r="N93" s="52" t="str">
        <f>_xlfn.IFNA(VLOOKUP($F93,'【4】 框架Ratecard条目汇总'!$A:$I,9,0),"")</f>
        <v/>
      </c>
      <c r="O93" s="52" t="str">
        <f>_xlfn.IFNA(VLOOKUP($F93,'【4】 框架Ratecard条目汇总'!$A:$I,9,0),"")</f>
        <v/>
      </c>
      <c r="P93" s="52" t="str">
        <f>_xlfn.IFNA(VLOOKUP($F93,'【4】 框架Ratecard条目汇总'!$A:$I,9,0),"")</f>
        <v/>
      </c>
      <c r="Q93" s="62"/>
      <c r="R93" s="62"/>
      <c r="S93" s="62"/>
      <c r="T93" s="62"/>
      <c r="U93" s="62"/>
      <c r="V93" s="62"/>
      <c r="W93" s="52">
        <f t="shared" si="4"/>
        <v>0</v>
      </c>
      <c r="X93" s="52">
        <f>IFERROR(U93*R93*O93,0)</f>
        <v>0</v>
      </c>
      <c r="Y93" s="52">
        <f>IFERROR(V93*S93*P93,0)</f>
        <v>0</v>
      </c>
      <c r="Z93" s="52">
        <f>X93-W93</f>
        <v>0</v>
      </c>
      <c r="AA93" s="52">
        <f>Y93-X93</f>
        <v>0</v>
      </c>
      <c r="AB93" s="43"/>
      <c r="AC93" s="21"/>
    </row>
    <row r="94" spans="1:29">
      <c r="A94" s="74"/>
      <c r="B94" s="74"/>
      <c r="C94" s="75"/>
      <c r="D94" s="76"/>
      <c r="E94" s="75"/>
      <c r="F94" s="75"/>
      <c r="G94" s="75"/>
      <c r="H94" s="89"/>
      <c r="I94" s="89"/>
      <c r="J94" s="89"/>
      <c r="K94" s="89"/>
      <c r="L94" s="94"/>
      <c r="M94" s="75"/>
      <c r="N94" s="75"/>
      <c r="O94" s="75"/>
      <c r="P94" s="75"/>
      <c r="Q94" s="75"/>
      <c r="R94" s="75"/>
      <c r="S94" s="75"/>
      <c r="T94" s="75"/>
      <c r="U94" s="75"/>
      <c r="V94" s="102"/>
      <c r="W94" s="228" t="s">
        <v>308</v>
      </c>
      <c r="X94" s="228"/>
      <c r="Y94" s="228"/>
      <c r="Z94" s="228"/>
      <c r="AA94" s="228"/>
      <c r="AB94" s="229"/>
      <c r="AC94" s="230"/>
    </row>
    <row r="95" spans="1:29">
      <c r="A95" s="77"/>
      <c r="B95" s="77"/>
      <c r="C95" s="78"/>
      <c r="D95" s="79"/>
      <c r="E95" s="78"/>
      <c r="F95" s="78"/>
      <c r="G95" s="78"/>
      <c r="H95" s="90"/>
      <c r="I95" s="90"/>
      <c r="J95" s="90"/>
      <c r="K95" s="90"/>
      <c r="L95" s="95"/>
      <c r="M95" s="78"/>
      <c r="N95" s="78"/>
      <c r="O95" s="78"/>
      <c r="P95" s="78"/>
      <c r="Q95" s="78"/>
      <c r="R95" s="78"/>
      <c r="S95" s="78"/>
      <c r="T95" s="78"/>
      <c r="U95" s="78"/>
      <c r="V95" s="103"/>
      <c r="W95" s="104">
        <f>SUM(W92:W93)</f>
        <v>3060</v>
      </c>
      <c r="X95" s="104">
        <f>SUM(X92:X93)</f>
        <v>0</v>
      </c>
      <c r="Y95" s="104">
        <f>SUM(Y92:Y93)</f>
        <v>0</v>
      </c>
      <c r="Z95" s="104">
        <f t="shared" ref="Z95:AA108" si="5">X95-W95</f>
        <v>-3060</v>
      </c>
      <c r="AA95" s="104">
        <f t="shared" si="5"/>
        <v>0</v>
      </c>
      <c r="AB95" s="231"/>
      <c r="AC95" s="232"/>
    </row>
    <row r="96" spans="1:29" s="12" customFormat="1" ht="17">
      <c r="A96" s="19">
        <v>1</v>
      </c>
      <c r="B96" s="19" t="s">
        <v>309</v>
      </c>
      <c r="C96" s="19" t="s">
        <v>310</v>
      </c>
      <c r="D96" s="20" t="s">
        <v>310</v>
      </c>
      <c r="E96" s="19" t="s">
        <v>310</v>
      </c>
      <c r="F96" s="91"/>
      <c r="G96" s="19" t="s">
        <v>311</v>
      </c>
      <c r="H96" s="19" t="s">
        <v>310</v>
      </c>
      <c r="I96" s="19" t="s">
        <v>310</v>
      </c>
      <c r="J96" s="19" t="s">
        <v>310</v>
      </c>
      <c r="K96" s="19" t="s">
        <v>310</v>
      </c>
      <c r="L96" s="41" t="s">
        <v>312</v>
      </c>
      <c r="M96" s="98" t="s">
        <v>313</v>
      </c>
      <c r="N96" s="99">
        <v>1000</v>
      </c>
      <c r="O96" s="99" t="str">
        <f>_xlfn.IFNA(VLOOKUP($F96,'[1]【4】 框架Ratecard条目汇总'!$A:$I,9,0),"")</f>
        <v/>
      </c>
      <c r="P96" s="99" t="str">
        <f>_xlfn.IFNA(VLOOKUP($F96,'[1]【4】 框架Ratecard条目汇总'!$A:$I,9,0),"")</f>
        <v/>
      </c>
      <c r="Q96" s="61">
        <v>30</v>
      </c>
      <c r="R96" s="61"/>
      <c r="S96" s="61"/>
      <c r="T96" s="61">
        <v>2</v>
      </c>
      <c r="U96" s="61"/>
      <c r="V96" s="61"/>
      <c r="W96" s="99">
        <f t="shared" ref="W96:W98" si="6">IFERROR(T96*Q96*N96,0)</f>
        <v>60000</v>
      </c>
      <c r="X96" s="99">
        <f t="shared" ref="X96" si="7">IFERROR(U96*R96*O96,0)</f>
        <v>0</v>
      </c>
      <c r="Y96" s="99">
        <f t="shared" ref="Y96" si="8">IFERROR(V96*S96*P96,0)</f>
        <v>0</v>
      </c>
      <c r="Z96" s="99">
        <f t="shared" ref="Z96" si="9">IFERROR(W96*T96*Q96,0)</f>
        <v>3600000</v>
      </c>
      <c r="AA96" s="99">
        <f t="shared" ref="AA96" si="10">IFERROR(X96*U96*R96,0)</f>
        <v>0</v>
      </c>
      <c r="AB96" s="41" t="s">
        <v>314</v>
      </c>
      <c r="AC96" s="19"/>
    </row>
    <row r="97" spans="1:29" ht="102">
      <c r="A97" s="21">
        <v>2</v>
      </c>
      <c r="B97" s="21" t="s">
        <v>100</v>
      </c>
      <c r="C97" s="21" t="s">
        <v>346</v>
      </c>
      <c r="D97" s="22" t="s">
        <v>346</v>
      </c>
      <c r="E97" s="21" t="s">
        <v>346</v>
      </c>
      <c r="F97" s="34" t="s">
        <v>347</v>
      </c>
      <c r="G97" s="21" t="str">
        <f>_xlfn.IFNA(VLOOKUP($F97,'【4】 框架Ratecard条目汇总'!$A:$I,2,0),"")</f>
        <v>框架内</v>
      </c>
      <c r="H97" s="34" t="str">
        <f>_xlfn.IFNA(VLOOKUP($F97,'【4】 框架Ratecard条目汇总'!$A:$I,3,0),"")</f>
        <v>会务接待</v>
      </c>
      <c r="I97" s="34" t="str">
        <f>_xlfn.IFNA(VLOOKUP($F97,'【4】 框架Ratecard条目汇总'!$A:$I,4,0),"")</f>
        <v>服务人员</v>
      </c>
      <c r="J97" s="34" t="str">
        <f>_xlfn.IFNA(VLOOKUP($F97,'【4】 框架Ratecard条目汇总'!$A:$I,5,0),"")</f>
        <v>地接上会服务人员</v>
      </c>
      <c r="K97" s="34" t="str">
        <f>_xlfn.IFNA(VLOOKUP($F97,'【4】 框架Ratecard条目汇总'!$A:$I,6,0),"")</f>
        <v>地接上会服务人员</v>
      </c>
      <c r="L97" s="42" t="str">
        <f>_xlfn.IFNA(VLOOKUP($F97,'【4】 框架Ratecard条目汇总'!$A:$I,7,0),"")</f>
        <v>含讲解设备，人员劳务费含餐含当地交通，不含人员差旅</v>
      </c>
      <c r="M97" s="34" t="str">
        <f>_xlfn.IFNA(VLOOKUP($F97,'【4】 框架Ratecard条目汇总'!$A:$I,8,0),"")</f>
        <v>人/天</v>
      </c>
      <c r="N97" s="52">
        <f>_xlfn.IFNA(VLOOKUP($F97,'【4】 框架Ratecard条目汇总'!$A:$I,9,0),"")</f>
        <v>500</v>
      </c>
      <c r="O97" s="21" t="str">
        <f>_xlfn.IFNA(VLOOKUP($F97,'【4】 框架Ratecard条目汇总'!$A:$I,2,0),"")</f>
        <v>框架内</v>
      </c>
      <c r="P97" s="34" t="str">
        <f>_xlfn.IFNA(VLOOKUP($F97,'【4】 框架Ratecard条目汇总'!$A:$I,3,0),"")</f>
        <v>会务接待</v>
      </c>
      <c r="Q97" s="62">
        <v>145</v>
      </c>
      <c r="R97" s="62"/>
      <c r="S97" s="62"/>
      <c r="T97" s="62">
        <v>1</v>
      </c>
      <c r="U97" s="62"/>
      <c r="V97" s="62"/>
      <c r="W97" s="52">
        <f t="shared" si="6"/>
        <v>72500</v>
      </c>
      <c r="X97" s="52">
        <f>IFERROR(U97*R97*O97,0)</f>
        <v>0</v>
      </c>
      <c r="Y97" s="52">
        <f>IFERROR(V97*S97*P97,0)</f>
        <v>0</v>
      </c>
      <c r="Z97" s="52">
        <f>X97-W97</f>
        <v>-72500</v>
      </c>
      <c r="AA97" s="52">
        <f>Y97-X97</f>
        <v>0</v>
      </c>
      <c r="AB97" s="44" t="s">
        <v>348</v>
      </c>
      <c r="AC97" s="21"/>
    </row>
    <row r="98" spans="1:29" ht="85">
      <c r="A98" s="19">
        <v>3</v>
      </c>
      <c r="B98" s="21" t="s">
        <v>100</v>
      </c>
      <c r="C98" s="21" t="s">
        <v>346</v>
      </c>
      <c r="D98" s="22" t="s">
        <v>346</v>
      </c>
      <c r="E98" s="21" t="s">
        <v>346</v>
      </c>
      <c r="F98" s="34" t="s">
        <v>347</v>
      </c>
      <c r="G98" s="21" t="str">
        <f>_xlfn.IFNA(VLOOKUP($F98,'【4】 框架Ratecard条目汇总'!$A:$I,2,0),"")</f>
        <v>框架内</v>
      </c>
      <c r="H98" s="34" t="str">
        <f>_xlfn.IFNA(VLOOKUP($F98,'【4】 框架Ratecard条目汇总'!$A:$I,3,0),"")</f>
        <v>会务接待</v>
      </c>
      <c r="I98" s="34" t="str">
        <f>_xlfn.IFNA(VLOOKUP($F98,'【4】 框架Ratecard条目汇总'!$A:$I,4,0),"")</f>
        <v>服务人员</v>
      </c>
      <c r="J98" s="34" t="str">
        <f>_xlfn.IFNA(VLOOKUP($F98,'【4】 框架Ratecard条目汇总'!$A:$I,5,0),"")</f>
        <v>地接上会服务人员</v>
      </c>
      <c r="K98" s="34" t="str">
        <f>_xlfn.IFNA(VLOOKUP($F98,'【4】 框架Ratecard条目汇总'!$A:$I,6,0),"")</f>
        <v>地接上会服务人员</v>
      </c>
      <c r="L98" s="42" t="str">
        <f>_xlfn.IFNA(VLOOKUP($F98,'【4】 框架Ratecard条目汇总'!$A:$I,7,0),"")</f>
        <v>含讲解设备，人员劳务费含餐含当地交通，不含人员差旅</v>
      </c>
      <c r="M98" s="34" t="str">
        <f>_xlfn.IFNA(VLOOKUP($F98,'【4】 框架Ratecard条目汇总'!$A:$I,8,0),"")</f>
        <v>人/天</v>
      </c>
      <c r="N98" s="52">
        <f>_xlfn.IFNA(VLOOKUP($F98,'【4】 框架Ratecard条目汇总'!$A:$I,9,0),"")</f>
        <v>500</v>
      </c>
      <c r="O98" s="21" t="str">
        <f>_xlfn.IFNA(VLOOKUP($F98,'【4】 框架Ratecard条目汇总'!$A:$I,2,0),"")</f>
        <v>框架内</v>
      </c>
      <c r="P98" s="34" t="str">
        <f>_xlfn.IFNA(VLOOKUP($F98,'【4】 框架Ratecard条目汇总'!$A:$I,3,0),"")</f>
        <v>会务接待</v>
      </c>
      <c r="Q98" s="62">
        <v>52</v>
      </c>
      <c r="R98" s="62"/>
      <c r="S98" s="62"/>
      <c r="T98" s="62">
        <v>1</v>
      </c>
      <c r="U98" s="62"/>
      <c r="V98" s="62"/>
      <c r="W98" s="52">
        <f t="shared" si="6"/>
        <v>26000</v>
      </c>
      <c r="X98" s="52"/>
      <c r="Y98" s="52"/>
      <c r="Z98" s="52"/>
      <c r="AA98" s="52"/>
      <c r="AB98" s="44" t="s">
        <v>349</v>
      </c>
      <c r="AC98" s="21"/>
    </row>
    <row r="99" spans="1:29" s="12" customFormat="1" ht="17">
      <c r="A99" s="21">
        <v>4</v>
      </c>
      <c r="B99" s="19" t="s">
        <v>309</v>
      </c>
      <c r="C99" s="19" t="s">
        <v>315</v>
      </c>
      <c r="D99" s="20" t="s">
        <v>315</v>
      </c>
      <c r="E99" s="19" t="s">
        <v>315</v>
      </c>
      <c r="F99" s="91" t="s">
        <v>316</v>
      </c>
      <c r="G99" s="19" t="s">
        <v>158</v>
      </c>
      <c r="H99" s="91" t="str">
        <f>_xlfn.IFNA(VLOOKUP($F99,'【4】 框架Ratecard条目汇总'!$A:$I,3,0),"")</f>
        <v>会务接待</v>
      </c>
      <c r="I99" s="91" t="str">
        <f>_xlfn.IFNA(VLOOKUP($F99,'【4】 框架Ratecard条目汇总'!$A:$I,4,0),"")</f>
        <v>服务人员</v>
      </c>
      <c r="J99" s="91" t="str">
        <f>_xlfn.IFNA(VLOOKUP($F99,'【4】 框架Ratecard条目汇总'!$A:$I,5,0),"")</f>
        <v>高级中文导游</v>
      </c>
      <c r="K99" s="91" t="str">
        <f>_xlfn.IFNA(VLOOKUP($F99,'【4】 框架Ratecard条目汇总'!$A:$I,6,0),"")</f>
        <v>具有高级导游资格证书</v>
      </c>
      <c r="L99" s="96" t="str">
        <f>_xlfn.IFNA(VLOOKUP($F99,'【4】 框架Ratecard条目汇总'!$A:$I,7,0),"")</f>
        <v>含讲解设备，人员劳务费含餐含当地交通，不含人员差旅，工作时长8小时内/场</v>
      </c>
      <c r="M99" s="91" t="str">
        <f>_xlfn.IFNA(VLOOKUP($F99,'【4】 框架Ratecard条目汇总'!$A:$I,8,0),"")</f>
        <v>人/天</v>
      </c>
      <c r="N99" s="99">
        <f>_xlfn.IFNA(VLOOKUP($F99,'【4】 框架Ratecard条目汇总'!$A:$I,9,0),"")</f>
        <v>800</v>
      </c>
      <c r="O99" s="99"/>
      <c r="P99" s="99"/>
      <c r="Q99" s="61">
        <v>10</v>
      </c>
      <c r="R99" s="61"/>
      <c r="S99" s="61"/>
      <c r="T99" s="61">
        <v>10</v>
      </c>
      <c r="U99" s="61"/>
      <c r="V99" s="61"/>
      <c r="W99" s="99">
        <f>N99*Q99*T99</f>
        <v>80000</v>
      </c>
      <c r="X99" s="99"/>
      <c r="Y99" s="99"/>
      <c r="Z99" s="99"/>
      <c r="AA99" s="99"/>
      <c r="AB99" s="105" t="s">
        <v>317</v>
      </c>
      <c r="AC99" s="19"/>
    </row>
    <row r="100" spans="1:29" ht="34">
      <c r="A100" s="19">
        <v>5</v>
      </c>
      <c r="B100" s="21" t="s">
        <v>309</v>
      </c>
      <c r="C100" s="21" t="s">
        <v>318</v>
      </c>
      <c r="D100" s="22" t="s">
        <v>318</v>
      </c>
      <c r="E100" s="21" t="s">
        <v>318</v>
      </c>
      <c r="F100" s="34" t="s">
        <v>319</v>
      </c>
      <c r="G100" s="21" t="s">
        <v>158</v>
      </c>
      <c r="H100" s="34" t="str">
        <f>_xlfn.IFNA(VLOOKUP($F100,'【4】 框架Ratecard条目汇总'!$A:$I,3,0),"")</f>
        <v>第三方人员及服务</v>
      </c>
      <c r="I100" s="34" t="str">
        <f>_xlfn.IFNA(VLOOKUP($F100,'【4】 框架Ratecard条目汇总'!$A:$I,4,0),"")</f>
        <v>运营人员</v>
      </c>
      <c r="J100" s="34" t="str">
        <f>_xlfn.IFNA(VLOOKUP($F100,'【4】 框架Ratecard条目汇总'!$A:$I,5,0),"")</f>
        <v>专业人员</v>
      </c>
      <c r="K100" s="34" t="str">
        <f>_xlfn.IFNA(VLOOKUP($F100,'【4】 框架Ratecard条目汇总'!$A:$I,6,0),"")</f>
        <v>云摄影</v>
      </c>
      <c r="L100" s="42" t="str">
        <f>_xlfn.IFNA(VLOOKUP($F100,'【4】 框架Ratecard条目汇总'!$A:$I,7,0),"")</f>
        <v>摄影师，基础修图+平台使用，人员劳务费含拍摄设备，含餐含当地小交通，不含人员差旅，彩排与活动日价格一致</v>
      </c>
      <c r="M100" s="34" t="str">
        <f>_xlfn.IFNA(VLOOKUP($F100,'【4】 框架Ratecard条目汇总'!$A:$I,8,0),"")</f>
        <v>人/天</v>
      </c>
      <c r="N100" s="52">
        <f>_xlfn.IFNA(VLOOKUP($F100,'【4】 框架Ratecard条目汇总'!$A:$I,9,0),"")</f>
        <v>2350</v>
      </c>
      <c r="O100" s="52"/>
      <c r="P100" s="52"/>
      <c r="Q100" s="62">
        <v>36</v>
      </c>
      <c r="R100" s="62"/>
      <c r="S100" s="62"/>
      <c r="T100" s="62">
        <v>1</v>
      </c>
      <c r="U100" s="62"/>
      <c r="V100" s="62"/>
      <c r="W100" s="52">
        <f t="shared" ref="W100:W106" si="11">N100*Q100*T100</f>
        <v>84600</v>
      </c>
      <c r="X100" s="52"/>
      <c r="Y100" s="52"/>
      <c r="Z100" s="52"/>
      <c r="AA100" s="52"/>
      <c r="AB100" s="105" t="s">
        <v>320</v>
      </c>
      <c r="AC100" s="21"/>
    </row>
    <row r="101" spans="1:29" ht="170">
      <c r="A101" s="21">
        <v>6</v>
      </c>
      <c r="B101" s="21" t="s">
        <v>309</v>
      </c>
      <c r="C101" s="21" t="s">
        <v>321</v>
      </c>
      <c r="D101" s="22" t="s">
        <v>321</v>
      </c>
      <c r="E101" s="21" t="s">
        <v>321</v>
      </c>
      <c r="F101" s="34" t="s">
        <v>322</v>
      </c>
      <c r="G101" s="21" t="s">
        <v>158</v>
      </c>
      <c r="H101" s="34" t="str">
        <f>_xlfn.IFNA(VLOOKUP($F101,'【4】 框架Ratecard条目汇总'!$A:$I,3,0),"")</f>
        <v>第三方人员及服务</v>
      </c>
      <c r="I101" s="34" t="str">
        <f>_xlfn.IFNA(VLOOKUP($F101,'【4】 框架Ratecard条目汇总'!$A:$I,4,0),"")</f>
        <v>运营人员</v>
      </c>
      <c r="J101" s="34" t="str">
        <f>_xlfn.IFNA(VLOOKUP($F101,'【4】 框架Ratecard条目汇总'!$A:$I,5,0),"")</f>
        <v>服务人员</v>
      </c>
      <c r="K101" s="34" t="str">
        <f>_xlfn.IFNA(VLOOKUP($F101,'【4】 框架Ratecard条目汇总'!$A:$I,6,0),"")</f>
        <v>兼职</v>
      </c>
      <c r="L101" s="42" t="str">
        <f>_xlfn.IFNA(VLOOKUP($F101,'【4】 框架Ratecard条目汇总'!$A:$I,7,0),"")</f>
        <v>含统一着装，人员劳务费含餐含当地小交通，不含人员差旅，常规工作时间8小时内/场，彩排日以4小时内按0.5场计费</v>
      </c>
      <c r="M101" s="34" t="str">
        <f>_xlfn.IFNA(VLOOKUP($F101,'【4】 框架Ratecard条目汇总'!$A:$I,8,0),"")</f>
        <v>人/场</v>
      </c>
      <c r="N101" s="52">
        <f>_xlfn.IFNA(VLOOKUP($F101,'【4】 框架Ratecard条目汇总'!$A:$I,9,0),"")</f>
        <v>300</v>
      </c>
      <c r="O101" s="52"/>
      <c r="P101" s="52"/>
      <c r="Q101" s="62">
        <v>204</v>
      </c>
      <c r="R101" s="62"/>
      <c r="S101" s="62"/>
      <c r="T101" s="62">
        <v>1</v>
      </c>
      <c r="U101" s="62"/>
      <c r="V101" s="62"/>
      <c r="W101" s="52">
        <f t="shared" si="11"/>
        <v>61200</v>
      </c>
      <c r="X101" s="52"/>
      <c r="Y101" s="52"/>
      <c r="Z101" s="52"/>
      <c r="AA101" s="52"/>
      <c r="AB101" s="44" t="s">
        <v>323</v>
      </c>
      <c r="AC101" s="21"/>
    </row>
    <row r="102" spans="1:29" ht="34">
      <c r="A102" s="19">
        <v>7</v>
      </c>
      <c r="B102" s="21" t="s">
        <v>309</v>
      </c>
      <c r="C102" s="21" t="s">
        <v>324</v>
      </c>
      <c r="D102" s="22" t="s">
        <v>324</v>
      </c>
      <c r="E102" s="21" t="s">
        <v>324</v>
      </c>
      <c r="F102" s="34" t="s">
        <v>325</v>
      </c>
      <c r="G102" s="21" t="s">
        <v>158</v>
      </c>
      <c r="H102" s="34" t="str">
        <f>_xlfn.IFNA(VLOOKUP($F102,'【4】 框架Ratecard条目汇总'!$A:$I,3,0),"")</f>
        <v>第三方人员及服务</v>
      </c>
      <c r="I102" s="34" t="str">
        <f>_xlfn.IFNA(VLOOKUP($F102,'【4】 框架Ratecard条目汇总'!$A:$I,4,0),"")</f>
        <v>运营人员</v>
      </c>
      <c r="J102" s="34" t="str">
        <f>_xlfn.IFNA(VLOOKUP($F102,'【4】 框架Ratecard条目汇总'!$A:$I,5,0),"")</f>
        <v>服务人员</v>
      </c>
      <c r="K102" s="34" t="str">
        <f>_xlfn.IFNA(VLOOKUP($F102,'【4】 框架Ratecard条目汇总'!$A:$I,6,0),"")</f>
        <v>高级礼仪</v>
      </c>
      <c r="L102" s="42" t="str">
        <f>_xlfn.IFNA(VLOOKUP($F102,'【4】 框架Ratecard条目汇总'!$A:$I,7,0),"")</f>
        <v>身高不低于170cm，有过2年以上大型活动经验，人员劳务费含服装含餐含当地小交通，不含人员差旅，常规工作时间8小时内/场，彩排日以4小时内按0.5场计费</v>
      </c>
      <c r="M102" s="34" t="str">
        <f>_xlfn.IFNA(VLOOKUP($F102,'【4】 框架Ratecard条目汇总'!$A:$I,8,0),"")</f>
        <v>人/场</v>
      </c>
      <c r="N102" s="52">
        <f>_xlfn.IFNA(VLOOKUP($F102,'【4】 框架Ratecard条目汇总'!$A:$I,9,0),"")</f>
        <v>800</v>
      </c>
      <c r="O102" s="52"/>
      <c r="P102" s="52"/>
      <c r="Q102" s="62">
        <v>15</v>
      </c>
      <c r="R102" s="62"/>
      <c r="S102" s="62"/>
      <c r="T102" s="62">
        <v>1</v>
      </c>
      <c r="U102" s="62"/>
      <c r="V102" s="62"/>
      <c r="W102" s="52">
        <f t="shared" si="11"/>
        <v>12000</v>
      </c>
      <c r="X102" s="52"/>
      <c r="Y102" s="52"/>
      <c r="Z102" s="52"/>
      <c r="AA102" s="52"/>
      <c r="AB102" s="44" t="s">
        <v>326</v>
      </c>
      <c r="AC102" s="21"/>
    </row>
    <row r="103" spans="1:29" ht="34">
      <c r="A103" s="21">
        <v>8</v>
      </c>
      <c r="B103" s="21" t="s">
        <v>309</v>
      </c>
      <c r="C103" s="21" t="s">
        <v>327</v>
      </c>
      <c r="D103" s="22" t="s">
        <v>327</v>
      </c>
      <c r="E103" s="21" t="s">
        <v>327</v>
      </c>
      <c r="F103" s="34" t="s">
        <v>325</v>
      </c>
      <c r="G103" s="21" t="s">
        <v>158</v>
      </c>
      <c r="H103" s="34" t="str">
        <f>_xlfn.IFNA(VLOOKUP($F103,'【4】 框架Ratecard条目汇总'!$A:$I,3,0),"")</f>
        <v>第三方人员及服务</v>
      </c>
      <c r="I103" s="34" t="str">
        <f>_xlfn.IFNA(VLOOKUP($F103,'【4】 框架Ratecard条目汇总'!$A:$I,4,0),"")</f>
        <v>运营人员</v>
      </c>
      <c r="J103" s="34" t="str">
        <f>_xlfn.IFNA(VLOOKUP($F103,'【4】 框架Ratecard条目汇总'!$A:$I,5,0),"")</f>
        <v>服务人员</v>
      </c>
      <c r="K103" s="34" t="str">
        <f>_xlfn.IFNA(VLOOKUP($F103,'【4】 框架Ratecard条目汇总'!$A:$I,6,0),"")</f>
        <v>高级礼仪</v>
      </c>
      <c r="L103" s="42" t="str">
        <f>_xlfn.IFNA(VLOOKUP($F103,'【4】 框架Ratecard条目汇总'!$A:$I,7,0),"")</f>
        <v>身高不低于170cm，有过2年以上大型活动经验，人员劳务费含服装含餐含当地小交通，不含人员差旅，常规工作时间8小时内/场，彩排日以4小时内按0.5场计费</v>
      </c>
      <c r="M103" s="34" t="str">
        <f>_xlfn.IFNA(VLOOKUP($F103,'【4】 框架Ratecard条目汇总'!$A:$I,8,0),"")</f>
        <v>人/场</v>
      </c>
      <c r="N103" s="52">
        <f>_xlfn.IFNA(VLOOKUP($F103,'【4】 框架Ratecard条目汇总'!$A:$I,9,0),"")</f>
        <v>800</v>
      </c>
      <c r="O103" s="52"/>
      <c r="P103" s="52"/>
      <c r="Q103" s="62">
        <v>6</v>
      </c>
      <c r="R103" s="62"/>
      <c r="S103" s="62"/>
      <c r="T103" s="62">
        <v>1</v>
      </c>
      <c r="U103" s="62"/>
      <c r="V103" s="62"/>
      <c r="W103" s="52">
        <f t="shared" si="11"/>
        <v>4800</v>
      </c>
      <c r="X103" s="52"/>
      <c r="Y103" s="52"/>
      <c r="Z103" s="52"/>
      <c r="AA103" s="52"/>
      <c r="AB103" s="44" t="s">
        <v>328</v>
      </c>
      <c r="AC103" s="21"/>
    </row>
    <row r="104" spans="1:29" ht="17">
      <c r="A104" s="19">
        <v>9</v>
      </c>
      <c r="B104" s="21" t="s">
        <v>309</v>
      </c>
      <c r="C104" s="21" t="s">
        <v>329</v>
      </c>
      <c r="D104" s="22" t="s">
        <v>329</v>
      </c>
      <c r="E104" s="21" t="s">
        <v>329</v>
      </c>
      <c r="F104" s="34" t="s">
        <v>330</v>
      </c>
      <c r="G104" s="21" t="s">
        <v>158</v>
      </c>
      <c r="H104" s="34" t="str">
        <f>_xlfn.IFNA(VLOOKUP($F104,'【4】 框架Ratecard条目汇总'!$A:$I,3,0),"")</f>
        <v>第三方人员及服务</v>
      </c>
      <c r="I104" s="34" t="str">
        <f>_xlfn.IFNA(VLOOKUP($F104,'【4】 框架Ratecard条目汇总'!$A:$I,4,0),"")</f>
        <v>运营人员</v>
      </c>
      <c r="J104" s="34" t="str">
        <f>_xlfn.IFNA(VLOOKUP($F104,'【4】 框架Ratecard条目汇总'!$A:$I,5,0),"")</f>
        <v>专业人员</v>
      </c>
      <c r="K104" s="34" t="str">
        <f>_xlfn.IFNA(VLOOKUP($F104,'【4】 框架Ratecard条目汇总'!$A:$I,6,0),"")</f>
        <v>插花师</v>
      </c>
      <c r="L104" s="42" t="str">
        <f>_xlfn.IFNA(VLOOKUP($F104,'【4】 框架Ratecard条目汇总'!$A:$I,7,0),"")</f>
        <v>不含花材，人员劳务含互动展示，含服装含餐含当地交通，不含人员差旅</v>
      </c>
      <c r="M104" s="34" t="str">
        <f>_xlfn.IFNA(VLOOKUP($F104,'【4】 框架Ratecard条目汇总'!$A:$I,8,0),"")</f>
        <v>人/天</v>
      </c>
      <c r="N104" s="52">
        <f>_xlfn.IFNA(VLOOKUP($F104,'【4】 框架Ratecard条目汇总'!$A:$I,9,0),"")</f>
        <v>1200</v>
      </c>
      <c r="O104" s="52"/>
      <c r="P104" s="52"/>
      <c r="Q104" s="62">
        <v>4</v>
      </c>
      <c r="R104" s="62"/>
      <c r="S104" s="62"/>
      <c r="T104" s="62">
        <v>1</v>
      </c>
      <c r="U104" s="62"/>
      <c r="V104" s="62"/>
      <c r="W104" s="52">
        <f t="shared" si="11"/>
        <v>4800</v>
      </c>
      <c r="X104" s="52"/>
      <c r="Y104" s="52"/>
      <c r="Z104" s="52"/>
      <c r="AA104" s="52"/>
      <c r="AB104" s="44"/>
      <c r="AC104" s="21"/>
    </row>
    <row r="105" spans="1:29" ht="102">
      <c r="A105" s="21">
        <v>10</v>
      </c>
      <c r="B105" s="21" t="s">
        <v>309</v>
      </c>
      <c r="C105" s="21" t="s">
        <v>331</v>
      </c>
      <c r="D105" s="22" t="s">
        <v>332</v>
      </c>
      <c r="E105" s="21" t="s">
        <v>332</v>
      </c>
      <c r="F105" s="34" t="s">
        <v>333</v>
      </c>
      <c r="G105" s="21" t="s">
        <v>158</v>
      </c>
      <c r="H105" s="34" t="str">
        <f>_xlfn.IFNA(VLOOKUP($F105,'【4】 框架Ratecard条目汇总'!$A:$I,3,0),"")</f>
        <v>第三方人员及服务</v>
      </c>
      <c r="I105" s="34" t="str">
        <f>_xlfn.IFNA(VLOOKUP($F105,'【4】 框架Ratecard条目汇总'!$A:$I,4,0),"")</f>
        <v>运营人员</v>
      </c>
      <c r="J105" s="34" t="str">
        <f>_xlfn.IFNA(VLOOKUP($F105,'【4】 框架Ratecard条目汇总'!$A:$I,5,0),"")</f>
        <v>服务人员</v>
      </c>
      <c r="K105" s="34" t="str">
        <f>_xlfn.IFNA(VLOOKUP($F105,'【4】 框架Ratecard条目汇总'!$A:$I,6,0),"")</f>
        <v>高级保安</v>
      </c>
      <c r="L105" s="42" t="str">
        <f>_xlfn.IFNA(VLOOKUP($F105,'【4】 框架Ratecard条目汇总'!$A:$I,7,0),"")</f>
        <v>内场安保（对形象有要求，人员劳务费，每场不超过8小时</v>
      </c>
      <c r="M105" s="34" t="str">
        <f>_xlfn.IFNA(VLOOKUP($F105,'【4】 框架Ratecard条目汇总'!$A:$I,8,0),"")</f>
        <v>人/场</v>
      </c>
      <c r="N105" s="52">
        <f>_xlfn.IFNA(VLOOKUP($F105,'【4】 框架Ratecard条目汇总'!$A:$I,9,0),"")</f>
        <v>675</v>
      </c>
      <c r="O105" s="52"/>
      <c r="P105" s="52"/>
      <c r="Q105" s="62">
        <v>268</v>
      </c>
      <c r="R105" s="62"/>
      <c r="S105" s="62"/>
      <c r="T105" s="62">
        <v>1</v>
      </c>
      <c r="U105" s="62"/>
      <c r="V105" s="62"/>
      <c r="W105" s="52">
        <f t="shared" si="11"/>
        <v>180900</v>
      </c>
      <c r="X105" s="52"/>
      <c r="Y105" s="52"/>
      <c r="Z105" s="52"/>
      <c r="AA105" s="52"/>
      <c r="AB105" s="44" t="s">
        <v>334</v>
      </c>
      <c r="AC105" s="21"/>
    </row>
    <row r="106" spans="1:29" ht="17">
      <c r="A106" s="19">
        <v>11</v>
      </c>
      <c r="B106" s="21" t="s">
        <v>309</v>
      </c>
      <c r="C106" s="21" t="s">
        <v>335</v>
      </c>
      <c r="D106" s="22" t="s">
        <v>336</v>
      </c>
      <c r="E106" s="21" t="s">
        <v>336</v>
      </c>
      <c r="F106" s="34" t="s">
        <v>337</v>
      </c>
      <c r="G106" s="21" t="s">
        <v>158</v>
      </c>
      <c r="H106" s="34" t="str">
        <f>_xlfn.IFNA(VLOOKUP($F106,'【4】 框架Ratecard条目汇总'!$A:$I,3,0),"")</f>
        <v>第三方人员及服务</v>
      </c>
      <c r="I106" s="34" t="str">
        <f>_xlfn.IFNA(VLOOKUP($F106,'【4】 框架Ratecard条目汇总'!$A:$I,4,0),"")</f>
        <v>运营人员</v>
      </c>
      <c r="J106" s="34" t="str">
        <f>_xlfn.IFNA(VLOOKUP($F106,'【4】 框架Ratecard条目汇总'!$A:$I,5,0),"")</f>
        <v>搭建人员</v>
      </c>
      <c r="K106" s="34" t="str">
        <f>_xlfn.IFNA(VLOOKUP($F106,'【4】 框架Ratecard条目汇总'!$A:$I,6,0),"")</f>
        <v>搭建人工</v>
      </c>
      <c r="L106" s="42" t="str">
        <f>_xlfn.IFNA(VLOOKUP($F106,'【4】 框架Ratecard条目汇总'!$A:$I,7,0),"")</f>
        <v>人员劳务费含餐含当地小交通，不含人员差旅，常规工作时间8小时内/工</v>
      </c>
      <c r="M106" s="34" t="str">
        <f>_xlfn.IFNA(VLOOKUP($F106,'【4】 框架Ratecard条目汇总'!$A:$I,8,0),"")</f>
        <v>人/工</v>
      </c>
      <c r="N106" s="52">
        <f>_xlfn.IFNA(VLOOKUP($F106,'【4】 框架Ratecard条目汇总'!$A:$I,9,0),"")</f>
        <v>300</v>
      </c>
      <c r="O106" s="52"/>
      <c r="P106" s="52"/>
      <c r="Q106" s="62">
        <v>30</v>
      </c>
      <c r="R106" s="62"/>
      <c r="S106" s="62"/>
      <c r="T106" s="62">
        <v>2</v>
      </c>
      <c r="U106" s="62"/>
      <c r="V106" s="62"/>
      <c r="W106" s="52">
        <f t="shared" si="11"/>
        <v>18000</v>
      </c>
      <c r="X106" s="52"/>
      <c r="Y106" s="52"/>
      <c r="Z106" s="52"/>
      <c r="AA106" s="52"/>
      <c r="AB106" s="44" t="s">
        <v>338</v>
      </c>
      <c r="AC106" s="21"/>
    </row>
    <row r="107" spans="1:29">
      <c r="A107" s="21">
        <v>12</v>
      </c>
      <c r="B107" s="21" t="s">
        <v>309</v>
      </c>
      <c r="C107" s="21"/>
      <c r="D107" s="22"/>
      <c r="E107" s="21"/>
      <c r="F107" s="34"/>
      <c r="G107" s="21" t="s">
        <v>311</v>
      </c>
      <c r="H107" s="21"/>
      <c r="I107" s="21"/>
      <c r="J107" s="21"/>
      <c r="K107" s="21"/>
      <c r="L107" s="44"/>
      <c r="M107" s="34" t="str">
        <f>_xlfn.IFNA(VLOOKUP($F107,'【4】 框架Ratecard条目汇总'!$A:$I,8,0),"")</f>
        <v/>
      </c>
      <c r="N107" s="52" t="str">
        <f>_xlfn.IFNA(VLOOKUP($F107,'【4】 框架Ratecard条目汇总'!$A:$I,9,0),"")</f>
        <v/>
      </c>
      <c r="O107" s="52" t="str">
        <f>_xlfn.IFNA(VLOOKUP($F107,'【4】 框架Ratecard条目汇总'!$A:$I,9,0),"")</f>
        <v/>
      </c>
      <c r="P107" s="52" t="str">
        <f>_xlfn.IFNA(VLOOKUP($F107,'【4】 框架Ratecard条目汇总'!$A:$I,9,0),"")</f>
        <v/>
      </c>
      <c r="Q107" s="62"/>
      <c r="R107" s="62"/>
      <c r="S107" s="62"/>
      <c r="T107" s="62"/>
      <c r="U107" s="62"/>
      <c r="V107" s="62"/>
      <c r="W107" s="52">
        <f t="shared" ref="W107:Y108" si="12">IFERROR(T107*Q107*N107,0)</f>
        <v>0</v>
      </c>
      <c r="X107" s="52">
        <f t="shared" si="12"/>
        <v>0</v>
      </c>
      <c r="Y107" s="52">
        <f t="shared" si="12"/>
        <v>0</v>
      </c>
      <c r="Z107" s="52">
        <f t="shared" si="5"/>
        <v>0</v>
      </c>
      <c r="AA107" s="52">
        <f t="shared" si="5"/>
        <v>0</v>
      </c>
      <c r="AB107" s="43"/>
      <c r="AC107" s="21"/>
    </row>
    <row r="108" spans="1:29">
      <c r="A108" s="19">
        <v>13</v>
      </c>
      <c r="B108" s="21" t="s">
        <v>309</v>
      </c>
      <c r="C108" s="21"/>
      <c r="D108" s="22"/>
      <c r="E108" s="21"/>
      <c r="F108" s="21"/>
      <c r="G108" s="92" t="s">
        <v>142</v>
      </c>
      <c r="H108" s="21"/>
      <c r="I108" s="21"/>
      <c r="J108" s="21"/>
      <c r="K108" s="21"/>
      <c r="L108" s="44"/>
      <c r="M108" s="34" t="str">
        <f>_xlfn.IFNA(VLOOKUP($F108,'【4】 框架Ratecard条目汇总'!$A:$I,8,0),"")</f>
        <v/>
      </c>
      <c r="N108" s="52" t="str">
        <f>_xlfn.IFNA(VLOOKUP($F108,'【4】 框架Ratecard条目汇总'!$A:$I,9,0),"")</f>
        <v/>
      </c>
      <c r="O108" s="52" t="str">
        <f>_xlfn.IFNA(VLOOKUP($F108,'【4】 框架Ratecard条目汇总'!$A:$I,9,0),"")</f>
        <v/>
      </c>
      <c r="P108" s="52" t="str">
        <f>_xlfn.IFNA(VLOOKUP($F108,'【4】 框架Ratecard条目汇总'!$A:$I,9,0),"")</f>
        <v/>
      </c>
      <c r="Q108" s="62"/>
      <c r="R108" s="62"/>
      <c r="S108" s="62"/>
      <c r="T108" s="62"/>
      <c r="U108" s="62"/>
      <c r="V108" s="62"/>
      <c r="W108" s="52">
        <f t="shared" si="12"/>
        <v>0</v>
      </c>
      <c r="X108" s="52">
        <f t="shared" si="12"/>
        <v>0</v>
      </c>
      <c r="Y108" s="52">
        <f t="shared" si="12"/>
        <v>0</v>
      </c>
      <c r="Z108" s="52">
        <f t="shared" si="5"/>
        <v>0</v>
      </c>
      <c r="AA108" s="52">
        <f t="shared" si="5"/>
        <v>0</v>
      </c>
      <c r="AB108" s="43"/>
      <c r="AC108" s="21"/>
    </row>
    <row r="109" spans="1:29">
      <c r="A109" s="74"/>
      <c r="B109" s="74"/>
      <c r="C109" s="75"/>
      <c r="D109" s="76"/>
      <c r="E109" s="75"/>
      <c r="F109" s="75"/>
      <c r="G109" s="75"/>
      <c r="H109" s="89"/>
      <c r="I109" s="89"/>
      <c r="J109" s="89"/>
      <c r="K109" s="89"/>
      <c r="L109" s="94"/>
      <c r="M109" s="75"/>
      <c r="N109" s="75"/>
      <c r="O109" s="75"/>
      <c r="P109" s="75"/>
      <c r="Q109" s="75"/>
      <c r="R109" s="75"/>
      <c r="S109" s="75"/>
      <c r="T109" s="75"/>
      <c r="U109" s="75"/>
      <c r="V109" s="102"/>
      <c r="W109" s="228" t="s">
        <v>339</v>
      </c>
      <c r="X109" s="228"/>
      <c r="Y109" s="228"/>
      <c r="Z109" s="228"/>
      <c r="AA109" s="228"/>
      <c r="AB109" s="229"/>
      <c r="AC109" s="230"/>
    </row>
    <row r="110" spans="1:29">
      <c r="A110" s="77"/>
      <c r="B110" s="77"/>
      <c r="C110" s="78"/>
      <c r="D110" s="79"/>
      <c r="E110" s="78"/>
      <c r="F110" s="78"/>
      <c r="G110" s="78"/>
      <c r="H110" s="90"/>
      <c r="I110" s="90"/>
      <c r="J110" s="90"/>
      <c r="K110" s="90"/>
      <c r="L110" s="95"/>
      <c r="M110" s="78"/>
      <c r="N110" s="78"/>
      <c r="O110" s="78"/>
      <c r="P110" s="78"/>
      <c r="Q110" s="78"/>
      <c r="R110" s="78"/>
      <c r="S110" s="78"/>
      <c r="T110" s="78"/>
      <c r="U110" s="78"/>
      <c r="V110" s="103"/>
      <c r="W110" s="104">
        <f>SUM(W96:W108)</f>
        <v>604800</v>
      </c>
      <c r="X110" s="104">
        <f>SUM(X96:X108)</f>
        <v>0</v>
      </c>
      <c r="Y110" s="104">
        <f>SUM(Y96:Y108)</f>
        <v>0</v>
      </c>
      <c r="Z110" s="104">
        <f t="shared" ref="Z110:AA114" si="13">X110-W110</f>
        <v>-604800</v>
      </c>
      <c r="AA110" s="104">
        <f t="shared" si="13"/>
        <v>0</v>
      </c>
      <c r="AB110" s="231"/>
      <c r="AC110" s="232"/>
    </row>
    <row r="111" spans="1:29" ht="17">
      <c r="A111" s="21">
        <v>1</v>
      </c>
      <c r="B111" s="21" t="s">
        <v>99</v>
      </c>
      <c r="C111" s="22" t="s">
        <v>340</v>
      </c>
      <c r="D111" s="80" t="s">
        <v>340</v>
      </c>
      <c r="E111" s="93" t="s">
        <v>340</v>
      </c>
      <c r="F111" s="34" t="s">
        <v>341</v>
      </c>
      <c r="G111" s="21" t="s">
        <v>158</v>
      </c>
      <c r="H111" s="34" t="str">
        <f>_xlfn.IFNA(VLOOKUP($F111,'【4】 框架Ratecard条目汇总'!$A:$I,3,0),"")</f>
        <v>第三方人员及服务</v>
      </c>
      <c r="I111" s="34" t="str">
        <f>_xlfn.IFNA(VLOOKUP($F111,'【4】 框架Ratecard条目汇总'!$A:$I,4,0),"")</f>
        <v>运营人员</v>
      </c>
      <c r="J111" s="34" t="str">
        <f>_xlfn.IFNA(VLOOKUP($F111,'【4】 框架Ratecard条目汇总'!$A:$I,5,0),"")</f>
        <v>专业人员</v>
      </c>
      <c r="K111" s="34" t="str">
        <f>_xlfn.IFNA(VLOOKUP($F111,'【4】 框架Ratecard条目汇总'!$A:$I,6,0),"")</f>
        <v>短信提醒</v>
      </c>
      <c r="L111" s="42" t="str">
        <f>_xlfn.IFNA(VLOOKUP($F111,'【4】 框架Ratecard条目汇总'!$A:$I,7,0),"")</f>
        <v>按每条计算，起订量不低于300条</v>
      </c>
      <c r="M111" s="34" t="str">
        <f>_xlfn.IFNA(VLOOKUP($F111,'【4】 框架Ratecard条目汇总'!$A:$I,8,0),"")</f>
        <v>条</v>
      </c>
      <c r="N111" s="52">
        <f>_xlfn.IFNA(VLOOKUP($F111,'【4】 框架Ratecard条目汇总'!$A:$I,9,0),"")</f>
        <v>0.1</v>
      </c>
      <c r="O111" s="52">
        <f>_xlfn.IFNA(VLOOKUP($F111,'【4】 框架Ratecard条目汇总'!$A:$I,9,0),"")</f>
        <v>0.1</v>
      </c>
      <c r="P111" s="52">
        <f>_xlfn.IFNA(VLOOKUP($F111,'【4】 框架Ratecard条目汇总'!$A:$I,9,0),"")</f>
        <v>0.1</v>
      </c>
      <c r="Q111" s="62">
        <v>5000</v>
      </c>
      <c r="R111" s="62"/>
      <c r="S111" s="62"/>
      <c r="T111" s="62">
        <v>1</v>
      </c>
      <c r="U111" s="62"/>
      <c r="V111" s="62"/>
      <c r="W111" s="52">
        <f t="shared" ref="W111:Y114" si="14">IFERROR(T111*Q111*N111,0)</f>
        <v>500</v>
      </c>
      <c r="X111" s="52">
        <f t="shared" si="14"/>
        <v>0</v>
      </c>
      <c r="Y111" s="52">
        <f t="shared" si="14"/>
        <v>0</v>
      </c>
      <c r="Z111" s="52">
        <f t="shared" si="13"/>
        <v>-500</v>
      </c>
      <c r="AA111" s="52">
        <f t="shared" si="13"/>
        <v>0</v>
      </c>
      <c r="AB111" s="43"/>
      <c r="AC111" s="21"/>
    </row>
    <row r="112" spans="1:29" ht="17">
      <c r="A112" s="21">
        <v>2</v>
      </c>
      <c r="B112" s="21" t="s">
        <v>99</v>
      </c>
      <c r="C112" s="81" t="s">
        <v>342</v>
      </c>
      <c r="D112" s="82" t="s">
        <v>342</v>
      </c>
      <c r="E112" s="88" t="s">
        <v>342</v>
      </c>
      <c r="F112" s="34"/>
      <c r="G112" s="21" t="s">
        <v>311</v>
      </c>
      <c r="H112" s="88" t="s">
        <v>342</v>
      </c>
      <c r="I112" s="88" t="s">
        <v>342</v>
      </c>
      <c r="J112" s="88" t="s">
        <v>342</v>
      </c>
      <c r="K112" s="88" t="s">
        <v>342</v>
      </c>
      <c r="L112" s="97" t="s">
        <v>343</v>
      </c>
      <c r="M112" s="100" t="s">
        <v>313</v>
      </c>
      <c r="N112" s="101">
        <v>1000</v>
      </c>
      <c r="O112" s="52" t="str">
        <f>_xlfn.IFNA(VLOOKUP($F112,'【4】 框架Ratecard条目汇总'!$A:$I,9,0),"")</f>
        <v/>
      </c>
      <c r="P112" s="52" t="str">
        <f>_xlfn.IFNA(VLOOKUP($F112,'【4】 框架Ratecard条目汇总'!$A:$I,9,0),"")</f>
        <v/>
      </c>
      <c r="Q112" s="62">
        <v>20</v>
      </c>
      <c r="R112" s="62"/>
      <c r="S112" s="62"/>
      <c r="T112" s="62">
        <v>1</v>
      </c>
      <c r="U112" s="62"/>
      <c r="V112" s="62"/>
      <c r="W112" s="52">
        <f t="shared" si="14"/>
        <v>20000</v>
      </c>
      <c r="X112" s="52">
        <f t="shared" si="14"/>
        <v>0</v>
      </c>
      <c r="Y112" s="52">
        <f t="shared" si="14"/>
        <v>0</v>
      </c>
      <c r="Z112" s="52">
        <f t="shared" si="13"/>
        <v>-20000</v>
      </c>
      <c r="AA112" s="52">
        <f t="shared" si="13"/>
        <v>0</v>
      </c>
      <c r="AB112" s="106" t="s">
        <v>344</v>
      </c>
      <c r="AC112" s="21"/>
    </row>
    <row r="113" spans="1:29">
      <c r="A113" s="21">
        <v>3</v>
      </c>
      <c r="B113" s="21" t="s">
        <v>99</v>
      </c>
      <c r="C113" s="21"/>
      <c r="D113" s="22"/>
      <c r="E113" s="21"/>
      <c r="F113" s="34"/>
      <c r="G113" s="21" t="s">
        <v>311</v>
      </c>
      <c r="H113" s="21"/>
      <c r="I113" s="21"/>
      <c r="J113" s="21"/>
      <c r="K113" s="21"/>
      <c r="L113" s="44"/>
      <c r="M113" s="34" t="str">
        <f>_xlfn.IFNA(VLOOKUP($F113,'【4】 框架Ratecard条目汇总'!$A:$I,8,0),"")</f>
        <v/>
      </c>
      <c r="N113" s="52"/>
      <c r="O113" s="52" t="str">
        <f>_xlfn.IFNA(VLOOKUP($F113,'【4】 框架Ratecard条目汇总'!$A:$I,9,0),"")</f>
        <v/>
      </c>
      <c r="P113" s="52" t="str">
        <f>_xlfn.IFNA(VLOOKUP($F113,'【4】 框架Ratecard条目汇总'!$A:$I,9,0),"")</f>
        <v/>
      </c>
      <c r="Q113" s="62"/>
      <c r="R113" s="62"/>
      <c r="S113" s="62"/>
      <c r="T113" s="62"/>
      <c r="U113" s="62"/>
      <c r="V113" s="62"/>
      <c r="W113" s="52">
        <f t="shared" si="14"/>
        <v>0</v>
      </c>
      <c r="X113" s="52">
        <f t="shared" si="14"/>
        <v>0</v>
      </c>
      <c r="Y113" s="52">
        <f t="shared" si="14"/>
        <v>0</v>
      </c>
      <c r="Z113" s="52">
        <f t="shared" si="13"/>
        <v>0</v>
      </c>
      <c r="AA113" s="52">
        <f t="shared" si="13"/>
        <v>0</v>
      </c>
      <c r="AB113" s="43"/>
      <c r="AC113" s="21"/>
    </row>
    <row r="114" spans="1:29">
      <c r="A114" s="21">
        <v>4</v>
      </c>
      <c r="B114" s="21" t="s">
        <v>99</v>
      </c>
      <c r="C114" s="21"/>
      <c r="D114" s="22"/>
      <c r="E114" s="21"/>
      <c r="F114" s="21"/>
      <c r="G114" s="92" t="s">
        <v>142</v>
      </c>
      <c r="H114" s="21"/>
      <c r="I114" s="21"/>
      <c r="J114" s="21"/>
      <c r="K114" s="21"/>
      <c r="L114" s="44"/>
      <c r="M114" s="34" t="str">
        <f>_xlfn.IFNA(VLOOKUP($F114,'【4】 框架Ratecard条目汇总'!$A:$I,8,0),"")</f>
        <v/>
      </c>
      <c r="N114" s="52" t="str">
        <f>_xlfn.IFNA(VLOOKUP($F114,'【4】 框架Ratecard条目汇总'!$A:$I,9,0),"")</f>
        <v/>
      </c>
      <c r="O114" s="52" t="str">
        <f>_xlfn.IFNA(VLOOKUP($F114,'【4】 框架Ratecard条目汇总'!$A:$I,9,0),"")</f>
        <v/>
      </c>
      <c r="P114" s="52" t="str">
        <f>_xlfn.IFNA(VLOOKUP($F114,'【4】 框架Ratecard条目汇总'!$A:$I,9,0),"")</f>
        <v/>
      </c>
      <c r="Q114" s="62"/>
      <c r="R114" s="62"/>
      <c r="S114" s="62"/>
      <c r="T114" s="62"/>
      <c r="U114" s="62"/>
      <c r="V114" s="62"/>
      <c r="W114" s="52">
        <f t="shared" si="14"/>
        <v>0</v>
      </c>
      <c r="X114" s="52">
        <f t="shared" si="14"/>
        <v>0</v>
      </c>
      <c r="Y114" s="52">
        <f t="shared" si="14"/>
        <v>0</v>
      </c>
      <c r="Z114" s="52">
        <f t="shared" si="13"/>
        <v>0</v>
      </c>
      <c r="AA114" s="52">
        <f t="shared" si="13"/>
        <v>0</v>
      </c>
      <c r="AB114" s="43"/>
      <c r="AC114" s="21"/>
    </row>
    <row r="115" spans="1:29">
      <c r="A115" s="74"/>
      <c r="B115" s="74"/>
      <c r="C115" s="75"/>
      <c r="D115" s="76"/>
      <c r="E115" s="75"/>
      <c r="F115" s="75"/>
      <c r="G115" s="75"/>
      <c r="H115" s="89"/>
      <c r="I115" s="89"/>
      <c r="J115" s="89"/>
      <c r="K115" s="89"/>
      <c r="L115" s="94"/>
      <c r="M115" s="75"/>
      <c r="N115" s="75"/>
      <c r="O115" s="75"/>
      <c r="P115" s="75"/>
      <c r="Q115" s="75"/>
      <c r="R115" s="75"/>
      <c r="S115" s="75"/>
      <c r="T115" s="75"/>
      <c r="U115" s="75"/>
      <c r="V115" s="102"/>
      <c r="W115" s="228" t="s">
        <v>345</v>
      </c>
      <c r="X115" s="228"/>
      <c r="Y115" s="228"/>
      <c r="Z115" s="228"/>
      <c r="AA115" s="228"/>
      <c r="AB115" s="229"/>
      <c r="AC115" s="230"/>
    </row>
    <row r="116" spans="1:29">
      <c r="A116" s="77"/>
      <c r="B116" s="77"/>
      <c r="C116" s="78"/>
      <c r="D116" s="79"/>
      <c r="E116" s="78"/>
      <c r="F116" s="78"/>
      <c r="G116" s="78"/>
      <c r="H116" s="90"/>
      <c r="I116" s="90"/>
      <c r="J116" s="90"/>
      <c r="K116" s="90"/>
      <c r="L116" s="95"/>
      <c r="M116" s="78"/>
      <c r="N116" s="78"/>
      <c r="O116" s="78"/>
      <c r="P116" s="78"/>
      <c r="Q116" s="78"/>
      <c r="R116" s="78"/>
      <c r="S116" s="78"/>
      <c r="T116" s="78"/>
      <c r="U116" s="78"/>
      <c r="V116" s="103"/>
      <c r="W116" s="104">
        <f>SUM(W111:W114)</f>
        <v>20500</v>
      </c>
      <c r="X116" s="104">
        <f>SUM(X111:X114)</f>
        <v>0</v>
      </c>
      <c r="Y116" s="104">
        <f>SUM(Y111:Y114)</f>
        <v>0</v>
      </c>
      <c r="Z116" s="104">
        <f>X116-W116</f>
        <v>-20500</v>
      </c>
      <c r="AA116" s="104">
        <f>Y116-X116</f>
        <v>0</v>
      </c>
      <c r="AB116" s="231"/>
      <c r="AC116" s="232"/>
    </row>
    <row r="117" spans="1:29" ht="17">
      <c r="A117" s="21">
        <v>3</v>
      </c>
      <c r="B117" s="23" t="s">
        <v>100</v>
      </c>
      <c r="C117" s="83" t="s">
        <v>350</v>
      </c>
      <c r="D117" s="84" t="s">
        <v>350</v>
      </c>
      <c r="E117" s="83" t="s">
        <v>350</v>
      </c>
      <c r="F117" s="34" t="s">
        <v>351</v>
      </c>
      <c r="G117" s="21" t="str">
        <f>_xlfn.IFNA(VLOOKUP($F117,'【4】 框架Ratecard条目汇总'!$A:$I,2,0),"")</f>
        <v>框架内</v>
      </c>
      <c r="H117" s="34" t="str">
        <f>_xlfn.IFNA(VLOOKUP($F117,'【4】 框架Ratecard条目汇总'!$A:$I,3,0),"")</f>
        <v>会务接待</v>
      </c>
      <c r="I117" s="34" t="str">
        <f>_xlfn.IFNA(VLOOKUP($F117,'【4】 框架Ratecard条目汇总'!$A:$I,4,0),"")</f>
        <v>接待用车-接送机</v>
      </c>
      <c r="J117" s="34" t="str">
        <f>_xlfn.IFNA(VLOOKUP($F117,'【4】 框架Ratecard条目汇总'!$A:$I,5,0),"")</f>
        <v>商务车</v>
      </c>
      <c r="K117" s="34" t="str">
        <f>_xlfn.IFNA(VLOOKUP($F117,'【4】 框架Ratecard条目汇总'!$A:$I,6,0),"")</f>
        <v>GL8及同等级车型</v>
      </c>
      <c r="L117" s="42" t="str">
        <f>_xlfn.IFNA(VLOOKUP($F117,'【4】 框架Ratecard条目汇总'!$A:$I,7,0),"")</f>
        <v>60公里内，含司机劳务及油费（高速费据实结算）</v>
      </c>
      <c r="M117" s="34" t="str">
        <f>_xlfn.IFNA(VLOOKUP($F117,'【4】 框架Ratecard条目汇总'!$A:$I,8,0),"")</f>
        <v>辆/趟</v>
      </c>
      <c r="N117" s="52">
        <f>_xlfn.IFNA(VLOOKUP($F117,'【4】 框架Ratecard条目汇总'!$A:$I,9,0),"")</f>
        <v>375</v>
      </c>
      <c r="O117" s="52"/>
      <c r="P117" s="52"/>
      <c r="Q117" s="62">
        <v>277</v>
      </c>
      <c r="R117" s="62"/>
      <c r="S117" s="62"/>
      <c r="T117" s="62">
        <v>2</v>
      </c>
      <c r="U117" s="62"/>
      <c r="V117" s="62"/>
      <c r="W117" s="52">
        <f t="shared" ref="W117:W121" si="15">IFERROR(T117*Q117*N117,0)</f>
        <v>207750</v>
      </c>
      <c r="X117" s="52"/>
      <c r="Y117" s="52"/>
      <c r="Z117" s="52"/>
      <c r="AA117" s="52"/>
      <c r="AB117" s="43"/>
      <c r="AC117" s="21"/>
    </row>
    <row r="118" spans="1:29" ht="17">
      <c r="A118" s="21">
        <v>4</v>
      </c>
      <c r="B118" s="23" t="s">
        <v>100</v>
      </c>
      <c r="C118" s="83" t="s">
        <v>352</v>
      </c>
      <c r="D118" s="84" t="s">
        <v>352</v>
      </c>
      <c r="E118" s="83" t="s">
        <v>352</v>
      </c>
      <c r="F118" s="34" t="s">
        <v>353</v>
      </c>
      <c r="G118" s="21" t="str">
        <f>_xlfn.IFNA(VLOOKUP($F118,'【4】 框架Ratecard条目汇总'!$A:$I,2,0),"")</f>
        <v>框架内</v>
      </c>
      <c r="H118" s="34" t="str">
        <f>_xlfn.IFNA(VLOOKUP($F118,'【4】 框架Ratecard条目汇总'!$A:$I,3,0),"")</f>
        <v>会务接待</v>
      </c>
      <c r="I118" s="34" t="str">
        <f>_xlfn.IFNA(VLOOKUP($F118,'【4】 框架Ratecard条目汇总'!$A:$I,4,0),"")</f>
        <v>接待用车-接送机</v>
      </c>
      <c r="J118" s="34" t="str">
        <f>_xlfn.IFNA(VLOOKUP($F118,'【4】 框架Ratecard条目汇总'!$A:$I,5,0),"")</f>
        <v>考斯特</v>
      </c>
      <c r="K118" s="34" t="str">
        <f>_xlfn.IFNA(VLOOKUP($F118,'【4】 框架Ratecard条目汇总'!$A:$I,6,0),"")</f>
        <v>考斯特</v>
      </c>
      <c r="L118" s="42" t="str">
        <f>_xlfn.IFNA(VLOOKUP($F118,'【4】 框架Ratecard条目汇总'!$A:$I,7,0),"")</f>
        <v>60公里内，含司机劳务及油费（高速费据实结算）</v>
      </c>
      <c r="M118" s="34" t="str">
        <f>_xlfn.IFNA(VLOOKUP($F118,'【4】 框架Ratecard条目汇总'!$A:$I,8,0),"")</f>
        <v>辆/趟</v>
      </c>
      <c r="N118" s="52">
        <f>_xlfn.IFNA(VLOOKUP($F118,'【4】 框架Ratecard条目汇总'!$A:$I,9,0),"")</f>
        <v>700</v>
      </c>
      <c r="O118" s="52"/>
      <c r="P118" s="52"/>
      <c r="Q118" s="62">
        <v>149</v>
      </c>
      <c r="R118" s="62"/>
      <c r="S118" s="62"/>
      <c r="T118" s="62">
        <v>2</v>
      </c>
      <c r="U118" s="62"/>
      <c r="V118" s="62"/>
      <c r="W118" s="52">
        <f t="shared" si="15"/>
        <v>208600</v>
      </c>
      <c r="X118" s="52"/>
      <c r="Y118" s="52"/>
      <c r="Z118" s="52"/>
      <c r="AA118" s="52"/>
      <c r="AB118" s="43"/>
      <c r="AC118" s="21"/>
    </row>
    <row r="119" spans="1:29" ht="34">
      <c r="A119" s="21">
        <v>5</v>
      </c>
      <c r="B119" s="23" t="s">
        <v>100</v>
      </c>
      <c r="C119" s="83" t="s">
        <v>354</v>
      </c>
      <c r="D119" s="84" t="s">
        <v>354</v>
      </c>
      <c r="E119" s="83" t="s">
        <v>354</v>
      </c>
      <c r="F119" s="34" t="s">
        <v>355</v>
      </c>
      <c r="G119" s="21" t="str">
        <f>_xlfn.IFNA(VLOOKUP($F119,'【4】 框架Ratecard条目汇总'!$A:$I,2,0),"")</f>
        <v>框架内</v>
      </c>
      <c r="H119" s="34" t="str">
        <f>_xlfn.IFNA(VLOOKUP($F119,'【4】 框架Ratecard条目汇总'!$A:$I,3,0),"")</f>
        <v>会务接待</v>
      </c>
      <c r="I119" s="34" t="str">
        <f>_xlfn.IFNA(VLOOKUP($F119,'【4】 框架Ratecard条目汇总'!$A:$I,4,0),"")</f>
        <v>接待用车-包车</v>
      </c>
      <c r="J119" s="34" t="str">
        <f>_xlfn.IFNA(VLOOKUP($F119,'【4】 框架Ratecard条目汇总'!$A:$I,5,0),"")</f>
        <v>大型车</v>
      </c>
      <c r="K119" s="34" t="str">
        <f>_xlfn.IFNA(VLOOKUP($F119,'【4】 框架Ratecard条目汇总'!$A:$I,6,0),"")</f>
        <v>大巴车（不少于50座）</v>
      </c>
      <c r="L119" s="42" t="str">
        <f>_xlfn.IFNA(VLOOKUP($F119,'【4】 框架Ratecard条目汇总'!$A:$I,7,0),"")</f>
        <v>1天10小时内或100公里内，含司机劳务及油费（高速费据实结算），超出公里数及时间另计费</v>
      </c>
      <c r="M119" s="34" t="str">
        <f>_xlfn.IFNA(VLOOKUP($F119,'【4】 框架Ratecard条目汇总'!$A:$I,8,0),"")</f>
        <v>辆/天</v>
      </c>
      <c r="N119" s="52">
        <f>_xlfn.IFNA(VLOOKUP($F119,'【4】 框架Ratecard条目汇总'!$A:$I,9,0),"")</f>
        <v>1600</v>
      </c>
      <c r="O119" s="52"/>
      <c r="P119" s="52"/>
      <c r="Q119" s="62">
        <v>31</v>
      </c>
      <c r="R119" s="62"/>
      <c r="S119" s="62"/>
      <c r="T119" s="62">
        <v>2</v>
      </c>
      <c r="U119" s="62"/>
      <c r="V119" s="62"/>
      <c r="W119" s="52">
        <f t="shared" si="15"/>
        <v>99200</v>
      </c>
      <c r="X119" s="52"/>
      <c r="Y119" s="52"/>
      <c r="Z119" s="52"/>
      <c r="AA119" s="52"/>
      <c r="AB119" s="43"/>
      <c r="AC119" s="21"/>
    </row>
    <row r="120" spans="1:29" ht="17">
      <c r="A120" s="21">
        <v>6</v>
      </c>
      <c r="B120" s="85" t="s">
        <v>100</v>
      </c>
      <c r="C120" s="86" t="s">
        <v>356</v>
      </c>
      <c r="D120" s="87" t="s">
        <v>356</v>
      </c>
      <c r="E120" s="86" t="s">
        <v>357</v>
      </c>
      <c r="F120" s="34" t="s">
        <v>358</v>
      </c>
      <c r="G120" s="21" t="str">
        <f>_xlfn.IFNA(VLOOKUP($F120,'【4】 框架Ratecard条目汇总'!$A:$I,2,0),"")</f>
        <v>框架内</v>
      </c>
      <c r="H120" s="34" t="str">
        <f>_xlfn.IFNA(VLOOKUP($F120,'【4】 框架Ratecard条目汇总'!$A:$I,3,0),"")</f>
        <v>会务接待</v>
      </c>
      <c r="I120" s="34" t="str">
        <f>_xlfn.IFNA(VLOOKUP($F120,'【4】 框架Ratecard条目汇总'!$A:$I,4,0),"")</f>
        <v>接待用车-接送机</v>
      </c>
      <c r="J120" s="34" t="str">
        <f>_xlfn.IFNA(VLOOKUP($F120,'【4】 框架Ratecard条目汇总'!$A:$I,5,0),"")</f>
        <v>商务车</v>
      </c>
      <c r="K120" s="34" t="str">
        <f>_xlfn.IFNA(VLOOKUP($F120,'【4】 框架Ratecard条目汇总'!$A:$I,6,0),"")</f>
        <v>埃尔法车型</v>
      </c>
      <c r="L120" s="42" t="str">
        <f>_xlfn.IFNA(VLOOKUP($F120,'【4】 框架Ratecard条目汇总'!$A:$I,7,0),"")</f>
        <v>60公里内，含司机劳务及油费（高速费据实结算）</v>
      </c>
      <c r="M120" s="34" t="str">
        <f>_xlfn.IFNA(VLOOKUP($F120,'【4】 框架Ratecard条目汇总'!$A:$I,8,0),"")</f>
        <v>辆/趟</v>
      </c>
      <c r="N120" s="52">
        <f>_xlfn.IFNA(VLOOKUP($F120,'【4】 框架Ratecard条目汇总'!$A:$I,9,0),"")</f>
        <v>925</v>
      </c>
      <c r="O120" s="52"/>
      <c r="P120" s="52"/>
      <c r="Q120" s="62">
        <v>100</v>
      </c>
      <c r="R120" s="62"/>
      <c r="S120" s="62"/>
      <c r="T120" s="62">
        <v>2</v>
      </c>
      <c r="U120" s="62"/>
      <c r="V120" s="62"/>
      <c r="W120" s="52">
        <f t="shared" si="15"/>
        <v>185000</v>
      </c>
      <c r="X120" s="52"/>
      <c r="Y120" s="52"/>
      <c r="Z120" s="52"/>
      <c r="AA120" s="52"/>
      <c r="AB120" s="43"/>
      <c r="AC120" s="21"/>
    </row>
    <row r="121" spans="1:29" ht="34">
      <c r="A121" s="21">
        <v>7</v>
      </c>
      <c r="B121" s="88" t="s">
        <v>100</v>
      </c>
      <c r="C121" s="35" t="s">
        <v>356</v>
      </c>
      <c r="D121" s="28" t="s">
        <v>356</v>
      </c>
      <c r="E121" s="35" t="s">
        <v>359</v>
      </c>
      <c r="F121" s="34" t="s">
        <v>360</v>
      </c>
      <c r="G121" s="21" t="str">
        <f>_xlfn.IFNA(VLOOKUP($F121,'【4】 框架Ratecard条目汇总'!$A:$I,2,0),"")</f>
        <v>框架内</v>
      </c>
      <c r="H121" s="34" t="str">
        <f>_xlfn.IFNA(VLOOKUP($F121,'【4】 框架Ratecard条目汇总'!$A:$I,3,0),"")</f>
        <v>会务接待</v>
      </c>
      <c r="I121" s="34" t="str">
        <f>_xlfn.IFNA(VLOOKUP($F121,'【4】 框架Ratecard条目汇总'!$A:$I,4,0),"")</f>
        <v>接待用车-包车</v>
      </c>
      <c r="J121" s="34" t="str">
        <f>_xlfn.IFNA(VLOOKUP($F121,'【4】 框架Ratecard条目汇总'!$A:$I,5,0),"")</f>
        <v>商务车</v>
      </c>
      <c r="K121" s="34" t="str">
        <f>_xlfn.IFNA(VLOOKUP($F121,'【4】 框架Ratecard条目汇总'!$A:$I,6,0),"")</f>
        <v>埃尔法车型</v>
      </c>
      <c r="L121" s="42" t="str">
        <f>_xlfn.IFNA(VLOOKUP($F121,'【4】 框架Ratecard条目汇总'!$A:$I,7,0),"")</f>
        <v>1天10小时内或100公里内，含司机劳务及油费（高速费据实结算），超出公里数及时间另计费</v>
      </c>
      <c r="M121" s="34" t="str">
        <f>_xlfn.IFNA(VLOOKUP($F121,'【4】 框架Ratecard条目汇总'!$A:$I,8,0),"")</f>
        <v>辆/天</v>
      </c>
      <c r="N121" s="52">
        <f>_xlfn.IFNA(VLOOKUP($F121,'【4】 框架Ratecard条目汇总'!$A:$I,9,0),"")</f>
        <v>2100</v>
      </c>
      <c r="O121" s="52"/>
      <c r="P121" s="52"/>
      <c r="Q121" s="62">
        <v>100</v>
      </c>
      <c r="R121" s="62"/>
      <c r="S121" s="62"/>
      <c r="T121" s="62">
        <v>3</v>
      </c>
      <c r="U121" s="62"/>
      <c r="V121" s="62"/>
      <c r="W121" s="52">
        <f t="shared" si="15"/>
        <v>630000</v>
      </c>
      <c r="X121" s="52"/>
      <c r="Y121" s="52"/>
      <c r="Z121" s="52"/>
      <c r="AA121" s="52"/>
      <c r="AB121" s="43"/>
      <c r="AC121" s="21"/>
    </row>
    <row r="122" spans="1:29">
      <c r="A122" s="21">
        <v>8</v>
      </c>
      <c r="B122" s="21" t="s">
        <v>100</v>
      </c>
      <c r="C122" s="21"/>
      <c r="D122" s="22"/>
      <c r="E122" s="21"/>
      <c r="F122" s="34"/>
      <c r="G122" s="21" t="s">
        <v>311</v>
      </c>
      <c r="H122" s="21"/>
      <c r="I122" s="21"/>
      <c r="J122" s="21"/>
      <c r="K122" s="21"/>
      <c r="L122" s="44"/>
      <c r="M122" s="34" t="str">
        <f>_xlfn.IFNA(VLOOKUP($F122,'【4】 框架Ratecard条目汇总'!$A:$I,8,0),"")</f>
        <v/>
      </c>
      <c r="N122" s="52" t="str">
        <f>_xlfn.IFNA(VLOOKUP($F122,'【4】 框架Ratecard条目汇总'!$A:$I,9,0),"")</f>
        <v/>
      </c>
      <c r="O122" s="52" t="str">
        <f>_xlfn.IFNA(VLOOKUP($F122,'【4】 框架Ratecard条目汇总'!$A:$I,9,0),"")</f>
        <v/>
      </c>
      <c r="P122" s="52" t="str">
        <f>_xlfn.IFNA(VLOOKUP($F122,'【4】 框架Ratecard条目汇总'!$A:$I,9,0),"")</f>
        <v/>
      </c>
      <c r="Q122" s="62"/>
      <c r="R122" s="62"/>
      <c r="S122" s="62"/>
      <c r="T122" s="62"/>
      <c r="U122" s="62"/>
      <c r="V122" s="62"/>
      <c r="W122" s="52">
        <f t="shared" ref="W122:Y123" si="16">IFERROR(T122*Q122*N122,0)</f>
        <v>0</v>
      </c>
      <c r="X122" s="52">
        <f t="shared" si="16"/>
        <v>0</v>
      </c>
      <c r="Y122" s="52">
        <f t="shared" si="16"/>
        <v>0</v>
      </c>
      <c r="Z122" s="52">
        <f>X122-W122</f>
        <v>0</v>
      </c>
      <c r="AA122" s="52">
        <f>Y122-X122</f>
        <v>0</v>
      </c>
      <c r="AB122" s="43"/>
      <c r="AC122" s="21"/>
    </row>
    <row r="123" spans="1:29">
      <c r="A123" s="21">
        <v>9</v>
      </c>
      <c r="B123" s="21" t="s">
        <v>100</v>
      </c>
      <c r="C123" s="21"/>
      <c r="D123" s="22"/>
      <c r="E123" s="21"/>
      <c r="F123" s="21"/>
      <c r="G123" s="92" t="s">
        <v>142</v>
      </c>
      <c r="H123" s="21"/>
      <c r="I123" s="21"/>
      <c r="J123" s="21"/>
      <c r="K123" s="21"/>
      <c r="L123" s="44"/>
      <c r="M123" s="34" t="str">
        <f>_xlfn.IFNA(VLOOKUP($F123,'【4】 框架Ratecard条目汇总'!$A:$I,8,0),"")</f>
        <v/>
      </c>
      <c r="N123" s="52" t="str">
        <f>_xlfn.IFNA(VLOOKUP($F123,'【4】 框架Ratecard条目汇总'!$A:$I,9,0),"")</f>
        <v/>
      </c>
      <c r="O123" s="52" t="str">
        <f>_xlfn.IFNA(VLOOKUP($F123,'【4】 框架Ratecard条目汇总'!$A:$I,9,0),"")</f>
        <v/>
      </c>
      <c r="P123" s="52" t="str">
        <f>_xlfn.IFNA(VLOOKUP($F123,'【4】 框架Ratecard条目汇总'!$A:$I,9,0),"")</f>
        <v/>
      </c>
      <c r="Q123" s="62"/>
      <c r="R123" s="62"/>
      <c r="S123" s="62"/>
      <c r="T123" s="62"/>
      <c r="U123" s="62"/>
      <c r="V123" s="62"/>
      <c r="W123" s="52">
        <f t="shared" si="16"/>
        <v>0</v>
      </c>
      <c r="X123" s="52">
        <f t="shared" si="16"/>
        <v>0</v>
      </c>
      <c r="Y123" s="52">
        <f t="shared" si="16"/>
        <v>0</v>
      </c>
      <c r="Z123" s="52">
        <f>X123-W123</f>
        <v>0</v>
      </c>
      <c r="AA123" s="52">
        <f>Y123-X123</f>
        <v>0</v>
      </c>
      <c r="AB123" s="43"/>
      <c r="AC123" s="21"/>
    </row>
    <row r="124" spans="1:29">
      <c r="A124" s="74"/>
      <c r="B124" s="74"/>
      <c r="C124" s="75"/>
      <c r="D124" s="76"/>
      <c r="E124" s="75"/>
      <c r="F124" s="75"/>
      <c r="G124" s="75"/>
      <c r="H124" s="89"/>
      <c r="I124" s="89"/>
      <c r="J124" s="89"/>
      <c r="K124" s="89"/>
      <c r="L124" s="94"/>
      <c r="M124" s="75"/>
      <c r="N124" s="75"/>
      <c r="O124" s="75"/>
      <c r="P124" s="75"/>
      <c r="Q124" s="75"/>
      <c r="R124" s="75"/>
      <c r="S124" s="75"/>
      <c r="T124" s="75"/>
      <c r="U124" s="75"/>
      <c r="V124" s="102"/>
      <c r="W124" s="228" t="s">
        <v>361</v>
      </c>
      <c r="X124" s="228"/>
      <c r="Y124" s="228"/>
      <c r="Z124" s="228"/>
      <c r="AA124" s="228"/>
      <c r="AB124" s="229"/>
      <c r="AC124" s="230"/>
    </row>
    <row r="125" spans="1:29">
      <c r="A125" s="77"/>
      <c r="B125" s="77"/>
      <c r="C125" s="78"/>
      <c r="D125" s="79"/>
      <c r="E125" s="78"/>
      <c r="F125" s="78"/>
      <c r="G125" s="78"/>
      <c r="H125" s="90"/>
      <c r="I125" s="90"/>
      <c r="J125" s="90"/>
      <c r="K125" s="90"/>
      <c r="L125" s="95"/>
      <c r="M125" s="78"/>
      <c r="N125" s="78"/>
      <c r="O125" s="78"/>
      <c r="P125" s="78"/>
      <c r="Q125" s="78"/>
      <c r="R125" s="78"/>
      <c r="S125" s="78"/>
      <c r="T125" s="78"/>
      <c r="U125" s="78"/>
      <c r="V125" s="103"/>
      <c r="W125" s="104">
        <f>SUM(W117:W123)</f>
        <v>1330550</v>
      </c>
      <c r="X125" s="104">
        <f>SUM(X117:X123)</f>
        <v>0</v>
      </c>
      <c r="Y125" s="104">
        <f>SUM(Y117:Y123)</f>
        <v>0</v>
      </c>
      <c r="Z125" s="104">
        <f t="shared" ref="Z125:AA127" si="17">X125-W125</f>
        <v>-1330550</v>
      </c>
      <c r="AA125" s="104">
        <f t="shared" si="17"/>
        <v>0</v>
      </c>
      <c r="AB125" s="231"/>
      <c r="AC125" s="232"/>
    </row>
    <row r="126" spans="1:29" ht="17">
      <c r="A126" s="21">
        <v>1</v>
      </c>
      <c r="B126" s="21" t="s">
        <v>101</v>
      </c>
      <c r="C126" s="21" t="s">
        <v>362</v>
      </c>
      <c r="D126" s="22" t="s">
        <v>362</v>
      </c>
      <c r="E126" s="21" t="s">
        <v>362</v>
      </c>
      <c r="F126" s="34" t="s">
        <v>363</v>
      </c>
      <c r="G126" s="21" t="str">
        <f>_xlfn.IFNA(VLOOKUP($F126,'【4】 框架Ratecard条目汇总'!$A:$I,2,0),"")</f>
        <v>据实结算</v>
      </c>
      <c r="H126" s="34" t="str">
        <f>_xlfn.IFNA(VLOOKUP($F126,'【4】 框架Ratecard条目汇总'!$A:$I,3,0),"")</f>
        <v>差旅相关</v>
      </c>
      <c r="I126" s="34" t="str">
        <f>_xlfn.IFNA(VLOOKUP($F126,'【4】 框架Ratecard条目汇总'!$A:$I,4,0),"")</f>
        <v>城际交通</v>
      </c>
      <c r="J126" s="34" t="str">
        <f>_xlfn.IFNA(VLOOKUP($F126,'【4】 框架Ratecard条目汇总'!$A:$I,5,0),"")</f>
        <v>城际交通</v>
      </c>
      <c r="K126" s="34" t="str">
        <f>_xlfn.IFNA(VLOOKUP($F126,'【4】 框架Ratecard条目汇总'!$A:$I,6,0),"")</f>
        <v>城际交通</v>
      </c>
      <c r="L126" s="42" t="str">
        <f>_xlfn.IFNA(VLOOKUP($F126,'【4】 框架Ratecard条目汇总'!$A:$I,7,0),"")</f>
        <v>机票，实报实销，国内/外机票经济舱往返</v>
      </c>
      <c r="M126" s="34" t="str">
        <f>_xlfn.IFNA(VLOOKUP($F126,'【4】 框架Ratecard条目汇总'!$A:$I,8,0),"")</f>
        <v>趟</v>
      </c>
      <c r="N126" s="52">
        <v>2500</v>
      </c>
      <c r="O126" s="52">
        <v>777</v>
      </c>
      <c r="P126" s="52">
        <v>888</v>
      </c>
      <c r="Q126" s="62">
        <v>5</v>
      </c>
      <c r="R126" s="62"/>
      <c r="S126" s="62"/>
      <c r="T126" s="62">
        <v>1</v>
      </c>
      <c r="U126" s="62"/>
      <c r="V126" s="62"/>
      <c r="W126" s="52">
        <f t="shared" ref="W126:Y128" si="18">IFERROR(T126*Q126*N126,0)</f>
        <v>12500</v>
      </c>
      <c r="X126" s="52">
        <f t="shared" si="18"/>
        <v>0</v>
      </c>
      <c r="Y126" s="52">
        <f t="shared" si="18"/>
        <v>0</v>
      </c>
      <c r="Z126" s="52">
        <f t="shared" si="17"/>
        <v>-12500</v>
      </c>
      <c r="AA126" s="52">
        <f t="shared" si="17"/>
        <v>0</v>
      </c>
      <c r="AB126" s="44"/>
      <c r="AC126" s="21"/>
    </row>
    <row r="127" spans="1:29" ht="51">
      <c r="A127" s="21">
        <v>2</v>
      </c>
      <c r="B127" s="21" t="s">
        <v>101</v>
      </c>
      <c r="C127" s="21" t="s">
        <v>362</v>
      </c>
      <c r="D127" s="22" t="s">
        <v>362</v>
      </c>
      <c r="E127" s="21" t="s">
        <v>362</v>
      </c>
      <c r="F127" s="34" t="s">
        <v>364</v>
      </c>
      <c r="G127" s="21" t="str">
        <f>_xlfn.IFNA(VLOOKUP($F127,'【4】 框架Ratecard条目汇总'!$A:$I,2,0),"")</f>
        <v>据实结算</v>
      </c>
      <c r="H127" s="34" t="str">
        <f>_xlfn.IFNA(VLOOKUP($F127,'【4】 框架Ratecard条目汇总'!$A:$I,3,0),"")</f>
        <v>差旅相关</v>
      </c>
      <c r="I127" s="34" t="str">
        <f>_xlfn.IFNA(VLOOKUP($F127,'【4】 框架Ratecard条目汇总'!$A:$I,4,0),"")</f>
        <v>住宿</v>
      </c>
      <c r="J127" s="34" t="str">
        <f>_xlfn.IFNA(VLOOKUP($F127,'【4】 框架Ratecard条目汇总'!$A:$I,5,0),"")</f>
        <v>住宿</v>
      </c>
      <c r="K127" s="34" t="str">
        <f>_xlfn.IFNA(VLOOKUP($F127,'【4】 框架Ratecard条目汇总'!$A:$I,6,0),"")</f>
        <v>住宿（非一线城市）</v>
      </c>
      <c r="L127" s="42" t="str">
        <f>_xlfn.IFNA(VLOOKUP($F127,'【4】 框架Ratecard条目汇总'!$A:$I,7,0),"")</f>
        <v>住宿二线城市（非北上广深杭），实报实销，每晚不超过400元/标间/间夜</v>
      </c>
      <c r="M127" s="34" t="str">
        <f>_xlfn.IFNA(VLOOKUP($F127,'【4】 框架Ratecard条目汇总'!$A:$I,8,0),"")</f>
        <v>间/夜</v>
      </c>
      <c r="N127" s="52">
        <v>377</v>
      </c>
      <c r="O127" s="52"/>
      <c r="P127" s="52"/>
      <c r="Q127" s="62">
        <v>22</v>
      </c>
      <c r="R127" s="54"/>
      <c r="S127" s="54"/>
      <c r="T127" s="54">
        <v>1</v>
      </c>
      <c r="U127" s="54"/>
      <c r="V127" s="54"/>
      <c r="W127" s="52">
        <f t="shared" si="18"/>
        <v>8294</v>
      </c>
      <c r="X127" s="52">
        <f t="shared" si="18"/>
        <v>0</v>
      </c>
      <c r="Y127" s="52">
        <f t="shared" si="18"/>
        <v>0</v>
      </c>
      <c r="Z127" s="52">
        <f t="shared" si="17"/>
        <v>-8294</v>
      </c>
      <c r="AA127" s="52">
        <f t="shared" si="17"/>
        <v>0</v>
      </c>
      <c r="AB127" s="44" t="s">
        <v>365</v>
      </c>
      <c r="AC127" s="21"/>
    </row>
    <row r="128" spans="1:29" ht="34">
      <c r="A128" s="21">
        <v>3</v>
      </c>
      <c r="B128" s="21" t="s">
        <v>101</v>
      </c>
      <c r="C128" s="21" t="s">
        <v>366</v>
      </c>
      <c r="D128" s="22" t="s">
        <v>366</v>
      </c>
      <c r="E128" s="21" t="s">
        <v>366</v>
      </c>
      <c r="F128" s="34" t="s">
        <v>364</v>
      </c>
      <c r="G128" s="21" t="str">
        <f>_xlfn.IFNA(VLOOKUP($F128,'【4】 框架Ratecard条目汇总'!$A:$I,2,0),"")</f>
        <v>据实结算</v>
      </c>
      <c r="H128" s="34" t="str">
        <f>_xlfn.IFNA(VLOOKUP($F128,'【4】 框架Ratecard条目汇总'!$A:$I,3,0),"")</f>
        <v>差旅相关</v>
      </c>
      <c r="I128" s="34" t="str">
        <f>_xlfn.IFNA(VLOOKUP($F128,'【4】 框架Ratecard条目汇总'!$A:$I,4,0),"")</f>
        <v>住宿</v>
      </c>
      <c r="J128" s="34" t="str">
        <f>_xlfn.IFNA(VLOOKUP($F128,'【4】 框架Ratecard条目汇总'!$A:$I,5,0),"")</f>
        <v>住宿</v>
      </c>
      <c r="K128" s="34" t="str">
        <f>_xlfn.IFNA(VLOOKUP($F128,'【4】 框架Ratecard条目汇总'!$A:$I,6,0),"")</f>
        <v>住宿（非一线城市）</v>
      </c>
      <c r="L128" s="42" t="str">
        <f>_xlfn.IFNA(VLOOKUP($F128,'【4】 框架Ratecard条目汇总'!$A:$I,7,0),"")</f>
        <v>住宿二线城市（非北上广深杭），实报实销，每晚不超过400元/标间/间夜</v>
      </c>
      <c r="M128" s="34" t="str">
        <f>_xlfn.IFNA(VLOOKUP($F128,'【4】 框架Ratecard条目汇总'!$A:$I,8,0),"")</f>
        <v>间/夜</v>
      </c>
      <c r="N128" s="52">
        <v>377</v>
      </c>
      <c r="O128" s="52"/>
      <c r="P128" s="52"/>
      <c r="Q128" s="62">
        <v>5</v>
      </c>
      <c r="R128" s="54"/>
      <c r="S128" s="54"/>
      <c r="T128" s="54">
        <v>12</v>
      </c>
      <c r="U128" s="54"/>
      <c r="V128" s="54"/>
      <c r="W128" s="52">
        <f t="shared" si="18"/>
        <v>22620</v>
      </c>
      <c r="X128" s="52">
        <f t="shared" si="18"/>
        <v>0</v>
      </c>
      <c r="Y128" s="52">
        <f t="shared" si="18"/>
        <v>0</v>
      </c>
      <c r="Z128" s="52">
        <f>X128-W128</f>
        <v>-22620</v>
      </c>
      <c r="AA128" s="52">
        <f>Y128-X128</f>
        <v>0</v>
      </c>
      <c r="AB128" s="44" t="s">
        <v>367</v>
      </c>
      <c r="AC128" s="21"/>
    </row>
    <row r="129" spans="1:29" ht="34">
      <c r="A129" s="21">
        <v>4</v>
      </c>
      <c r="B129" s="21" t="s">
        <v>101</v>
      </c>
      <c r="C129" s="21" t="s">
        <v>368</v>
      </c>
      <c r="D129" s="22" t="s">
        <v>368</v>
      </c>
      <c r="E129" s="21" t="s">
        <v>368</v>
      </c>
      <c r="F129" s="34" t="s">
        <v>369</v>
      </c>
      <c r="G129" s="21" t="str">
        <f>_xlfn.IFNA(VLOOKUP($F129,'【4】 框架Ratecard条目汇总'!$A:$I,2,0),"")</f>
        <v>据实结算</v>
      </c>
      <c r="H129" s="34" t="str">
        <f>_xlfn.IFNA(VLOOKUP($F129,'【4】 框架Ratecard条目汇总'!$A:$I,3,0),"")</f>
        <v>差旅相关</v>
      </c>
      <c r="I129" s="34" t="str">
        <f>_xlfn.IFNA(VLOOKUP($F129,'【4】 框架Ratecard条目汇总'!$A:$I,4,0),"")</f>
        <v>餐费</v>
      </c>
      <c r="J129" s="34" t="str">
        <f>_xlfn.IFNA(VLOOKUP($F129,'【4】 框架Ratecard条目汇总'!$A:$I,5,0),"")</f>
        <v>餐费</v>
      </c>
      <c r="K129" s="34" t="str">
        <f>_xlfn.IFNA(VLOOKUP($F129,'【4】 框架Ratecard条目汇总'!$A:$I,6,0),"")</f>
        <v>餐费</v>
      </c>
      <c r="L129" s="42" t="str">
        <f>_xlfn.IFNA(VLOOKUP($F129,'【4】 框架Ratecard条目汇总'!$A:$I,7,0),"")</f>
        <v>乙方供应商人员Onsite餐费，实报实销，每日餐费不超过100元/人， 已含餐费的第三方人员不得重复此项收费</v>
      </c>
      <c r="M129" s="34" t="str">
        <f>_xlfn.IFNA(VLOOKUP($F129,'【4】 框架Ratecard条目汇总'!$A:$I,8,0),"")</f>
        <v>人/天</v>
      </c>
      <c r="N129" s="52">
        <v>90</v>
      </c>
      <c r="O129" s="52"/>
      <c r="P129" s="52"/>
      <c r="Q129" s="62">
        <v>145</v>
      </c>
      <c r="R129" s="54"/>
      <c r="S129" s="54"/>
      <c r="T129" s="54">
        <v>1</v>
      </c>
      <c r="U129" s="54"/>
      <c r="V129" s="54"/>
      <c r="W129" s="52">
        <f>IFERROR(T129*Q129*N129,0)</f>
        <v>13050</v>
      </c>
      <c r="X129" s="52"/>
      <c r="Y129" s="52"/>
      <c r="Z129" s="52"/>
      <c r="AA129" s="52"/>
      <c r="AB129" s="44" t="s">
        <v>370</v>
      </c>
      <c r="AC129" s="21"/>
    </row>
    <row r="130" spans="1:29" ht="34">
      <c r="A130" s="21">
        <v>5</v>
      </c>
      <c r="B130" s="21" t="s">
        <v>101</v>
      </c>
      <c r="C130" s="21" t="s">
        <v>371</v>
      </c>
      <c r="D130" s="22" t="s">
        <v>371</v>
      </c>
      <c r="E130" s="21" t="s">
        <v>371</v>
      </c>
      <c r="F130" s="34" t="s">
        <v>369</v>
      </c>
      <c r="G130" s="21" t="str">
        <f>_xlfn.IFNA(VLOOKUP($F130,'【4】 框架Ratecard条目汇总'!$A:$I,2,0),"")</f>
        <v>据实结算</v>
      </c>
      <c r="H130" s="34" t="str">
        <f>_xlfn.IFNA(VLOOKUP($F130,'【4】 框架Ratecard条目汇总'!$A:$I,3,0),"")</f>
        <v>差旅相关</v>
      </c>
      <c r="I130" s="34" t="str">
        <f>_xlfn.IFNA(VLOOKUP($F130,'【4】 框架Ratecard条目汇总'!$A:$I,4,0),"")</f>
        <v>餐费</v>
      </c>
      <c r="J130" s="34" t="str">
        <f>_xlfn.IFNA(VLOOKUP($F130,'【4】 框架Ratecard条目汇总'!$A:$I,5,0),"")</f>
        <v>餐费</v>
      </c>
      <c r="K130" s="34" t="str">
        <f>_xlfn.IFNA(VLOOKUP($F130,'【4】 框架Ratecard条目汇总'!$A:$I,6,0),"")</f>
        <v>餐费</v>
      </c>
      <c r="L130" s="42" t="str">
        <f>_xlfn.IFNA(VLOOKUP($F130,'【4】 框架Ratecard条目汇总'!$A:$I,7,0),"")</f>
        <v>乙方供应商人员Onsite餐费，实报实销，每日餐费不超过100元/人， 已含餐费的第三方人员不得重复此项收费</v>
      </c>
      <c r="M130" s="34" t="str">
        <f>_xlfn.IFNA(VLOOKUP($F130,'【4】 框架Ratecard条目汇总'!$A:$I,8,0),"")</f>
        <v>人/天</v>
      </c>
      <c r="N130" s="52">
        <v>90</v>
      </c>
      <c r="O130" s="52"/>
      <c r="P130" s="52"/>
      <c r="Q130" s="62">
        <v>130</v>
      </c>
      <c r="R130" s="54"/>
      <c r="S130" s="54"/>
      <c r="T130" s="54">
        <v>1</v>
      </c>
      <c r="U130" s="54"/>
      <c r="V130" s="54"/>
      <c r="W130" s="52">
        <f>IFERROR(T130*Q130*N130,0)</f>
        <v>11700</v>
      </c>
      <c r="X130" s="52"/>
      <c r="Y130" s="52"/>
      <c r="Z130" s="52"/>
      <c r="AA130" s="52"/>
      <c r="AB130" s="44" t="s">
        <v>372</v>
      </c>
      <c r="AC130" s="21"/>
    </row>
    <row r="131" spans="1:29" ht="51">
      <c r="A131" s="21">
        <v>6</v>
      </c>
      <c r="B131" s="21" t="s">
        <v>101</v>
      </c>
      <c r="C131" s="21" t="s">
        <v>373</v>
      </c>
      <c r="D131" s="22" t="s">
        <v>373</v>
      </c>
      <c r="E131" s="21" t="s">
        <v>373</v>
      </c>
      <c r="F131" s="34" t="s">
        <v>374</v>
      </c>
      <c r="G131" s="21" t="str">
        <f>_xlfn.IFNA(VLOOKUP($F131,'【4】 框架Ratecard条目汇总'!$A:$I,2,0),"")</f>
        <v>据实结算</v>
      </c>
      <c r="H131" s="34" t="str">
        <f>_xlfn.IFNA(VLOOKUP($F131,'【4】 框架Ratecard条目汇总'!$A:$I,3,0),"")</f>
        <v>差旅相关</v>
      </c>
      <c r="I131" s="34" t="str">
        <f>_xlfn.IFNA(VLOOKUP($F131,'【4】 框架Ratecard条目汇总'!$A:$I,4,0),"")</f>
        <v>市内交通</v>
      </c>
      <c r="J131" s="34" t="str">
        <f>_xlfn.IFNA(VLOOKUP($F131,'【4】 框架Ratecard条目汇总'!$A:$I,5,0),"")</f>
        <v>市内交通</v>
      </c>
      <c r="K131" s="34" t="str">
        <f>_xlfn.IFNA(VLOOKUP($F131,'【4】 框架Ratecard条目汇总'!$A:$I,6,0),"")</f>
        <v>市内交通</v>
      </c>
      <c r="L131" s="42" t="str">
        <f>_xlfn.IFNA(VLOOKUP($F131,'【4】 框架Ratecard条目汇总'!$A:$I,7,0),"")</f>
        <v>出租车、快车实报实销，不能为高档车辆</v>
      </c>
      <c r="M131" s="34" t="str">
        <f>_xlfn.IFNA(VLOOKUP($F131,'【4】 框架Ratecard条目汇总'!$A:$I,8,0),"")</f>
        <v>趟</v>
      </c>
      <c r="N131" s="52">
        <v>50</v>
      </c>
      <c r="O131" s="52"/>
      <c r="P131" s="52"/>
      <c r="Q131" s="62">
        <v>275</v>
      </c>
      <c r="R131" s="54"/>
      <c r="S131" s="54"/>
      <c r="T131" s="54">
        <v>1</v>
      </c>
      <c r="U131" s="54"/>
      <c r="V131" s="54"/>
      <c r="W131" s="52">
        <f>IFERROR(T131*Q131*N131,0)</f>
        <v>13750</v>
      </c>
      <c r="X131" s="52"/>
      <c r="Y131" s="52"/>
      <c r="Z131" s="52"/>
      <c r="AA131" s="52"/>
      <c r="AB131" s="44" t="s">
        <v>375</v>
      </c>
      <c r="AC131" s="21"/>
    </row>
    <row r="132" spans="1:29" ht="17">
      <c r="A132" s="21">
        <v>7</v>
      </c>
      <c r="B132" s="21" t="s">
        <v>101</v>
      </c>
      <c r="C132" s="21" t="s">
        <v>376</v>
      </c>
      <c r="D132" s="22" t="s">
        <v>376</v>
      </c>
      <c r="E132" s="21" t="s">
        <v>376</v>
      </c>
      <c r="F132" s="34" t="s">
        <v>377</v>
      </c>
      <c r="G132" s="21" t="str">
        <f>_xlfn.IFNA(VLOOKUP($F132,'【4】 框架Ratecard条目汇总'!$A:$I,2,0),"")</f>
        <v>据实结算</v>
      </c>
      <c r="H132" s="34" t="str">
        <f>_xlfn.IFNA(VLOOKUP($F132,'【4】 框架Ratecard条目汇总'!$A:$I,3,0),"")</f>
        <v>差旅相关</v>
      </c>
      <c r="I132" s="34" t="str">
        <f>_xlfn.IFNA(VLOOKUP($F132,'【4】 框架Ratecard条目汇总'!$A:$I,4,0),"")</f>
        <v>住宿</v>
      </c>
      <c r="J132" s="34" t="str">
        <f>_xlfn.IFNA(VLOOKUP($F132,'【4】 框架Ratecard条目汇总'!$A:$I,5,0),"")</f>
        <v>住宿</v>
      </c>
      <c r="K132" s="34" t="str">
        <f>_xlfn.IFNA(VLOOKUP($F132,'【4】 框架Ratecard条目汇总'!$A:$I,6,0),"")</f>
        <v>住宿（一线城市）</v>
      </c>
      <c r="L132" s="42" t="str">
        <f>_xlfn.IFNA(VLOOKUP($F132,'【4】 框架Ratecard条目汇总'!$A:$I,7,0),"")</f>
        <v>住宿一线城市（北上广深杭），实报实销，每晚不超过500元/标间/间夜</v>
      </c>
      <c r="M132" s="34" t="str">
        <f>_xlfn.IFNA(VLOOKUP($F132,'【4】 框架Ratecard条目汇总'!$A:$I,8,0),"")</f>
        <v>间/夜</v>
      </c>
      <c r="N132" s="52">
        <v>849</v>
      </c>
      <c r="O132" s="52"/>
      <c r="P132" s="52"/>
      <c r="Q132" s="62">
        <v>157</v>
      </c>
      <c r="R132" s="54"/>
      <c r="S132" s="54"/>
      <c r="T132" s="54">
        <v>3</v>
      </c>
      <c r="U132" s="54"/>
      <c r="V132" s="54"/>
      <c r="W132" s="52">
        <f t="shared" ref="W132:W137" si="19">IFERROR(T132*Q132*N132,0)</f>
        <v>399879</v>
      </c>
      <c r="X132" s="52"/>
      <c r="Y132" s="52"/>
      <c r="Z132" s="52"/>
      <c r="AA132" s="52"/>
      <c r="AB132" s="44" t="s">
        <v>378</v>
      </c>
      <c r="AC132" s="21"/>
    </row>
    <row r="133" spans="1:29" ht="17">
      <c r="A133" s="21">
        <v>8</v>
      </c>
      <c r="B133" s="21" t="s">
        <v>101</v>
      </c>
      <c r="C133" s="21" t="s">
        <v>376</v>
      </c>
      <c r="D133" s="22" t="s">
        <v>376</v>
      </c>
      <c r="E133" s="21" t="s">
        <v>376</v>
      </c>
      <c r="F133" s="34" t="s">
        <v>377</v>
      </c>
      <c r="G133" s="21" t="str">
        <f>_xlfn.IFNA(VLOOKUP($F133,'【4】 框架Ratecard条目汇总'!$A:$I,2,0),"")</f>
        <v>据实结算</v>
      </c>
      <c r="H133" s="34" t="str">
        <f>_xlfn.IFNA(VLOOKUP($F133,'【4】 框架Ratecard条目汇总'!$A:$I,3,0),"")</f>
        <v>差旅相关</v>
      </c>
      <c r="I133" s="34" t="str">
        <f>_xlfn.IFNA(VLOOKUP($F133,'【4】 框架Ratecard条目汇总'!$A:$I,4,0),"")</f>
        <v>住宿</v>
      </c>
      <c r="J133" s="34" t="str">
        <f>_xlfn.IFNA(VLOOKUP($F133,'【4】 框架Ratecard条目汇总'!$A:$I,5,0),"")</f>
        <v>住宿</v>
      </c>
      <c r="K133" s="34" t="str">
        <f>_xlfn.IFNA(VLOOKUP($F133,'【4】 框架Ratecard条目汇总'!$A:$I,6,0),"")</f>
        <v>住宿（一线城市）</v>
      </c>
      <c r="L133" s="42" t="str">
        <f>_xlfn.IFNA(VLOOKUP($F133,'【4】 框架Ratecard条目汇总'!$A:$I,7,0),"")</f>
        <v>住宿一线城市（北上广深杭），实报实销，每晚不超过500元/标间/间夜</v>
      </c>
      <c r="M133" s="34" t="str">
        <f>_xlfn.IFNA(VLOOKUP($F133,'【4】 框架Ratecard条目汇总'!$A:$I,8,0),"")</f>
        <v>间/夜</v>
      </c>
      <c r="N133" s="52">
        <v>849</v>
      </c>
      <c r="O133" s="52"/>
      <c r="P133" s="52"/>
      <c r="Q133" s="62">
        <v>426</v>
      </c>
      <c r="R133" s="54"/>
      <c r="S133" s="54"/>
      <c r="T133" s="54">
        <v>1</v>
      </c>
      <c r="U133" s="54"/>
      <c r="V133" s="54"/>
      <c r="W133" s="52">
        <f t="shared" si="19"/>
        <v>361674</v>
      </c>
      <c r="X133" s="52"/>
      <c r="Y133" s="52"/>
      <c r="Z133" s="52"/>
      <c r="AA133" s="52"/>
      <c r="AB133" s="44" t="s">
        <v>379</v>
      </c>
      <c r="AC133" s="21"/>
    </row>
    <row r="134" spans="1:29" ht="17">
      <c r="A134" s="21">
        <v>9</v>
      </c>
      <c r="B134" s="21" t="s">
        <v>101</v>
      </c>
      <c r="C134" s="21" t="s">
        <v>376</v>
      </c>
      <c r="D134" s="22" t="s">
        <v>376</v>
      </c>
      <c r="E134" s="21" t="s">
        <v>376</v>
      </c>
      <c r="F134" s="34" t="s">
        <v>377</v>
      </c>
      <c r="G134" s="21" t="str">
        <f>_xlfn.IFNA(VLOOKUP($F134,'【4】 框架Ratecard条目汇总'!$A:$I,2,0),"")</f>
        <v>据实结算</v>
      </c>
      <c r="H134" s="34" t="str">
        <f>_xlfn.IFNA(VLOOKUP($F134,'【4】 框架Ratecard条目汇总'!$A:$I,3,0),"")</f>
        <v>差旅相关</v>
      </c>
      <c r="I134" s="34" t="str">
        <f>_xlfn.IFNA(VLOOKUP($F134,'【4】 框架Ratecard条目汇总'!$A:$I,4,0),"")</f>
        <v>住宿</v>
      </c>
      <c r="J134" s="34" t="str">
        <f>_xlfn.IFNA(VLOOKUP($F134,'【4】 框架Ratecard条目汇总'!$A:$I,5,0),"")</f>
        <v>住宿</v>
      </c>
      <c r="K134" s="34" t="str">
        <f>_xlfn.IFNA(VLOOKUP($F134,'【4】 框架Ratecard条目汇总'!$A:$I,6,0),"")</f>
        <v>住宿（一线城市）</v>
      </c>
      <c r="L134" s="42" t="str">
        <f>_xlfn.IFNA(VLOOKUP($F134,'【4】 框架Ratecard条目汇总'!$A:$I,7,0),"")</f>
        <v>住宿一线城市（北上广深杭），实报实销，每晚不超过500元/标间/间夜</v>
      </c>
      <c r="M134" s="34" t="str">
        <f>_xlfn.IFNA(VLOOKUP($F134,'【4】 框架Ratecard条目汇总'!$A:$I,8,0),"")</f>
        <v>间/夜</v>
      </c>
      <c r="N134" s="52">
        <v>680000</v>
      </c>
      <c r="O134" s="52"/>
      <c r="P134" s="52"/>
      <c r="Q134" s="62">
        <v>4</v>
      </c>
      <c r="R134" s="54"/>
      <c r="S134" s="54"/>
      <c r="T134" s="54">
        <v>1</v>
      </c>
      <c r="U134" s="54"/>
      <c r="V134" s="54"/>
      <c r="W134" s="52">
        <f t="shared" si="19"/>
        <v>2720000</v>
      </c>
      <c r="X134" s="52"/>
      <c r="Y134" s="52"/>
      <c r="Z134" s="52"/>
      <c r="AA134" s="52"/>
      <c r="AB134" s="44" t="s">
        <v>380</v>
      </c>
      <c r="AC134" s="21"/>
    </row>
    <row r="135" spans="1:29" ht="17">
      <c r="A135" s="21">
        <v>10</v>
      </c>
      <c r="B135" s="21" t="s">
        <v>101</v>
      </c>
      <c r="C135" s="21" t="s">
        <v>376</v>
      </c>
      <c r="D135" s="22" t="s">
        <v>376</v>
      </c>
      <c r="E135" s="21" t="s">
        <v>376</v>
      </c>
      <c r="F135" s="34" t="s">
        <v>377</v>
      </c>
      <c r="G135" s="21" t="str">
        <f>_xlfn.IFNA(VLOOKUP($F135,'【4】 框架Ratecard条目汇总'!$A:$I,2,0),"")</f>
        <v>据实结算</v>
      </c>
      <c r="H135" s="34" t="str">
        <f>_xlfn.IFNA(VLOOKUP($F135,'【4】 框架Ratecard条目汇总'!$A:$I,3,0),"")</f>
        <v>差旅相关</v>
      </c>
      <c r="I135" s="34" t="str">
        <f>_xlfn.IFNA(VLOOKUP($F135,'【4】 框架Ratecard条目汇总'!$A:$I,4,0),"")</f>
        <v>住宿</v>
      </c>
      <c r="J135" s="34" t="str">
        <f>_xlfn.IFNA(VLOOKUP($F135,'【4】 框架Ratecard条目汇总'!$A:$I,5,0),"")</f>
        <v>住宿</v>
      </c>
      <c r="K135" s="34" t="str">
        <f>_xlfn.IFNA(VLOOKUP($F135,'【4】 框架Ratecard条目汇总'!$A:$I,6,0),"")</f>
        <v>住宿（一线城市）</v>
      </c>
      <c r="L135" s="42" t="str">
        <f>_xlfn.IFNA(VLOOKUP($F135,'【4】 框架Ratecard条目汇总'!$A:$I,7,0),"")</f>
        <v>住宿一线城市（北上广深杭），实报实销，每晚不超过500元/标间/间夜</v>
      </c>
      <c r="M135" s="34" t="str">
        <f>_xlfn.IFNA(VLOOKUP($F135,'【4】 框架Ratecard条目汇总'!$A:$I,8,0),"")</f>
        <v>间/夜</v>
      </c>
      <c r="N135" s="52">
        <v>-23094.400000000001</v>
      </c>
      <c r="O135" s="52"/>
      <c r="P135" s="52"/>
      <c r="Q135" s="62">
        <v>4</v>
      </c>
      <c r="R135" s="54"/>
      <c r="S135" s="54"/>
      <c r="T135" s="54">
        <v>1</v>
      </c>
      <c r="U135" s="54"/>
      <c r="V135" s="54"/>
      <c r="W135" s="52">
        <f t="shared" si="19"/>
        <v>-92377.600000000006</v>
      </c>
      <c r="X135" s="52"/>
      <c r="Y135" s="52"/>
      <c r="Z135" s="52"/>
      <c r="AA135" s="52"/>
      <c r="AB135" s="44" t="s">
        <v>381</v>
      </c>
      <c r="AC135" s="21"/>
    </row>
    <row r="136" spans="1:29" ht="34">
      <c r="A136" s="21">
        <v>11</v>
      </c>
      <c r="B136" s="21" t="s">
        <v>101</v>
      </c>
      <c r="C136" s="21" t="s">
        <v>382</v>
      </c>
      <c r="D136" s="22" t="s">
        <v>382</v>
      </c>
      <c r="E136" s="21" t="s">
        <v>383</v>
      </c>
      <c r="F136" s="34" t="s">
        <v>369</v>
      </c>
      <c r="G136" s="21" t="str">
        <f>_xlfn.IFNA(VLOOKUP($F136,'【4】 框架Ratecard条目汇总'!$A:$I,2,0),"")</f>
        <v>据实结算</v>
      </c>
      <c r="H136" s="34" t="str">
        <f>_xlfn.IFNA(VLOOKUP($F136,'【4】 框架Ratecard条目汇总'!$A:$I,3,0),"")</f>
        <v>差旅相关</v>
      </c>
      <c r="I136" s="34" t="str">
        <f>_xlfn.IFNA(VLOOKUP($F136,'【4】 框架Ratecard条目汇总'!$A:$I,4,0),"")</f>
        <v>餐费</v>
      </c>
      <c r="J136" s="34" t="str">
        <f>_xlfn.IFNA(VLOOKUP($F136,'【4】 框架Ratecard条目汇总'!$A:$I,5,0),"")</f>
        <v>餐费</v>
      </c>
      <c r="K136" s="34" t="str">
        <f>_xlfn.IFNA(VLOOKUP($F136,'【4】 框架Ratecard条目汇总'!$A:$I,6,0),"")</f>
        <v>餐费</v>
      </c>
      <c r="L136" s="42" t="str">
        <f>_xlfn.IFNA(VLOOKUP($F136,'【4】 框架Ratecard条目汇总'!$A:$I,7,0),"")</f>
        <v>乙方供应商人员Onsite餐费，实报实销，每日餐费不超过100元/人， 已含餐费的第三方人员不得重复此项收费</v>
      </c>
      <c r="M136" s="34" t="str">
        <f>_xlfn.IFNA(VLOOKUP($F136,'【4】 框架Ratecard条目汇总'!$A:$I,8,0),"")</f>
        <v>人/天</v>
      </c>
      <c r="N136" s="52">
        <v>198</v>
      </c>
      <c r="O136" s="52"/>
      <c r="P136" s="52"/>
      <c r="Q136" s="62">
        <v>157</v>
      </c>
      <c r="R136" s="54"/>
      <c r="S136" s="54"/>
      <c r="T136" s="54">
        <v>4</v>
      </c>
      <c r="U136" s="54"/>
      <c r="V136" s="54"/>
      <c r="W136" s="52">
        <f t="shared" si="19"/>
        <v>124344</v>
      </c>
      <c r="X136" s="52"/>
      <c r="Y136" s="52"/>
      <c r="Z136" s="52"/>
      <c r="AA136" s="52"/>
      <c r="AB136" s="44" t="s">
        <v>384</v>
      </c>
      <c r="AC136" s="21"/>
    </row>
    <row r="137" spans="1:29" ht="34">
      <c r="A137" s="21">
        <v>12</v>
      </c>
      <c r="B137" s="21" t="s">
        <v>101</v>
      </c>
      <c r="C137" s="21" t="s">
        <v>382</v>
      </c>
      <c r="D137" s="22" t="s">
        <v>382</v>
      </c>
      <c r="E137" s="21" t="s">
        <v>383</v>
      </c>
      <c r="F137" s="34" t="s">
        <v>369</v>
      </c>
      <c r="G137" s="21" t="str">
        <f>_xlfn.IFNA(VLOOKUP($F137,'【4】 框架Ratecard条目汇总'!$A:$I,2,0),"")</f>
        <v>据实结算</v>
      </c>
      <c r="H137" s="34" t="str">
        <f>_xlfn.IFNA(VLOOKUP($F137,'【4】 框架Ratecard条目汇总'!$A:$I,3,0),"")</f>
        <v>差旅相关</v>
      </c>
      <c r="I137" s="34" t="str">
        <f>_xlfn.IFNA(VLOOKUP($F137,'【4】 框架Ratecard条目汇总'!$A:$I,4,0),"")</f>
        <v>餐费</v>
      </c>
      <c r="J137" s="34" t="str">
        <f>_xlfn.IFNA(VLOOKUP($F137,'【4】 框架Ratecard条目汇总'!$A:$I,5,0),"")</f>
        <v>餐费</v>
      </c>
      <c r="K137" s="34" t="str">
        <f>_xlfn.IFNA(VLOOKUP($F137,'【4】 框架Ratecard条目汇总'!$A:$I,6,0),"")</f>
        <v>餐费</v>
      </c>
      <c r="L137" s="42" t="str">
        <f>_xlfn.IFNA(VLOOKUP($F137,'【4】 框架Ratecard条目汇总'!$A:$I,7,0),"")</f>
        <v>乙方供应商人员Onsite餐费，实报实销，每日餐费不超过100元/人， 已含餐费的第三方人员不得重复此项收费</v>
      </c>
      <c r="M137" s="34" t="str">
        <f>_xlfn.IFNA(VLOOKUP($F137,'【4】 框架Ratecard条目汇总'!$A:$I,8,0),"")</f>
        <v>人/天</v>
      </c>
      <c r="N137" s="52">
        <v>198</v>
      </c>
      <c r="O137" s="52"/>
      <c r="P137" s="52"/>
      <c r="Q137" s="62">
        <v>269</v>
      </c>
      <c r="R137" s="54"/>
      <c r="S137" s="54"/>
      <c r="T137" s="54">
        <v>1</v>
      </c>
      <c r="U137" s="54"/>
      <c r="V137" s="54"/>
      <c r="W137" s="52">
        <f t="shared" si="19"/>
        <v>53262</v>
      </c>
      <c r="X137" s="52"/>
      <c r="Y137" s="52"/>
      <c r="Z137" s="52"/>
      <c r="AA137" s="52"/>
      <c r="AB137" s="44" t="s">
        <v>384</v>
      </c>
      <c r="AC137" s="21"/>
    </row>
    <row r="138" spans="1:29" ht="17">
      <c r="A138" s="21">
        <v>13</v>
      </c>
      <c r="B138" s="21" t="s">
        <v>101</v>
      </c>
      <c r="C138" s="21" t="s">
        <v>385</v>
      </c>
      <c r="D138" s="22" t="s">
        <v>385</v>
      </c>
      <c r="E138" s="21" t="s">
        <v>386</v>
      </c>
      <c r="F138" s="34" t="s">
        <v>377</v>
      </c>
      <c r="G138" s="21" t="str">
        <f>_xlfn.IFNA(VLOOKUP($F138,'【4】 框架Ratecard条目汇总'!$A:$I,2,0),"")</f>
        <v>据实结算</v>
      </c>
      <c r="H138" s="34" t="str">
        <f>_xlfn.IFNA(VLOOKUP($F138,'【4】 框架Ratecard条目汇总'!$A:$I,3,0),"")</f>
        <v>差旅相关</v>
      </c>
      <c r="I138" s="34" t="str">
        <f>_xlfn.IFNA(VLOOKUP($F138,'【4】 框架Ratecard条目汇总'!$A:$I,4,0),"")</f>
        <v>住宿</v>
      </c>
      <c r="J138" s="34" t="str">
        <f>_xlfn.IFNA(VLOOKUP($F138,'【4】 框架Ratecard条目汇总'!$A:$I,5,0),"")</f>
        <v>住宿</v>
      </c>
      <c r="K138" s="34" t="str">
        <f>_xlfn.IFNA(VLOOKUP($F138,'【4】 框架Ratecard条目汇总'!$A:$I,6,0),"")</f>
        <v>住宿（一线城市）</v>
      </c>
      <c r="L138" s="42" t="str">
        <f>_xlfn.IFNA(VLOOKUP($F138,'【4】 框架Ratecard条目汇总'!$A:$I,7,0),"")</f>
        <v>住宿一线城市（北上广深杭），实报实销，每晚不超过500元/标间/间夜</v>
      </c>
      <c r="M138" s="34" t="str">
        <f>_xlfn.IFNA(VLOOKUP($F138,'【4】 框架Ratecard条目汇总'!$A:$I,8,0),"")</f>
        <v>间/夜</v>
      </c>
      <c r="N138" s="52">
        <f>1980/1.06</f>
        <v>1867.9245283018868</v>
      </c>
      <c r="O138" s="52"/>
      <c r="P138" s="52"/>
      <c r="Q138" s="62">
        <v>100</v>
      </c>
      <c r="R138" s="54"/>
      <c r="S138" s="54"/>
      <c r="T138" s="54">
        <v>4</v>
      </c>
      <c r="U138" s="54"/>
      <c r="V138" s="54"/>
      <c r="W138" s="52">
        <f t="shared" ref="W138:W148" si="20">IFERROR(T138*Q138*N138,0)</f>
        <v>747169.8113207547</v>
      </c>
      <c r="X138" s="52"/>
      <c r="Y138" s="52"/>
      <c r="Z138" s="52"/>
      <c r="AA138" s="52"/>
      <c r="AB138" s="44" t="s">
        <v>387</v>
      </c>
      <c r="AC138" s="21"/>
    </row>
    <row r="139" spans="1:29" ht="34">
      <c r="A139" s="21">
        <v>14</v>
      </c>
      <c r="B139" s="21" t="s">
        <v>101</v>
      </c>
      <c r="C139" s="21" t="s">
        <v>388</v>
      </c>
      <c r="D139" s="22" t="s">
        <v>388</v>
      </c>
      <c r="E139" s="21" t="s">
        <v>388</v>
      </c>
      <c r="F139" s="34" t="s">
        <v>369</v>
      </c>
      <c r="G139" s="21" t="str">
        <f>_xlfn.IFNA(VLOOKUP($F139,'【4】 框架Ratecard条目汇总'!$A:$I,2,0),"")</f>
        <v>据实结算</v>
      </c>
      <c r="H139" s="34" t="str">
        <f>_xlfn.IFNA(VLOOKUP($F139,'【4】 框架Ratecard条目汇总'!$A:$I,3,0),"")</f>
        <v>差旅相关</v>
      </c>
      <c r="I139" s="34" t="str">
        <f>_xlfn.IFNA(VLOOKUP($F139,'【4】 框架Ratecard条目汇总'!$A:$I,4,0),"")</f>
        <v>餐费</v>
      </c>
      <c r="J139" s="34" t="str">
        <f>_xlfn.IFNA(VLOOKUP($F139,'【4】 框架Ratecard条目汇总'!$A:$I,5,0),"")</f>
        <v>餐费</v>
      </c>
      <c r="K139" s="34" t="str">
        <f>_xlfn.IFNA(VLOOKUP($F139,'【4】 框架Ratecard条目汇总'!$A:$I,6,0),"")</f>
        <v>餐费</v>
      </c>
      <c r="L139" s="42" t="str">
        <f>_xlfn.IFNA(VLOOKUP($F139,'【4】 框架Ratecard条目汇总'!$A:$I,7,0),"")</f>
        <v>乙方供应商人员Onsite餐费，实报实销，每日餐费不超过100元/人， 已含餐费的第三方人员不得重复此项收费</v>
      </c>
      <c r="M139" s="34" t="str">
        <f>_xlfn.IFNA(VLOOKUP($F139,'【4】 框架Ratecard条目汇总'!$A:$I,8,0),"")</f>
        <v>人/天</v>
      </c>
      <c r="N139" s="52">
        <v>700</v>
      </c>
      <c r="O139" s="52"/>
      <c r="P139" s="52"/>
      <c r="Q139" s="62">
        <v>80</v>
      </c>
      <c r="R139" s="54"/>
      <c r="S139" s="54"/>
      <c r="T139" s="54">
        <v>4</v>
      </c>
      <c r="U139" s="54"/>
      <c r="V139" s="54"/>
      <c r="W139" s="52">
        <f t="shared" si="20"/>
        <v>224000</v>
      </c>
      <c r="X139" s="52"/>
      <c r="Y139" s="52"/>
      <c r="Z139" s="52"/>
      <c r="AA139" s="52"/>
      <c r="AB139" s="44" t="s">
        <v>389</v>
      </c>
      <c r="AC139" s="21"/>
    </row>
    <row r="140" spans="1:29" ht="34">
      <c r="A140" s="21">
        <v>15</v>
      </c>
      <c r="B140" s="21" t="s">
        <v>101</v>
      </c>
      <c r="C140" s="21" t="s">
        <v>390</v>
      </c>
      <c r="D140" s="22" t="s">
        <v>390</v>
      </c>
      <c r="E140" s="21" t="s">
        <v>390</v>
      </c>
      <c r="F140" s="34" t="s">
        <v>369</v>
      </c>
      <c r="G140" s="21" t="str">
        <f>_xlfn.IFNA(VLOOKUP($F140,'【4】 框架Ratecard条目汇总'!$A:$I,2,0),"")</f>
        <v>据实结算</v>
      </c>
      <c r="H140" s="34" t="str">
        <f>_xlfn.IFNA(VLOOKUP($F140,'【4】 框架Ratecard条目汇总'!$A:$I,3,0),"")</f>
        <v>差旅相关</v>
      </c>
      <c r="I140" s="34" t="str">
        <f>_xlfn.IFNA(VLOOKUP($F140,'【4】 框架Ratecard条目汇总'!$A:$I,4,0),"")</f>
        <v>餐费</v>
      </c>
      <c r="J140" s="34" t="str">
        <f>_xlfn.IFNA(VLOOKUP($F140,'【4】 框架Ratecard条目汇总'!$A:$I,5,0),"")</f>
        <v>餐费</v>
      </c>
      <c r="K140" s="34" t="str">
        <f>_xlfn.IFNA(VLOOKUP($F140,'【4】 框架Ratecard条目汇总'!$A:$I,6,0),"")</f>
        <v>餐费</v>
      </c>
      <c r="L140" s="42" t="str">
        <f>_xlfn.IFNA(VLOOKUP($F140,'【4】 框架Ratecard条目汇总'!$A:$I,7,0),"")</f>
        <v>乙方供应商人员Onsite餐费，实报实销，每日餐费不超过100元/人， 已含餐费的第三方人员不得重复此项收费</v>
      </c>
      <c r="M140" s="34" t="str">
        <f>_xlfn.IFNA(VLOOKUP($F140,'【4】 框架Ratecard条目汇总'!$A:$I,8,0),"")</f>
        <v>人/天</v>
      </c>
      <c r="N140" s="52">
        <v>125</v>
      </c>
      <c r="O140" s="52"/>
      <c r="P140" s="52"/>
      <c r="Q140" s="62">
        <v>80</v>
      </c>
      <c r="R140" s="54"/>
      <c r="S140" s="54"/>
      <c r="T140" s="54">
        <v>1</v>
      </c>
      <c r="U140" s="54"/>
      <c r="V140" s="54"/>
      <c r="W140" s="52">
        <f t="shared" si="20"/>
        <v>10000</v>
      </c>
      <c r="X140" s="52"/>
      <c r="Y140" s="52"/>
      <c r="Z140" s="52"/>
      <c r="AA140" s="52"/>
      <c r="AB140" s="44" t="s">
        <v>391</v>
      </c>
      <c r="AC140" s="21"/>
    </row>
    <row r="141" spans="1:29" ht="34">
      <c r="A141" s="21">
        <v>16</v>
      </c>
      <c r="B141" s="107" t="s">
        <v>101</v>
      </c>
      <c r="C141" s="85" t="s">
        <v>392</v>
      </c>
      <c r="D141" s="108" t="s">
        <v>392</v>
      </c>
      <c r="E141" s="112" t="s">
        <v>392</v>
      </c>
      <c r="F141" s="34" t="s">
        <v>369</v>
      </c>
      <c r="G141" s="21" t="str">
        <f>_xlfn.IFNA(VLOOKUP($F141,'【4】 框架Ratecard条目汇总'!$A:$I,2,0),"")</f>
        <v>据实结算</v>
      </c>
      <c r="H141" s="34" t="str">
        <f>_xlfn.IFNA(VLOOKUP($F141,'【4】 框架Ratecard条目汇总'!$A:$I,3,0),"")</f>
        <v>差旅相关</v>
      </c>
      <c r="I141" s="34" t="str">
        <f>_xlfn.IFNA(VLOOKUP($F141,'【4】 框架Ratecard条目汇总'!$A:$I,4,0),"")</f>
        <v>餐费</v>
      </c>
      <c r="J141" s="34" t="str">
        <f>_xlfn.IFNA(VLOOKUP($F141,'【4】 框架Ratecard条目汇总'!$A:$I,5,0),"")</f>
        <v>餐费</v>
      </c>
      <c r="K141" s="34" t="str">
        <f>_xlfn.IFNA(VLOOKUP($F141,'【4】 框架Ratecard条目汇总'!$A:$I,6,0),"")</f>
        <v>餐费</v>
      </c>
      <c r="L141" s="42" t="str">
        <f>_xlfn.IFNA(VLOOKUP($F141,'【4】 框架Ratecard条目汇总'!$A:$I,7,0),"")</f>
        <v>乙方供应商人员Onsite餐费，实报实销，每日餐费不超过100元/人， 已含餐费的第三方人员不得重复此项收费</v>
      </c>
      <c r="M141" s="34" t="str">
        <f>_xlfn.IFNA(VLOOKUP($F141,'【4】 框架Ratecard条目汇总'!$A:$I,8,0),"")</f>
        <v>人/天</v>
      </c>
      <c r="N141" s="52">
        <v>250</v>
      </c>
      <c r="O141" s="52"/>
      <c r="P141" s="52"/>
      <c r="Q141" s="62">
        <v>100</v>
      </c>
      <c r="R141" s="54"/>
      <c r="S141" s="54"/>
      <c r="T141" s="54">
        <v>1</v>
      </c>
      <c r="U141" s="54"/>
      <c r="V141" s="54"/>
      <c r="W141" s="52">
        <f t="shared" si="20"/>
        <v>25000</v>
      </c>
      <c r="X141" s="52"/>
      <c r="Y141" s="52"/>
      <c r="Z141" s="52"/>
      <c r="AA141" s="52"/>
      <c r="AB141" s="44"/>
      <c r="AC141" s="21"/>
    </row>
    <row r="142" spans="1:29" ht="34">
      <c r="A142" s="21">
        <v>17</v>
      </c>
      <c r="B142" s="25" t="s">
        <v>101</v>
      </c>
      <c r="C142" s="88" t="s">
        <v>393</v>
      </c>
      <c r="D142" s="109" t="s">
        <v>393</v>
      </c>
      <c r="E142" s="113" t="s">
        <v>393</v>
      </c>
      <c r="F142" s="34" t="s">
        <v>369</v>
      </c>
      <c r="G142" s="21" t="str">
        <f>_xlfn.IFNA(VLOOKUP($F142,'【4】 框架Ratecard条目汇总'!$A:$I,2,0),"")</f>
        <v>据实结算</v>
      </c>
      <c r="H142" s="34" t="str">
        <f>_xlfn.IFNA(VLOOKUP($F142,'【4】 框架Ratecard条目汇总'!$A:$I,3,0),"")</f>
        <v>差旅相关</v>
      </c>
      <c r="I142" s="34" t="str">
        <f>_xlfn.IFNA(VLOOKUP($F142,'【4】 框架Ratecard条目汇总'!$A:$I,4,0),"")</f>
        <v>餐费</v>
      </c>
      <c r="J142" s="34" t="str">
        <f>_xlfn.IFNA(VLOOKUP($F142,'【4】 框架Ratecard条目汇总'!$A:$I,5,0),"")</f>
        <v>餐费</v>
      </c>
      <c r="K142" s="34" t="str">
        <f>_xlfn.IFNA(VLOOKUP($F142,'【4】 框架Ratecard条目汇总'!$A:$I,6,0),"")</f>
        <v>餐费</v>
      </c>
      <c r="L142" s="42" t="str">
        <f>_xlfn.IFNA(VLOOKUP($F142,'【4】 框架Ratecard条目汇总'!$A:$I,7,0),"")</f>
        <v>乙方供应商人员Onsite餐费，实报实销，每日餐费不超过100元/人， 已含餐费的第三方人员不得重复此项收费</v>
      </c>
      <c r="M142" s="34" t="str">
        <f>_xlfn.IFNA(VLOOKUP($F142,'【4】 框架Ratecard条目汇总'!$A:$I,8,0),"")</f>
        <v>人/天</v>
      </c>
      <c r="N142" s="52">
        <v>90</v>
      </c>
      <c r="O142" s="52"/>
      <c r="P142" s="52"/>
      <c r="Q142" s="62">
        <v>52</v>
      </c>
      <c r="R142" s="54"/>
      <c r="S142" s="54"/>
      <c r="T142" s="54">
        <v>1</v>
      </c>
      <c r="U142" s="54"/>
      <c r="V142" s="54"/>
      <c r="W142" s="52">
        <f t="shared" si="20"/>
        <v>4680</v>
      </c>
      <c r="X142" s="52"/>
      <c r="Y142" s="52"/>
      <c r="Z142" s="52"/>
      <c r="AA142" s="52"/>
      <c r="AB142" s="44"/>
      <c r="AC142" s="21"/>
    </row>
    <row r="143" spans="1:29" ht="17">
      <c r="A143" s="21">
        <v>18</v>
      </c>
      <c r="B143" s="25" t="s">
        <v>101</v>
      </c>
      <c r="C143" s="35" t="s">
        <v>394</v>
      </c>
      <c r="D143" s="28" t="s">
        <v>394</v>
      </c>
      <c r="E143" s="114" t="s">
        <v>394</v>
      </c>
      <c r="F143" s="34" t="s">
        <v>363</v>
      </c>
      <c r="G143" s="21" t="str">
        <f>_xlfn.IFNA(VLOOKUP($F143,'【4】 框架Ratecard条目汇总'!$A:$I,2,0),"")</f>
        <v>据实结算</v>
      </c>
      <c r="H143" s="34" t="str">
        <f>_xlfn.IFNA(VLOOKUP($F143,'【4】 框架Ratecard条目汇总'!$A:$I,3,0),"")</f>
        <v>差旅相关</v>
      </c>
      <c r="I143" s="34" t="str">
        <f>_xlfn.IFNA(VLOOKUP($F143,'【4】 框架Ratecard条目汇总'!$A:$I,4,0),"")</f>
        <v>城际交通</v>
      </c>
      <c r="J143" s="34" t="str">
        <f>_xlfn.IFNA(VLOOKUP($F143,'【4】 框架Ratecard条目汇总'!$A:$I,5,0),"")</f>
        <v>城际交通</v>
      </c>
      <c r="K143" s="34" t="str">
        <f>_xlfn.IFNA(VLOOKUP($F143,'【4】 框架Ratecard条目汇总'!$A:$I,6,0),"")</f>
        <v>城际交通</v>
      </c>
      <c r="L143" s="42" t="str">
        <f>_xlfn.IFNA(VLOOKUP($F143,'【4】 框架Ratecard条目汇总'!$A:$I,7,0),"")</f>
        <v>机票，实报实销，国内/外机票经济舱往返</v>
      </c>
      <c r="M143" s="34" t="str">
        <f>_xlfn.IFNA(VLOOKUP($F143,'【4】 框架Ratecard条目汇总'!$A:$I,8,0),"")</f>
        <v>趟</v>
      </c>
      <c r="N143" s="52">
        <v>1400000</v>
      </c>
      <c r="O143" s="52"/>
      <c r="P143" s="52"/>
      <c r="Q143" s="62">
        <v>1</v>
      </c>
      <c r="R143" s="54"/>
      <c r="S143" s="54"/>
      <c r="T143" s="54">
        <v>1</v>
      </c>
      <c r="U143" s="54"/>
      <c r="V143" s="54"/>
      <c r="W143" s="52">
        <f t="shared" si="20"/>
        <v>1400000</v>
      </c>
      <c r="X143" s="52"/>
      <c r="Y143" s="52"/>
      <c r="Z143" s="52"/>
      <c r="AA143" s="52"/>
      <c r="AB143" s="44"/>
      <c r="AC143" s="21"/>
    </row>
    <row r="144" spans="1:29" ht="17">
      <c r="A144" s="21">
        <v>19</v>
      </c>
      <c r="B144" s="25" t="s">
        <v>101</v>
      </c>
      <c r="C144" s="88" t="s">
        <v>366</v>
      </c>
      <c r="D144" s="109" t="s">
        <v>366</v>
      </c>
      <c r="E144" s="113" t="s">
        <v>366</v>
      </c>
      <c r="F144" s="34" t="s">
        <v>363</v>
      </c>
      <c r="G144" s="21" t="str">
        <f>_xlfn.IFNA(VLOOKUP($F144,'【4】 框架Ratecard条目汇总'!$A:$I,2,0),"")</f>
        <v>据实结算</v>
      </c>
      <c r="H144" s="34" t="str">
        <f>_xlfn.IFNA(VLOOKUP($F144,'【4】 框架Ratecard条目汇总'!$A:$I,3,0),"")</f>
        <v>差旅相关</v>
      </c>
      <c r="I144" s="34" t="str">
        <f>_xlfn.IFNA(VLOOKUP($F144,'【4】 框架Ratecard条目汇总'!$A:$I,4,0),"")</f>
        <v>城际交通</v>
      </c>
      <c r="J144" s="34" t="str">
        <f>_xlfn.IFNA(VLOOKUP($F144,'【4】 框架Ratecard条目汇总'!$A:$I,5,0),"")</f>
        <v>城际交通</v>
      </c>
      <c r="K144" s="34" t="str">
        <f>_xlfn.IFNA(VLOOKUP($F144,'【4】 框架Ratecard条目汇总'!$A:$I,6,0),"")</f>
        <v>城际交通</v>
      </c>
      <c r="L144" s="116" t="str">
        <f>_xlfn.IFNA(VLOOKUP($F144,'【4】 框架Ratecard条目汇总'!$A:$I,7,0),"")</f>
        <v>机票，实报实销，国内/外机票经济舱往返</v>
      </c>
      <c r="M144" s="119" t="str">
        <f>_xlfn.IFNA(VLOOKUP($F144,'【4】 框架Ratecard条目汇总'!$A:$I,8,0),"")</f>
        <v>趟</v>
      </c>
      <c r="N144" s="120">
        <v>2800</v>
      </c>
      <c r="O144" s="120"/>
      <c r="P144" s="120"/>
      <c r="Q144" s="125">
        <v>10</v>
      </c>
      <c r="R144" s="125"/>
      <c r="S144" s="125"/>
      <c r="T144" s="125">
        <v>1</v>
      </c>
      <c r="U144" s="125"/>
      <c r="V144" s="125"/>
      <c r="W144" s="120">
        <f t="shared" si="20"/>
        <v>28000</v>
      </c>
      <c r="X144" s="120"/>
      <c r="Y144" s="120"/>
      <c r="Z144" s="120"/>
      <c r="AA144" s="120"/>
      <c r="AB144" s="129" t="s">
        <v>395</v>
      </c>
      <c r="AC144" s="132"/>
    </row>
    <row r="145" spans="1:29" ht="17">
      <c r="A145" s="21">
        <v>20</v>
      </c>
      <c r="B145" s="25" t="s">
        <v>101</v>
      </c>
      <c r="C145" s="88" t="s">
        <v>396</v>
      </c>
      <c r="D145" s="109" t="s">
        <v>396</v>
      </c>
      <c r="E145" s="113" t="s">
        <v>396</v>
      </c>
      <c r="F145" s="34" t="s">
        <v>363</v>
      </c>
      <c r="G145" s="21" t="str">
        <f>_xlfn.IFNA(VLOOKUP($F145,'【4】 框架Ratecard条目汇总'!$A:$I,2,0),"")</f>
        <v>据实结算</v>
      </c>
      <c r="H145" s="34" t="str">
        <f>_xlfn.IFNA(VLOOKUP($F145,'【4】 框架Ratecard条目汇总'!$A:$I,3,0),"")</f>
        <v>差旅相关</v>
      </c>
      <c r="I145" s="34" t="str">
        <f>_xlfn.IFNA(VLOOKUP($F145,'【4】 框架Ratecard条目汇总'!$A:$I,4,0),"")</f>
        <v>城际交通</v>
      </c>
      <c r="J145" s="34" t="str">
        <f>_xlfn.IFNA(VLOOKUP($F145,'【4】 框架Ratecard条目汇总'!$A:$I,5,0),"")</f>
        <v>城际交通</v>
      </c>
      <c r="K145" s="34" t="str">
        <f>_xlfn.IFNA(VLOOKUP($F145,'【4】 框架Ratecard条目汇总'!$A:$I,6,0),"")</f>
        <v>城际交通</v>
      </c>
      <c r="L145" s="117" t="str">
        <f>_xlfn.IFNA(VLOOKUP($F145,'【4】 框架Ratecard条目汇总'!$A:$I,7,0),"")</f>
        <v>机票，实报实销，国内/外机票经济舱往返</v>
      </c>
      <c r="M145" s="121" t="str">
        <f>_xlfn.IFNA(VLOOKUP($F145,'【4】 框架Ratecard条目汇总'!$A:$I,8,0),"")</f>
        <v>趟</v>
      </c>
      <c r="N145" s="122">
        <v>2800</v>
      </c>
      <c r="O145" s="122"/>
      <c r="P145" s="122"/>
      <c r="Q145" s="126">
        <v>4</v>
      </c>
      <c r="R145" s="126"/>
      <c r="S145" s="126"/>
      <c r="T145" s="126">
        <v>1</v>
      </c>
      <c r="U145" s="126"/>
      <c r="V145" s="126"/>
      <c r="W145" s="122">
        <f t="shared" si="20"/>
        <v>11200</v>
      </c>
      <c r="X145" s="122"/>
      <c r="Y145" s="122"/>
      <c r="Z145" s="122"/>
      <c r="AA145" s="122"/>
      <c r="AB145" s="130" t="s">
        <v>395</v>
      </c>
      <c r="AC145" s="132"/>
    </row>
    <row r="146" spans="1:29">
      <c r="A146" s="21">
        <v>21</v>
      </c>
      <c r="B146" s="25" t="s">
        <v>101</v>
      </c>
      <c r="C146" s="88" t="s">
        <v>397</v>
      </c>
      <c r="D146" s="88" t="s">
        <v>397</v>
      </c>
      <c r="E146" s="88" t="s">
        <v>397</v>
      </c>
      <c r="F146" s="34"/>
      <c r="G146" s="21" t="s">
        <v>311</v>
      </c>
      <c r="H146" s="88" t="s">
        <v>397</v>
      </c>
      <c r="I146" s="88" t="s">
        <v>397</v>
      </c>
      <c r="J146" s="88" t="s">
        <v>397</v>
      </c>
      <c r="K146" s="88" t="s">
        <v>397</v>
      </c>
      <c r="L146" s="97" t="s">
        <v>397</v>
      </c>
      <c r="M146" s="121" t="s">
        <v>144</v>
      </c>
      <c r="N146" s="122">
        <v>10</v>
      </c>
      <c r="O146" s="122"/>
      <c r="P146" s="122"/>
      <c r="Q146" s="126">
        <v>526</v>
      </c>
      <c r="R146" s="126"/>
      <c r="S146" s="126"/>
      <c r="T146" s="126">
        <v>1</v>
      </c>
      <c r="U146" s="126"/>
      <c r="V146" s="126"/>
      <c r="W146" s="122">
        <f t="shared" si="20"/>
        <v>5260</v>
      </c>
      <c r="X146" s="122"/>
      <c r="Y146" s="122"/>
      <c r="Z146" s="122"/>
      <c r="AA146" s="122"/>
      <c r="AB146" s="130"/>
      <c r="AC146" s="132"/>
    </row>
    <row r="147" spans="1:29" ht="34">
      <c r="A147" s="21">
        <v>22</v>
      </c>
      <c r="B147" s="38" t="s">
        <v>101</v>
      </c>
      <c r="C147" s="110" t="s">
        <v>398</v>
      </c>
      <c r="D147" s="110" t="s">
        <v>398</v>
      </c>
      <c r="E147" s="110" t="s">
        <v>398</v>
      </c>
      <c r="F147" s="34" t="s">
        <v>369</v>
      </c>
      <c r="G147" s="21" t="str">
        <f>_xlfn.IFNA(VLOOKUP($F147,'【4】 框架Ratecard条目汇总'!$A:$I,2,0),"")</f>
        <v>据实结算</v>
      </c>
      <c r="H147" s="34" t="str">
        <f>_xlfn.IFNA(VLOOKUP($F147,'【4】 框架Ratecard条目汇总'!$A:$I,3,0),"")</f>
        <v>差旅相关</v>
      </c>
      <c r="I147" s="34" t="str">
        <f>_xlfn.IFNA(VLOOKUP($F147,'【4】 框架Ratecard条目汇总'!$A:$I,4,0),"")</f>
        <v>餐费</v>
      </c>
      <c r="J147" s="34" t="str">
        <f>_xlfn.IFNA(VLOOKUP($F147,'【4】 框架Ratecard条目汇总'!$A:$I,5,0),"")</f>
        <v>餐费</v>
      </c>
      <c r="K147" s="34" t="str">
        <f>_xlfn.IFNA(VLOOKUP($F147,'【4】 框架Ratecard条目汇总'!$A:$I,6,0),"")</f>
        <v>餐费</v>
      </c>
      <c r="L147" s="118" t="str">
        <f>_xlfn.IFNA(VLOOKUP($F147,'【4】 框架Ratecard条目汇总'!$A:$I,7,0),"")</f>
        <v>乙方供应商人员Onsite餐费，实报实销，每日餐费不超过100元/人， 已含餐费的第三方人员不得重复此项收费</v>
      </c>
      <c r="M147" s="123" t="str">
        <f>_xlfn.IFNA(VLOOKUP($F147,'【4】 框架Ratecard条目汇总'!$A:$I,8,0),"")</f>
        <v>人/天</v>
      </c>
      <c r="N147" s="124">
        <v>5000</v>
      </c>
      <c r="O147" s="124"/>
      <c r="P147" s="124"/>
      <c r="Q147" s="127">
        <v>1</v>
      </c>
      <c r="R147" s="127"/>
      <c r="S147" s="127"/>
      <c r="T147" s="127">
        <v>1</v>
      </c>
      <c r="U147" s="127"/>
      <c r="V147" s="127"/>
      <c r="W147" s="124">
        <f t="shared" si="20"/>
        <v>5000</v>
      </c>
      <c r="X147" s="124"/>
      <c r="Y147" s="124"/>
      <c r="Z147" s="124"/>
      <c r="AA147" s="124"/>
      <c r="AB147" s="131"/>
      <c r="AC147" s="132"/>
    </row>
    <row r="148" spans="1:29" ht="34">
      <c r="A148" s="21">
        <v>23</v>
      </c>
      <c r="B148" s="38" t="s">
        <v>101</v>
      </c>
      <c r="C148" s="110" t="s">
        <v>399</v>
      </c>
      <c r="D148" s="111" t="s">
        <v>399</v>
      </c>
      <c r="E148" s="115" t="s">
        <v>399</v>
      </c>
      <c r="F148" s="34" t="s">
        <v>377</v>
      </c>
      <c r="G148" s="21" t="str">
        <f>_xlfn.IFNA(VLOOKUP($F148,'【4】 框架Ratecard条目汇总'!$A:$I,2,0),"")</f>
        <v>据实结算</v>
      </c>
      <c r="H148" s="34" t="str">
        <f>_xlfn.IFNA(VLOOKUP($F148,'【4】 框架Ratecard条目汇总'!$A:$I,3,0),"")</f>
        <v>差旅相关</v>
      </c>
      <c r="I148" s="34" t="str">
        <f>_xlfn.IFNA(VLOOKUP($F148,'【4】 框架Ratecard条目汇总'!$A:$I,4,0),"")</f>
        <v>住宿</v>
      </c>
      <c r="J148" s="34" t="str">
        <f>_xlfn.IFNA(VLOOKUP($F148,'【4】 框架Ratecard条目汇总'!$A:$I,5,0),"")</f>
        <v>住宿</v>
      </c>
      <c r="K148" s="34" t="str">
        <f>_xlfn.IFNA(VLOOKUP($F148,'【4】 框架Ratecard条目汇总'!$A:$I,6,0),"")</f>
        <v>住宿（一线城市）</v>
      </c>
      <c r="L148" s="118" t="str">
        <f>_xlfn.IFNA(VLOOKUP($F148,'【4】 框架Ratecard条目汇总'!$A:$I,7,0),"")</f>
        <v>住宿一线城市（北上广深杭），实报实销，每晚不超过500元/标间/间夜</v>
      </c>
      <c r="M148" s="123" t="str">
        <f>_xlfn.IFNA(VLOOKUP($F148,'【4】 框架Ratecard条目汇总'!$A:$I,8,0),"")</f>
        <v>间/夜</v>
      </c>
      <c r="N148" s="124">
        <v>-900</v>
      </c>
      <c r="O148" s="124"/>
      <c r="P148" s="124"/>
      <c r="Q148" s="127">
        <v>24</v>
      </c>
      <c r="R148" s="127"/>
      <c r="S148" s="127"/>
      <c r="T148" s="127">
        <v>4</v>
      </c>
      <c r="U148" s="127"/>
      <c r="V148" s="127"/>
      <c r="W148" s="124">
        <f t="shared" si="20"/>
        <v>-86400</v>
      </c>
      <c r="X148" s="124"/>
      <c r="Y148" s="124"/>
      <c r="Z148" s="124"/>
      <c r="AA148" s="124"/>
      <c r="AB148" s="131" t="s">
        <v>400</v>
      </c>
      <c r="AC148" s="132"/>
    </row>
    <row r="149" spans="1:29">
      <c r="A149" s="74"/>
      <c r="B149" s="74"/>
      <c r="C149" s="75"/>
      <c r="D149" s="76"/>
      <c r="E149" s="75"/>
      <c r="F149" s="75"/>
      <c r="G149" s="75"/>
      <c r="H149" s="89"/>
      <c r="I149" s="89"/>
      <c r="J149" s="89"/>
      <c r="K149" s="89"/>
      <c r="L149" s="94"/>
      <c r="M149" s="75"/>
      <c r="N149" s="75"/>
      <c r="O149" s="75"/>
      <c r="P149" s="75"/>
      <c r="Q149" s="75"/>
      <c r="R149" s="75"/>
      <c r="S149" s="75"/>
      <c r="T149" s="75"/>
      <c r="U149" s="75"/>
      <c r="V149" s="102"/>
      <c r="W149" s="228" t="s">
        <v>401</v>
      </c>
      <c r="X149" s="228"/>
      <c r="Y149" s="228"/>
      <c r="Z149" s="228"/>
      <c r="AA149" s="228"/>
      <c r="AB149" s="229"/>
      <c r="AC149" s="230"/>
    </row>
    <row r="150" spans="1:29">
      <c r="A150" s="77"/>
      <c r="B150" s="77"/>
      <c r="C150" s="78"/>
      <c r="D150" s="79"/>
      <c r="E150" s="78"/>
      <c r="F150" s="78"/>
      <c r="G150" s="78"/>
      <c r="H150" s="90"/>
      <c r="I150" s="90"/>
      <c r="J150" s="90"/>
      <c r="K150" s="90"/>
      <c r="L150" s="95"/>
      <c r="M150" s="78"/>
      <c r="N150" s="78"/>
      <c r="O150" s="78"/>
      <c r="P150" s="78"/>
      <c r="Q150" s="78"/>
      <c r="R150" s="78"/>
      <c r="S150" s="78"/>
      <c r="T150" s="78"/>
      <c r="U150" s="78"/>
      <c r="V150" s="103"/>
      <c r="W150" s="104">
        <f>SUM(W126:W148)</f>
        <v>6022605.2113207541</v>
      </c>
      <c r="X150" s="104">
        <f>SUM(X126:X145)</f>
        <v>0</v>
      </c>
      <c r="Y150" s="104">
        <f>SUM(Y126:Y145)</f>
        <v>0</v>
      </c>
      <c r="Z150" s="104">
        <f t="shared" ref="Z150:AA152" si="21">X150-W150</f>
        <v>-6022605.2113207541</v>
      </c>
      <c r="AA150" s="104">
        <f t="shared" si="21"/>
        <v>0</v>
      </c>
      <c r="AB150" s="231"/>
      <c r="AC150" s="232"/>
    </row>
    <row r="151" spans="1:29">
      <c r="A151" s="21">
        <v>1</v>
      </c>
      <c r="B151" s="21" t="s">
        <v>102</v>
      </c>
      <c r="C151" s="21"/>
      <c r="D151" s="22"/>
      <c r="E151" s="21"/>
      <c r="F151" s="34" t="s">
        <v>402</v>
      </c>
      <c r="G151" s="21" t="str">
        <f>_xlfn.IFNA(VLOOKUP($F151,'【4】 框架Ratecard条目汇总'!$A:$I,2,0),"")</f>
        <v>据实结算</v>
      </c>
      <c r="H151" s="34" t="str">
        <f>_xlfn.IFNA(VLOOKUP($F151,'【4】 框架Ratecard条目汇总'!$A:$I,3,0),"")</f>
        <v>场地相关</v>
      </c>
      <c r="I151" s="34" t="str">
        <f>_xlfn.IFNA(VLOOKUP($F151,'【4】 框架Ratecard条目汇总'!$A:$I,4,0),"")</f>
        <v>场地租金</v>
      </c>
      <c r="J151" s="34" t="str">
        <f>_xlfn.IFNA(VLOOKUP($F151,'【4】 框架Ratecard条目汇总'!$A:$I,5,0),"")</f>
        <v>场地租金</v>
      </c>
      <c r="K151" s="34" t="str">
        <f>_xlfn.IFNA(VLOOKUP($F151,'【4】 框架Ratecard条目汇总'!$A:$I,6,0),"")</f>
        <v>场地租金，需提供合作合同/发票等凭证</v>
      </c>
      <c r="L151" s="42"/>
      <c r="M151" s="34" t="str">
        <f>_xlfn.IFNA(VLOOKUP($F151,'【4】 框架Ratecard条目汇总'!$A:$I,8,0),"")</f>
        <v>项</v>
      </c>
      <c r="N151" s="52"/>
      <c r="O151" s="52">
        <v>777</v>
      </c>
      <c r="P151" s="52">
        <v>888</v>
      </c>
      <c r="Q151" s="62"/>
      <c r="R151" s="62"/>
      <c r="S151" s="62"/>
      <c r="T151" s="62"/>
      <c r="U151" s="62"/>
      <c r="V151" s="62"/>
      <c r="W151" s="52">
        <f t="shared" ref="W151:Y152" si="22">IFERROR(T151*Q151*N151,0)</f>
        <v>0</v>
      </c>
      <c r="X151" s="52">
        <f t="shared" si="22"/>
        <v>0</v>
      </c>
      <c r="Y151" s="52">
        <f t="shared" si="22"/>
        <v>0</v>
      </c>
      <c r="Z151" s="52">
        <f t="shared" si="21"/>
        <v>0</v>
      </c>
      <c r="AA151" s="52">
        <f t="shared" si="21"/>
        <v>0</v>
      </c>
      <c r="AB151" s="43"/>
      <c r="AC151" s="21"/>
    </row>
    <row r="152" spans="1:29">
      <c r="A152" s="21">
        <v>2</v>
      </c>
      <c r="B152" s="21" t="s">
        <v>102</v>
      </c>
      <c r="C152" s="21"/>
      <c r="D152" s="22"/>
      <c r="E152" s="21"/>
      <c r="F152" s="34"/>
      <c r="G152" s="21" t="str">
        <f>_xlfn.IFNA(VLOOKUP($F152,'【4】 框架Ratecard条目汇总'!$A:$I,2,0),"")</f>
        <v/>
      </c>
      <c r="H152" s="34" t="str">
        <f>_xlfn.IFNA(VLOOKUP($F152,'【4】 框架Ratecard条目汇总'!$A:$I,3,0),"")</f>
        <v/>
      </c>
      <c r="I152" s="34" t="str">
        <f>_xlfn.IFNA(VLOOKUP($F152,'【4】 框架Ratecard条目汇总'!$A:$I,4,0),"")</f>
        <v/>
      </c>
      <c r="J152" s="34" t="str">
        <f>_xlfn.IFNA(VLOOKUP($F152,'【4】 框架Ratecard条目汇总'!$A:$I,5,0),"")</f>
        <v/>
      </c>
      <c r="K152" s="34" t="str">
        <f>_xlfn.IFNA(VLOOKUP($F152,'【4】 框架Ratecard条目汇总'!$A:$I,6,0),"")</f>
        <v/>
      </c>
      <c r="L152" s="42"/>
      <c r="M152" s="34" t="str">
        <f>_xlfn.IFNA(VLOOKUP($F152,'【4】 框架Ratecard条目汇总'!$A:$I,8,0),"")</f>
        <v/>
      </c>
      <c r="N152" s="52"/>
      <c r="O152" s="52"/>
      <c r="P152" s="52"/>
      <c r="Q152" s="62"/>
      <c r="R152" s="54"/>
      <c r="S152" s="54"/>
      <c r="T152" s="54"/>
      <c r="U152" s="54"/>
      <c r="V152" s="54"/>
      <c r="W152" s="52">
        <f t="shared" si="22"/>
        <v>0</v>
      </c>
      <c r="X152" s="52">
        <f t="shared" si="22"/>
        <v>0</v>
      </c>
      <c r="Y152" s="52">
        <f t="shared" si="22"/>
        <v>0</v>
      </c>
      <c r="Z152" s="52">
        <f t="shared" si="21"/>
        <v>0</v>
      </c>
      <c r="AA152" s="52">
        <f t="shared" si="21"/>
        <v>0</v>
      </c>
      <c r="AB152" s="43"/>
      <c r="AC152" s="21"/>
    </row>
    <row r="153" spans="1:29">
      <c r="A153" s="74"/>
      <c r="B153" s="74"/>
      <c r="C153" s="75"/>
      <c r="D153" s="76"/>
      <c r="E153" s="75"/>
      <c r="F153" s="75"/>
      <c r="G153" s="75"/>
      <c r="H153" s="89"/>
      <c r="I153" s="89"/>
      <c r="J153" s="89"/>
      <c r="K153" s="89"/>
      <c r="L153" s="94"/>
      <c r="M153" s="75"/>
      <c r="N153" s="75"/>
      <c r="O153" s="75"/>
      <c r="P153" s="75"/>
      <c r="Q153" s="75"/>
      <c r="R153" s="75"/>
      <c r="S153" s="75"/>
      <c r="T153" s="75"/>
      <c r="U153" s="75"/>
      <c r="V153" s="102"/>
      <c r="W153" s="228" t="s">
        <v>403</v>
      </c>
      <c r="X153" s="228"/>
      <c r="Y153" s="228"/>
      <c r="Z153" s="228"/>
      <c r="AA153" s="228"/>
      <c r="AB153" s="229"/>
      <c r="AC153" s="230"/>
    </row>
    <row r="154" spans="1:29">
      <c r="A154" s="77"/>
      <c r="B154" s="77"/>
      <c r="C154" s="78"/>
      <c r="D154" s="79"/>
      <c r="E154" s="78"/>
      <c r="F154" s="78"/>
      <c r="G154" s="78"/>
      <c r="H154" s="90"/>
      <c r="I154" s="90"/>
      <c r="J154" s="90"/>
      <c r="K154" s="90"/>
      <c r="L154" s="95"/>
      <c r="M154" s="78"/>
      <c r="N154" s="78"/>
      <c r="O154" s="78"/>
      <c r="P154" s="78"/>
      <c r="Q154" s="78"/>
      <c r="R154" s="78"/>
      <c r="S154" s="78"/>
      <c r="T154" s="78"/>
      <c r="U154" s="78"/>
      <c r="V154" s="103"/>
      <c r="W154" s="104">
        <f>SUM(W151:W152)</f>
        <v>0</v>
      </c>
      <c r="X154" s="104">
        <f>SUM(X151:X152)</f>
        <v>0</v>
      </c>
      <c r="Y154" s="104">
        <f>SUM(Y151:Y152)</f>
        <v>0</v>
      </c>
      <c r="Z154" s="104">
        <f t="shared" ref="Z154:AA157" si="23">X154-W154</f>
        <v>0</v>
      </c>
      <c r="AA154" s="104">
        <f t="shared" si="23"/>
        <v>0</v>
      </c>
      <c r="AB154" s="231"/>
      <c r="AC154" s="232"/>
    </row>
    <row r="155" spans="1:29">
      <c r="A155" s="21">
        <v>1</v>
      </c>
      <c r="B155" s="21" t="s">
        <v>103</v>
      </c>
      <c r="C155" s="21"/>
      <c r="D155" s="22"/>
      <c r="E155" s="21"/>
      <c r="F155" s="34" t="s">
        <v>404</v>
      </c>
      <c r="G155" s="21" t="str">
        <f>_xlfn.IFNA(VLOOKUP($F155,'【4】 框架Ratecard条目汇总'!$A:$I,2,0),"")</f>
        <v>据实结算</v>
      </c>
      <c r="H155" s="34" t="str">
        <f>_xlfn.IFNA(VLOOKUP($F155,'【4】 框架Ratecard条目汇总'!$A:$I,3,0),"")</f>
        <v>报批及安全</v>
      </c>
      <c r="I155" s="34" t="str">
        <f>_xlfn.IFNA(VLOOKUP($F155,'【4】 框架Ratecard条目汇总'!$A:$I,4,0),"")</f>
        <v>安全审查</v>
      </c>
      <c r="J155" s="34" t="str">
        <f>_xlfn.IFNA(VLOOKUP($F155,'【4】 框架Ratecard条目汇总'!$A:$I,5,0),"")</f>
        <v>安全审查</v>
      </c>
      <c r="K155" s="34" t="str">
        <f>_xlfn.IFNA(VLOOKUP($F155,'【4】 框架Ratecard条目汇总'!$A:$I,6,0),"")</f>
        <v>消电检查、结构审核、质检报告等费用</v>
      </c>
      <c r="L155" s="42"/>
      <c r="M155" s="34" t="str">
        <f>_xlfn.IFNA(VLOOKUP($F155,'【4】 框架Ratecard条目汇总'!$A:$I,8,0),"")</f>
        <v>项</v>
      </c>
      <c r="N155" s="52"/>
      <c r="O155" s="52">
        <v>777</v>
      </c>
      <c r="P155" s="52">
        <v>888</v>
      </c>
      <c r="Q155" s="62"/>
      <c r="R155" s="62"/>
      <c r="S155" s="62"/>
      <c r="T155" s="62"/>
      <c r="U155" s="62"/>
      <c r="V155" s="62"/>
      <c r="W155" s="52">
        <f t="shared" ref="W155:Y157" si="24">IFERROR(T155*Q155*N155,0)</f>
        <v>0</v>
      </c>
      <c r="X155" s="52">
        <f t="shared" si="24"/>
        <v>0</v>
      </c>
      <c r="Y155" s="52">
        <f t="shared" si="24"/>
        <v>0</v>
      </c>
      <c r="Z155" s="52">
        <f t="shared" si="23"/>
        <v>0</v>
      </c>
      <c r="AA155" s="52">
        <f t="shared" si="23"/>
        <v>0</v>
      </c>
      <c r="AB155" s="43"/>
      <c r="AC155" s="21"/>
    </row>
    <row r="156" spans="1:29">
      <c r="A156" s="21">
        <v>2</v>
      </c>
      <c r="B156" s="21" t="s">
        <v>103</v>
      </c>
      <c r="C156" s="21"/>
      <c r="D156" s="22"/>
      <c r="E156" s="21"/>
      <c r="F156" s="34"/>
      <c r="G156" s="21" t="str">
        <f>_xlfn.IFNA(VLOOKUP($F156,'【4】 框架Ratecard条目汇总'!$A:$I,2,0),"")</f>
        <v/>
      </c>
      <c r="H156" s="34" t="str">
        <f>_xlfn.IFNA(VLOOKUP($F156,'【4】 框架Ratecard条目汇总'!$A:$I,3,0),"")</f>
        <v/>
      </c>
      <c r="I156" s="34" t="str">
        <f>_xlfn.IFNA(VLOOKUP($F156,'【4】 框架Ratecard条目汇总'!$A:$I,4,0),"")</f>
        <v/>
      </c>
      <c r="J156" s="34" t="str">
        <f>_xlfn.IFNA(VLOOKUP($F156,'【4】 框架Ratecard条目汇总'!$A:$I,5,0),"")</f>
        <v/>
      </c>
      <c r="K156" s="34" t="str">
        <f>_xlfn.IFNA(VLOOKUP($F156,'【4】 框架Ratecard条目汇总'!$A:$I,6,0),"")</f>
        <v/>
      </c>
      <c r="L156" s="42"/>
      <c r="M156" s="34" t="str">
        <f>_xlfn.IFNA(VLOOKUP($F156,'【4】 框架Ratecard条目汇总'!$A:$I,8,0),"")</f>
        <v/>
      </c>
      <c r="N156" s="52"/>
      <c r="O156" s="52"/>
      <c r="P156" s="52"/>
      <c r="Q156" s="62"/>
      <c r="R156" s="54"/>
      <c r="S156" s="54"/>
      <c r="T156" s="54"/>
      <c r="U156" s="54"/>
      <c r="V156" s="54"/>
      <c r="W156" s="52">
        <f t="shared" si="24"/>
        <v>0</v>
      </c>
      <c r="X156" s="52">
        <f t="shared" si="24"/>
        <v>0</v>
      </c>
      <c r="Y156" s="52">
        <f t="shared" si="24"/>
        <v>0</v>
      </c>
      <c r="Z156" s="52">
        <f t="shared" si="23"/>
        <v>0</v>
      </c>
      <c r="AA156" s="52">
        <f t="shared" si="23"/>
        <v>0</v>
      </c>
      <c r="AB156" s="43"/>
      <c r="AC156" s="21"/>
    </row>
    <row r="157" spans="1:29">
      <c r="A157" s="21">
        <v>3</v>
      </c>
      <c r="B157" s="21" t="s">
        <v>103</v>
      </c>
      <c r="C157" s="21"/>
      <c r="D157" s="22"/>
      <c r="E157" s="21"/>
      <c r="F157" s="34"/>
      <c r="G157" s="21" t="str">
        <f>_xlfn.IFNA(VLOOKUP($F157,'【4】 框架Ratecard条目汇总'!$A:$I,2,0),"")</f>
        <v/>
      </c>
      <c r="H157" s="34" t="str">
        <f>_xlfn.IFNA(VLOOKUP($F157,'【4】 框架Ratecard条目汇总'!$A:$I,3,0),"")</f>
        <v/>
      </c>
      <c r="I157" s="34" t="str">
        <f>_xlfn.IFNA(VLOOKUP($F157,'【4】 框架Ratecard条目汇总'!$A:$I,4,0),"")</f>
        <v/>
      </c>
      <c r="J157" s="34" t="str">
        <f>_xlfn.IFNA(VLOOKUP($F157,'【4】 框架Ratecard条目汇总'!$A:$I,5,0),"")</f>
        <v/>
      </c>
      <c r="K157" s="34" t="str">
        <f>_xlfn.IFNA(VLOOKUP($F157,'【4】 框架Ratecard条目汇总'!$A:$I,6,0),"")</f>
        <v/>
      </c>
      <c r="L157" s="42"/>
      <c r="M157" s="34" t="str">
        <f>_xlfn.IFNA(VLOOKUP($F157,'【4】 框架Ratecard条目汇总'!$A:$I,8,0),"")</f>
        <v/>
      </c>
      <c r="N157" s="52"/>
      <c r="O157" s="52"/>
      <c r="P157" s="52"/>
      <c r="Q157" s="62"/>
      <c r="R157" s="54"/>
      <c r="S157" s="54"/>
      <c r="T157" s="54"/>
      <c r="U157" s="54"/>
      <c r="V157" s="54"/>
      <c r="W157" s="52">
        <f t="shared" si="24"/>
        <v>0</v>
      </c>
      <c r="X157" s="52">
        <f t="shared" si="24"/>
        <v>0</v>
      </c>
      <c r="Y157" s="52">
        <f t="shared" si="24"/>
        <v>0</v>
      </c>
      <c r="Z157" s="52">
        <f t="shared" si="23"/>
        <v>0</v>
      </c>
      <c r="AA157" s="52">
        <f t="shared" si="23"/>
        <v>0</v>
      </c>
      <c r="AB157" s="43"/>
      <c r="AC157" s="21"/>
    </row>
    <row r="158" spans="1:29">
      <c r="A158" s="74"/>
      <c r="B158" s="74"/>
      <c r="C158" s="75"/>
      <c r="D158" s="76"/>
      <c r="E158" s="75"/>
      <c r="F158" s="75"/>
      <c r="G158" s="75"/>
      <c r="H158" s="89"/>
      <c r="I158" s="89"/>
      <c r="J158" s="89"/>
      <c r="K158" s="89"/>
      <c r="L158" s="94"/>
      <c r="M158" s="75"/>
      <c r="N158" s="75"/>
      <c r="O158" s="75"/>
      <c r="P158" s="75"/>
      <c r="Q158" s="75"/>
      <c r="R158" s="75"/>
      <c r="S158" s="75"/>
      <c r="T158" s="75"/>
      <c r="U158" s="75"/>
      <c r="V158" s="102"/>
      <c r="W158" s="228" t="s">
        <v>405</v>
      </c>
      <c r="X158" s="228"/>
      <c r="Y158" s="228"/>
      <c r="Z158" s="228"/>
      <c r="AA158" s="228"/>
      <c r="AB158" s="229"/>
      <c r="AC158" s="230"/>
    </row>
    <row r="159" spans="1:29">
      <c r="A159" s="77"/>
      <c r="B159" s="77"/>
      <c r="C159" s="78"/>
      <c r="D159" s="79"/>
      <c r="E159" s="78"/>
      <c r="F159" s="78"/>
      <c r="G159" s="78"/>
      <c r="H159" s="90"/>
      <c r="I159" s="90"/>
      <c r="J159" s="90"/>
      <c r="K159" s="90"/>
      <c r="L159" s="95"/>
      <c r="M159" s="78"/>
      <c r="N159" s="78"/>
      <c r="O159" s="78"/>
      <c r="P159" s="78"/>
      <c r="Q159" s="78"/>
      <c r="R159" s="78"/>
      <c r="S159" s="78"/>
      <c r="T159" s="78"/>
      <c r="U159" s="78"/>
      <c r="V159" s="103"/>
      <c r="W159" s="104">
        <f>SUM(W155:W157)</f>
        <v>0</v>
      </c>
      <c r="X159" s="104">
        <f>SUM(X155:X157)</f>
        <v>0</v>
      </c>
      <c r="Y159" s="104">
        <f>SUM(Y155:Y157)</f>
        <v>0</v>
      </c>
      <c r="Z159" s="104">
        <f t="shared" ref="Z159:AA159" si="25">X159-W159</f>
        <v>0</v>
      </c>
      <c r="AA159" s="104">
        <f t="shared" si="25"/>
        <v>0</v>
      </c>
      <c r="AB159" s="231"/>
      <c r="AC159" s="232"/>
    </row>
    <row r="160" spans="1:29" ht="17">
      <c r="A160" s="21">
        <v>1</v>
      </c>
      <c r="B160" s="21" t="s">
        <v>104</v>
      </c>
      <c r="C160" s="21" t="s">
        <v>406</v>
      </c>
      <c r="D160" s="22" t="s">
        <v>406</v>
      </c>
      <c r="E160" s="21" t="s">
        <v>406</v>
      </c>
      <c r="F160" s="21"/>
      <c r="G160" s="21" t="s">
        <v>311</v>
      </c>
      <c r="H160" s="21" t="s">
        <v>406</v>
      </c>
      <c r="I160" s="21" t="s">
        <v>406</v>
      </c>
      <c r="J160" s="21" t="s">
        <v>406</v>
      </c>
      <c r="K160" s="21" t="s">
        <v>406</v>
      </c>
      <c r="L160" s="44" t="s">
        <v>407</v>
      </c>
      <c r="M160" s="34" t="s">
        <v>144</v>
      </c>
      <c r="N160" s="52">
        <v>104</v>
      </c>
      <c r="O160" s="52">
        <v>777</v>
      </c>
      <c r="P160" s="52">
        <v>888</v>
      </c>
      <c r="Q160" s="62">
        <v>426</v>
      </c>
      <c r="R160" s="62"/>
      <c r="S160" s="62"/>
      <c r="T160" s="62">
        <v>1</v>
      </c>
      <c r="U160" s="54"/>
      <c r="V160" s="54"/>
      <c r="W160" s="52">
        <f t="shared" ref="W160:W169" si="26">IFERROR(T160*Q160*N160,0)</f>
        <v>44304</v>
      </c>
      <c r="X160" s="52"/>
      <c r="Y160" s="52"/>
      <c r="Z160" s="52"/>
      <c r="AA160" s="52"/>
      <c r="AB160" s="44"/>
      <c r="AC160" s="21"/>
    </row>
    <row r="161" spans="1:29" ht="17">
      <c r="A161" s="21">
        <v>2</v>
      </c>
      <c r="B161" s="21" t="s">
        <v>104</v>
      </c>
      <c r="C161" s="21" t="s">
        <v>408</v>
      </c>
      <c r="D161" s="22" t="s">
        <v>408</v>
      </c>
      <c r="E161" s="21" t="s">
        <v>408</v>
      </c>
      <c r="F161" s="21"/>
      <c r="G161" s="21" t="s">
        <v>311</v>
      </c>
      <c r="H161" s="21" t="s">
        <v>408</v>
      </c>
      <c r="I161" s="21" t="s">
        <v>408</v>
      </c>
      <c r="J161" s="21" t="s">
        <v>408</v>
      </c>
      <c r="K161" s="21" t="s">
        <v>408</v>
      </c>
      <c r="L161" s="44" t="s">
        <v>409</v>
      </c>
      <c r="M161" s="34" t="s">
        <v>144</v>
      </c>
      <c r="N161" s="52">
        <v>20</v>
      </c>
      <c r="O161" s="52">
        <v>777</v>
      </c>
      <c r="P161" s="52">
        <v>888</v>
      </c>
      <c r="Q161" s="62">
        <v>426</v>
      </c>
      <c r="R161" s="62"/>
      <c r="S161" s="62"/>
      <c r="T161" s="62">
        <v>1</v>
      </c>
      <c r="U161" s="54"/>
      <c r="V161" s="54"/>
      <c r="W161" s="52">
        <f t="shared" si="26"/>
        <v>8520</v>
      </c>
      <c r="X161" s="52"/>
      <c r="Y161" s="52"/>
      <c r="Z161" s="52"/>
      <c r="AA161" s="52"/>
      <c r="AB161" s="44"/>
      <c r="AC161" s="21"/>
    </row>
    <row r="162" spans="1:29" ht="17">
      <c r="A162" s="21">
        <v>3</v>
      </c>
      <c r="B162" s="21" t="s">
        <v>104</v>
      </c>
      <c r="C162" s="21" t="s">
        <v>410</v>
      </c>
      <c r="D162" s="22" t="s">
        <v>410</v>
      </c>
      <c r="E162" s="21" t="s">
        <v>410</v>
      </c>
      <c r="F162" s="21"/>
      <c r="G162" s="21" t="s">
        <v>311</v>
      </c>
      <c r="H162" s="21" t="s">
        <v>410</v>
      </c>
      <c r="I162" s="21" t="s">
        <v>410</v>
      </c>
      <c r="J162" s="21" t="s">
        <v>410</v>
      </c>
      <c r="K162" s="21" t="s">
        <v>410</v>
      </c>
      <c r="L162" s="44" t="s">
        <v>411</v>
      </c>
      <c r="M162" s="34" t="s">
        <v>144</v>
      </c>
      <c r="N162" s="52">
        <v>8</v>
      </c>
      <c r="O162" s="52">
        <v>777</v>
      </c>
      <c r="P162" s="52">
        <v>888</v>
      </c>
      <c r="Q162" s="62">
        <v>426</v>
      </c>
      <c r="R162" s="62"/>
      <c r="S162" s="62"/>
      <c r="T162" s="62">
        <v>1</v>
      </c>
      <c r="U162" s="54"/>
      <c r="V162" s="54"/>
      <c r="W162" s="52">
        <f t="shared" si="26"/>
        <v>3408</v>
      </c>
      <c r="X162" s="52"/>
      <c r="Y162" s="52"/>
      <c r="Z162" s="52"/>
      <c r="AA162" s="52"/>
      <c r="AB162" s="44"/>
      <c r="AC162" s="21"/>
    </row>
    <row r="163" spans="1:29" ht="17">
      <c r="A163" s="21">
        <v>4</v>
      </c>
      <c r="B163" s="21" t="s">
        <v>104</v>
      </c>
      <c r="C163" s="21" t="s">
        <v>412</v>
      </c>
      <c r="D163" s="22" t="s">
        <v>412</v>
      </c>
      <c r="E163" s="21" t="s">
        <v>412</v>
      </c>
      <c r="F163" s="21"/>
      <c r="G163" s="21" t="s">
        <v>311</v>
      </c>
      <c r="H163" s="21" t="s">
        <v>412</v>
      </c>
      <c r="I163" s="21" t="s">
        <v>412</v>
      </c>
      <c r="J163" s="21" t="s">
        <v>412</v>
      </c>
      <c r="K163" s="21" t="s">
        <v>412</v>
      </c>
      <c r="L163" s="44" t="s">
        <v>413</v>
      </c>
      <c r="M163" s="34" t="s">
        <v>414</v>
      </c>
      <c r="N163" s="52">
        <v>24</v>
      </c>
      <c r="O163" s="52">
        <v>777</v>
      </c>
      <c r="P163" s="52">
        <v>888</v>
      </c>
      <c r="Q163" s="62">
        <v>426</v>
      </c>
      <c r="R163" s="62"/>
      <c r="S163" s="62"/>
      <c r="T163" s="62">
        <v>1</v>
      </c>
      <c r="U163" s="54"/>
      <c r="V163" s="54"/>
      <c r="W163" s="52">
        <f t="shared" si="26"/>
        <v>10224</v>
      </c>
      <c r="X163" s="52"/>
      <c r="Y163" s="52"/>
      <c r="Z163" s="52"/>
      <c r="AA163" s="52"/>
      <c r="AB163" s="44"/>
      <c r="AC163" s="21"/>
    </row>
    <row r="164" spans="1:29" ht="17">
      <c r="A164" s="21">
        <v>5</v>
      </c>
      <c r="B164" s="21" t="s">
        <v>104</v>
      </c>
      <c r="C164" s="21" t="s">
        <v>415</v>
      </c>
      <c r="D164" s="22" t="s">
        <v>415</v>
      </c>
      <c r="E164" s="21" t="s">
        <v>415</v>
      </c>
      <c r="F164" s="21"/>
      <c r="G164" s="21" t="s">
        <v>311</v>
      </c>
      <c r="H164" s="21" t="s">
        <v>415</v>
      </c>
      <c r="I164" s="21" t="s">
        <v>415</v>
      </c>
      <c r="J164" s="21" t="s">
        <v>415</v>
      </c>
      <c r="K164" s="21" t="s">
        <v>415</v>
      </c>
      <c r="L164" s="44" t="s">
        <v>416</v>
      </c>
      <c r="M164" s="34" t="s">
        <v>417</v>
      </c>
      <c r="N164" s="52">
        <v>12</v>
      </c>
      <c r="O164" s="52">
        <v>777</v>
      </c>
      <c r="P164" s="52">
        <v>888</v>
      </c>
      <c r="Q164" s="62">
        <v>426</v>
      </c>
      <c r="R164" s="62"/>
      <c r="S164" s="62"/>
      <c r="T164" s="62">
        <v>1</v>
      </c>
      <c r="U164" s="54"/>
      <c r="V164" s="54"/>
      <c r="W164" s="52">
        <f t="shared" si="26"/>
        <v>5112</v>
      </c>
      <c r="X164" s="52"/>
      <c r="Y164" s="52"/>
      <c r="Z164" s="52"/>
      <c r="AA164" s="52"/>
      <c r="AB164" s="44"/>
      <c r="AC164" s="21"/>
    </row>
    <row r="165" spans="1:29" ht="17">
      <c r="A165" s="21">
        <v>6</v>
      </c>
      <c r="B165" s="21" t="s">
        <v>104</v>
      </c>
      <c r="C165" s="21" t="s">
        <v>418</v>
      </c>
      <c r="D165" s="22" t="s">
        <v>418</v>
      </c>
      <c r="E165" s="21" t="s">
        <v>418</v>
      </c>
      <c r="F165" s="21"/>
      <c r="G165" s="21" t="s">
        <v>311</v>
      </c>
      <c r="H165" s="21" t="s">
        <v>418</v>
      </c>
      <c r="I165" s="21" t="s">
        <v>418</v>
      </c>
      <c r="J165" s="21" t="s">
        <v>418</v>
      </c>
      <c r="K165" s="21" t="s">
        <v>418</v>
      </c>
      <c r="L165" s="44" t="s">
        <v>419</v>
      </c>
      <c r="M165" s="34" t="s">
        <v>144</v>
      </c>
      <c r="N165" s="52">
        <v>25</v>
      </c>
      <c r="O165" s="52">
        <v>777</v>
      </c>
      <c r="P165" s="52">
        <v>888</v>
      </c>
      <c r="Q165" s="62">
        <v>426</v>
      </c>
      <c r="R165" s="62"/>
      <c r="S165" s="62"/>
      <c r="T165" s="62">
        <v>1</v>
      </c>
      <c r="U165" s="54"/>
      <c r="V165" s="54"/>
      <c r="W165" s="52">
        <f t="shared" si="26"/>
        <v>10650</v>
      </c>
      <c r="X165" s="52"/>
      <c r="Y165" s="52"/>
      <c r="Z165" s="52"/>
      <c r="AA165" s="52"/>
      <c r="AB165" s="44"/>
      <c r="AC165" s="21"/>
    </row>
    <row r="166" spans="1:29" ht="17">
      <c r="A166" s="21">
        <v>7</v>
      </c>
      <c r="B166" s="21" t="s">
        <v>104</v>
      </c>
      <c r="C166" s="21" t="s">
        <v>420</v>
      </c>
      <c r="D166" s="22" t="s">
        <v>420</v>
      </c>
      <c r="E166" s="21" t="s">
        <v>420</v>
      </c>
      <c r="F166" s="21"/>
      <c r="G166" s="21" t="s">
        <v>311</v>
      </c>
      <c r="H166" s="21" t="s">
        <v>420</v>
      </c>
      <c r="I166" s="21" t="s">
        <v>420</v>
      </c>
      <c r="J166" s="21" t="s">
        <v>420</v>
      </c>
      <c r="K166" s="21" t="s">
        <v>420</v>
      </c>
      <c r="L166" s="44" t="s">
        <v>421</v>
      </c>
      <c r="M166" s="34" t="s">
        <v>422</v>
      </c>
      <c r="N166" s="52">
        <v>50</v>
      </c>
      <c r="O166" s="52"/>
      <c r="P166" s="52"/>
      <c r="Q166" s="62">
        <v>426</v>
      </c>
      <c r="R166" s="62"/>
      <c r="S166" s="62"/>
      <c r="T166" s="62">
        <v>1</v>
      </c>
      <c r="U166" s="54"/>
      <c r="V166" s="54"/>
      <c r="W166" s="52">
        <f t="shared" si="26"/>
        <v>21300</v>
      </c>
      <c r="X166" s="52"/>
      <c r="Y166" s="52"/>
      <c r="Z166" s="52"/>
      <c r="AA166" s="52"/>
      <c r="AB166" s="44"/>
      <c r="AC166" s="21"/>
    </row>
    <row r="167" spans="1:29" ht="17">
      <c r="A167" s="21">
        <v>8</v>
      </c>
      <c r="B167" s="21" t="s">
        <v>104</v>
      </c>
      <c r="C167" s="21" t="s">
        <v>423</v>
      </c>
      <c r="D167" s="22" t="s">
        <v>423</v>
      </c>
      <c r="E167" s="21" t="s">
        <v>423</v>
      </c>
      <c r="F167" s="21"/>
      <c r="G167" s="21" t="s">
        <v>311</v>
      </c>
      <c r="H167" s="21" t="s">
        <v>423</v>
      </c>
      <c r="I167" s="21" t="s">
        <v>423</v>
      </c>
      <c r="J167" s="21" t="s">
        <v>423</v>
      </c>
      <c r="K167" s="21" t="s">
        <v>423</v>
      </c>
      <c r="L167" s="44" t="s">
        <v>424</v>
      </c>
      <c r="M167" s="34" t="s">
        <v>144</v>
      </c>
      <c r="N167" s="52">
        <v>39</v>
      </c>
      <c r="O167" s="52">
        <v>777</v>
      </c>
      <c r="P167" s="52">
        <v>888</v>
      </c>
      <c r="Q167" s="62">
        <v>426</v>
      </c>
      <c r="R167" s="62"/>
      <c r="S167" s="62"/>
      <c r="T167" s="62">
        <v>1</v>
      </c>
      <c r="U167" s="54"/>
      <c r="V167" s="54"/>
      <c r="W167" s="52">
        <f t="shared" si="26"/>
        <v>16614</v>
      </c>
      <c r="X167" s="52"/>
      <c r="Y167" s="52"/>
      <c r="Z167" s="52"/>
      <c r="AA167" s="52"/>
      <c r="AB167" s="44"/>
      <c r="AC167" s="21"/>
    </row>
    <row r="168" spans="1:29" ht="34">
      <c r="A168" s="21">
        <v>9</v>
      </c>
      <c r="B168" s="21" t="s">
        <v>104</v>
      </c>
      <c r="C168" s="21" t="s">
        <v>425</v>
      </c>
      <c r="D168" s="22" t="s">
        <v>425</v>
      </c>
      <c r="E168" s="21" t="s">
        <v>425</v>
      </c>
      <c r="F168" s="21"/>
      <c r="G168" s="21" t="s">
        <v>311</v>
      </c>
      <c r="H168" s="21" t="s">
        <v>425</v>
      </c>
      <c r="I168" s="21" t="s">
        <v>425</v>
      </c>
      <c r="J168" s="21" t="s">
        <v>425</v>
      </c>
      <c r="K168" s="21" t="s">
        <v>425</v>
      </c>
      <c r="L168" s="43" t="s">
        <v>426</v>
      </c>
      <c r="M168" s="34" t="s">
        <v>427</v>
      </c>
      <c r="N168" s="52">
        <v>25</v>
      </c>
      <c r="O168" s="52">
        <v>777</v>
      </c>
      <c r="P168" s="52">
        <v>888</v>
      </c>
      <c r="Q168" s="62">
        <v>426</v>
      </c>
      <c r="R168" s="62"/>
      <c r="S168" s="62"/>
      <c r="T168" s="62">
        <v>1</v>
      </c>
      <c r="U168" s="54"/>
      <c r="V168" s="54"/>
      <c r="W168" s="52">
        <f t="shared" si="26"/>
        <v>10650</v>
      </c>
      <c r="X168" s="52"/>
      <c r="Y168" s="52"/>
      <c r="Z168" s="52"/>
      <c r="AA168" s="52"/>
      <c r="AB168" s="44"/>
      <c r="AC168" s="21"/>
    </row>
    <row r="169" spans="1:29" ht="17">
      <c r="A169" s="21">
        <v>10</v>
      </c>
      <c r="B169" s="21" t="s">
        <v>104</v>
      </c>
      <c r="C169" s="21" t="s">
        <v>428</v>
      </c>
      <c r="D169" s="22" t="s">
        <v>428</v>
      </c>
      <c r="E169" s="21" t="s">
        <v>428</v>
      </c>
      <c r="F169" s="21"/>
      <c r="G169" s="21" t="s">
        <v>311</v>
      </c>
      <c r="H169" s="21" t="s">
        <v>428</v>
      </c>
      <c r="I169" s="21" t="s">
        <v>428</v>
      </c>
      <c r="J169" s="21" t="s">
        <v>428</v>
      </c>
      <c r="K169" s="21" t="s">
        <v>428</v>
      </c>
      <c r="L169" s="44" t="s">
        <v>429</v>
      </c>
      <c r="M169" s="34" t="s">
        <v>430</v>
      </c>
      <c r="N169" s="52">
        <v>37</v>
      </c>
      <c r="O169" s="52">
        <v>777</v>
      </c>
      <c r="P169" s="52">
        <v>888</v>
      </c>
      <c r="Q169" s="62">
        <v>426</v>
      </c>
      <c r="R169" s="62"/>
      <c r="S169" s="62"/>
      <c r="T169" s="62">
        <v>1</v>
      </c>
      <c r="U169" s="54"/>
      <c r="V169" s="54"/>
      <c r="W169" s="52">
        <f t="shared" si="26"/>
        <v>15762</v>
      </c>
      <c r="X169" s="52"/>
      <c r="Y169" s="52"/>
      <c r="Z169" s="52"/>
      <c r="AA169" s="52"/>
      <c r="AB169" s="44"/>
      <c r="AC169" s="21"/>
    </row>
    <row r="170" spans="1:29" ht="17">
      <c r="A170" s="21">
        <v>11</v>
      </c>
      <c r="B170" s="21" t="s">
        <v>104</v>
      </c>
      <c r="C170" s="72" t="s">
        <v>431</v>
      </c>
      <c r="D170" s="73" t="s">
        <v>431</v>
      </c>
      <c r="E170" s="72" t="s">
        <v>431</v>
      </c>
      <c r="F170" s="21"/>
      <c r="G170" s="21" t="s">
        <v>311</v>
      </c>
      <c r="H170" s="30" t="s">
        <v>431</v>
      </c>
      <c r="I170" s="30" t="s">
        <v>431</v>
      </c>
      <c r="J170" s="30" t="s">
        <v>431</v>
      </c>
      <c r="K170" s="30" t="s">
        <v>431</v>
      </c>
      <c r="L170" s="47" t="s">
        <v>431</v>
      </c>
      <c r="M170" s="34" t="s">
        <v>144</v>
      </c>
      <c r="N170" s="52">
        <v>69</v>
      </c>
      <c r="O170" s="52"/>
      <c r="P170" s="52"/>
      <c r="Q170" s="62">
        <v>426</v>
      </c>
      <c r="R170" s="54"/>
      <c r="S170" s="54"/>
      <c r="T170" s="54">
        <v>1</v>
      </c>
      <c r="U170" s="54"/>
      <c r="V170" s="54"/>
      <c r="W170" s="99">
        <f>N170*Q170*T170</f>
        <v>29394</v>
      </c>
      <c r="X170" s="52"/>
      <c r="Y170" s="52"/>
      <c r="Z170" s="52"/>
      <c r="AA170" s="52"/>
      <c r="AB170" s="44"/>
      <c r="AC170" s="21"/>
    </row>
    <row r="171" spans="1:29" ht="17">
      <c r="A171" s="21">
        <v>12</v>
      </c>
      <c r="B171" s="21" t="s">
        <v>104</v>
      </c>
      <c r="C171" s="21" t="s">
        <v>432</v>
      </c>
      <c r="D171" s="22" t="s">
        <v>432</v>
      </c>
      <c r="E171" s="21" t="s">
        <v>432</v>
      </c>
      <c r="F171" s="21"/>
      <c r="G171" s="21" t="s">
        <v>311</v>
      </c>
      <c r="H171" s="21" t="s">
        <v>432</v>
      </c>
      <c r="I171" s="21" t="s">
        <v>432</v>
      </c>
      <c r="J171" s="22" t="s">
        <v>433</v>
      </c>
      <c r="K171" s="22" t="s">
        <v>433</v>
      </c>
      <c r="L171" s="44" t="s">
        <v>433</v>
      </c>
      <c r="M171" s="34" t="s">
        <v>144</v>
      </c>
      <c r="N171" s="52">
        <v>38</v>
      </c>
      <c r="O171" s="52">
        <v>777</v>
      </c>
      <c r="P171" s="52">
        <v>888</v>
      </c>
      <c r="Q171" s="62">
        <v>426</v>
      </c>
      <c r="R171" s="62"/>
      <c r="S171" s="62"/>
      <c r="T171" s="62">
        <v>1</v>
      </c>
      <c r="U171" s="54"/>
      <c r="V171" s="54"/>
      <c r="W171" s="52">
        <f t="shared" ref="W171:W172" si="27">IFERROR(T171*Q171*N171,0)</f>
        <v>16188</v>
      </c>
      <c r="X171" s="52"/>
      <c r="Y171" s="52"/>
      <c r="Z171" s="52"/>
      <c r="AA171" s="52"/>
      <c r="AB171" s="44"/>
      <c r="AC171" s="21"/>
    </row>
    <row r="172" spans="1:29" ht="17">
      <c r="A172" s="21">
        <v>13</v>
      </c>
      <c r="B172" s="21" t="s">
        <v>104</v>
      </c>
      <c r="C172" s="30" t="s">
        <v>434</v>
      </c>
      <c r="D172" s="31" t="s">
        <v>434</v>
      </c>
      <c r="E172" s="30" t="s">
        <v>434</v>
      </c>
      <c r="F172" s="21"/>
      <c r="G172" s="21" t="s">
        <v>311</v>
      </c>
      <c r="H172" s="30" t="s">
        <v>434</v>
      </c>
      <c r="I172" s="30" t="s">
        <v>434</v>
      </c>
      <c r="J172" s="30" t="s">
        <v>434</v>
      </c>
      <c r="K172" s="30" t="s">
        <v>434</v>
      </c>
      <c r="L172" s="44" t="s">
        <v>435</v>
      </c>
      <c r="M172" s="34" t="s">
        <v>144</v>
      </c>
      <c r="N172" s="52">
        <v>90</v>
      </c>
      <c r="O172" s="52">
        <v>777</v>
      </c>
      <c r="P172" s="52">
        <v>888</v>
      </c>
      <c r="Q172" s="62">
        <v>426</v>
      </c>
      <c r="R172" s="62"/>
      <c r="S172" s="62"/>
      <c r="T172" s="62">
        <v>1</v>
      </c>
      <c r="U172" s="54"/>
      <c r="V172" s="54"/>
      <c r="W172" s="52">
        <f t="shared" si="27"/>
        <v>38340</v>
      </c>
      <c r="X172" s="52"/>
      <c r="Y172" s="52"/>
      <c r="Z172" s="52"/>
      <c r="AA172" s="52"/>
      <c r="AB172" s="44"/>
      <c r="AC172" s="21"/>
    </row>
    <row r="173" spans="1:29" ht="17">
      <c r="A173" s="21">
        <v>14</v>
      </c>
      <c r="B173" s="21" t="s">
        <v>104</v>
      </c>
      <c r="C173" s="72" t="s">
        <v>436</v>
      </c>
      <c r="D173" s="73" t="s">
        <v>436</v>
      </c>
      <c r="E173" s="72" t="s">
        <v>436</v>
      </c>
      <c r="F173" s="21"/>
      <c r="G173" s="21" t="s">
        <v>311</v>
      </c>
      <c r="H173" s="30" t="s">
        <v>436</v>
      </c>
      <c r="I173" s="30" t="s">
        <v>436</v>
      </c>
      <c r="J173" s="30" t="s">
        <v>436</v>
      </c>
      <c r="K173" s="30" t="s">
        <v>436</v>
      </c>
      <c r="L173" s="47" t="s">
        <v>436</v>
      </c>
      <c r="M173" s="34" t="s">
        <v>144</v>
      </c>
      <c r="N173" s="52">
        <v>48</v>
      </c>
      <c r="O173" s="52"/>
      <c r="P173" s="52"/>
      <c r="Q173" s="62">
        <v>426</v>
      </c>
      <c r="R173" s="54"/>
      <c r="S173" s="54"/>
      <c r="T173" s="54">
        <v>1</v>
      </c>
      <c r="U173" s="54"/>
      <c r="V173" s="54"/>
      <c r="W173" s="99">
        <f>N173*Q173*T173</f>
        <v>20448</v>
      </c>
      <c r="X173" s="52"/>
      <c r="Y173" s="52"/>
      <c r="Z173" s="52"/>
      <c r="AA173" s="52"/>
      <c r="AB173" s="44"/>
      <c r="AC173" s="21"/>
    </row>
    <row r="174" spans="1:29" ht="17">
      <c r="A174" s="21">
        <v>15</v>
      </c>
      <c r="B174" s="21" t="s">
        <v>104</v>
      </c>
      <c r="C174" s="30" t="s">
        <v>437</v>
      </c>
      <c r="D174" s="31" t="s">
        <v>437</v>
      </c>
      <c r="E174" s="30" t="s">
        <v>437</v>
      </c>
      <c r="F174" s="21"/>
      <c r="G174" s="21" t="s">
        <v>311</v>
      </c>
      <c r="H174" s="30" t="s">
        <v>437</v>
      </c>
      <c r="I174" s="30" t="s">
        <v>437</v>
      </c>
      <c r="J174" s="30" t="s">
        <v>437</v>
      </c>
      <c r="K174" s="30" t="s">
        <v>437</v>
      </c>
      <c r="L174" s="47" t="s">
        <v>437</v>
      </c>
      <c r="M174" s="34" t="s">
        <v>144</v>
      </c>
      <c r="N174" s="52">
        <v>400</v>
      </c>
      <c r="O174" s="52">
        <v>777</v>
      </c>
      <c r="P174" s="52">
        <v>888</v>
      </c>
      <c r="Q174" s="62">
        <v>2</v>
      </c>
      <c r="R174" s="62"/>
      <c r="S174" s="62"/>
      <c r="T174" s="62">
        <v>1</v>
      </c>
      <c r="U174" s="54"/>
      <c r="V174" s="54"/>
      <c r="W174" s="52">
        <f t="shared" ref="W174:W209" si="28">IFERROR(T174*Q174*N174,0)</f>
        <v>800</v>
      </c>
      <c r="X174" s="52"/>
      <c r="Y174" s="52"/>
      <c r="Z174" s="52"/>
      <c r="AA174" s="52"/>
      <c r="AB174" s="44"/>
      <c r="AC174" s="21"/>
    </row>
    <row r="175" spans="1:29" ht="17">
      <c r="A175" s="21">
        <v>16</v>
      </c>
      <c r="B175" s="21" t="s">
        <v>104</v>
      </c>
      <c r="C175" s="30" t="s">
        <v>438</v>
      </c>
      <c r="D175" s="31" t="s">
        <v>438</v>
      </c>
      <c r="E175" s="30" t="s">
        <v>438</v>
      </c>
      <c r="F175" s="21"/>
      <c r="G175" s="21" t="s">
        <v>311</v>
      </c>
      <c r="H175" s="30" t="s">
        <v>438</v>
      </c>
      <c r="I175" s="30" t="s">
        <v>438</v>
      </c>
      <c r="J175" s="30" t="s">
        <v>438</v>
      </c>
      <c r="K175" s="30" t="s">
        <v>438</v>
      </c>
      <c r="L175" s="47" t="s">
        <v>438</v>
      </c>
      <c r="M175" s="34" t="s">
        <v>144</v>
      </c>
      <c r="N175" s="52">
        <v>200</v>
      </c>
      <c r="O175" s="52">
        <v>777</v>
      </c>
      <c r="P175" s="52">
        <v>888</v>
      </c>
      <c r="Q175" s="62">
        <v>2</v>
      </c>
      <c r="R175" s="62"/>
      <c r="S175" s="62"/>
      <c r="T175" s="62">
        <v>1</v>
      </c>
      <c r="U175" s="54"/>
      <c r="V175" s="54"/>
      <c r="W175" s="52">
        <f t="shared" si="28"/>
        <v>400</v>
      </c>
      <c r="X175" s="52"/>
      <c r="Y175" s="52"/>
      <c r="Z175" s="52"/>
      <c r="AA175" s="52"/>
      <c r="AB175" s="44"/>
      <c r="AC175" s="21"/>
    </row>
    <row r="176" spans="1:29" ht="34">
      <c r="A176" s="21">
        <v>17</v>
      </c>
      <c r="B176" s="21" t="s">
        <v>104</v>
      </c>
      <c r="C176" s="30" t="s">
        <v>439</v>
      </c>
      <c r="D176" s="31" t="s">
        <v>439</v>
      </c>
      <c r="E176" s="30" t="s">
        <v>439</v>
      </c>
      <c r="F176" s="21"/>
      <c r="G176" s="21" t="s">
        <v>311</v>
      </c>
      <c r="H176" s="30" t="s">
        <v>439</v>
      </c>
      <c r="I176" s="30" t="s">
        <v>439</v>
      </c>
      <c r="J176" s="30" t="s">
        <v>439</v>
      </c>
      <c r="K176" s="30" t="s">
        <v>439</v>
      </c>
      <c r="L176" s="44" t="s">
        <v>440</v>
      </c>
      <c r="M176" s="34" t="s">
        <v>144</v>
      </c>
      <c r="N176" s="52">
        <v>200</v>
      </c>
      <c r="O176" s="52">
        <v>777</v>
      </c>
      <c r="P176" s="52">
        <v>888</v>
      </c>
      <c r="Q176" s="62">
        <v>1</v>
      </c>
      <c r="R176" s="62"/>
      <c r="S176" s="62"/>
      <c r="T176" s="62">
        <v>1</v>
      </c>
      <c r="U176" s="54"/>
      <c r="V176" s="54"/>
      <c r="W176" s="52">
        <f t="shared" si="28"/>
        <v>200</v>
      </c>
      <c r="X176" s="52"/>
      <c r="Y176" s="52"/>
      <c r="Z176" s="52"/>
      <c r="AA176" s="52"/>
      <c r="AB176" s="44"/>
      <c r="AC176" s="21"/>
    </row>
    <row r="177" spans="1:29" ht="34">
      <c r="A177" s="21">
        <v>18</v>
      </c>
      <c r="B177" s="21" t="s">
        <v>104</v>
      </c>
      <c r="C177" s="30" t="s">
        <v>441</v>
      </c>
      <c r="D177" s="31" t="s">
        <v>441</v>
      </c>
      <c r="E177" s="30" t="s">
        <v>441</v>
      </c>
      <c r="F177" s="21"/>
      <c r="G177" s="21" t="s">
        <v>311</v>
      </c>
      <c r="H177" s="30" t="s">
        <v>441</v>
      </c>
      <c r="I177" s="30" t="s">
        <v>441</v>
      </c>
      <c r="J177" s="30" t="s">
        <v>441</v>
      </c>
      <c r="K177" s="30" t="s">
        <v>441</v>
      </c>
      <c r="L177" s="44" t="s">
        <v>440</v>
      </c>
      <c r="M177" s="34" t="s">
        <v>144</v>
      </c>
      <c r="N177" s="52">
        <v>200</v>
      </c>
      <c r="O177" s="52">
        <v>777</v>
      </c>
      <c r="P177" s="52">
        <v>888</v>
      </c>
      <c r="Q177" s="62">
        <v>1</v>
      </c>
      <c r="R177" s="62"/>
      <c r="S177" s="62"/>
      <c r="T177" s="62">
        <v>1</v>
      </c>
      <c r="U177" s="54"/>
      <c r="V177" s="54"/>
      <c r="W177" s="52">
        <f t="shared" si="28"/>
        <v>200</v>
      </c>
      <c r="X177" s="52"/>
      <c r="Y177" s="52"/>
      <c r="Z177" s="52"/>
      <c r="AA177" s="52"/>
      <c r="AB177" s="44"/>
      <c r="AC177" s="21"/>
    </row>
    <row r="178" spans="1:29" ht="17">
      <c r="A178" s="21">
        <v>19</v>
      </c>
      <c r="B178" s="21" t="s">
        <v>104</v>
      </c>
      <c r="C178" s="30" t="s">
        <v>442</v>
      </c>
      <c r="D178" s="31" t="s">
        <v>442</v>
      </c>
      <c r="E178" s="30" t="s">
        <v>442</v>
      </c>
      <c r="F178" s="21"/>
      <c r="G178" s="21" t="s">
        <v>311</v>
      </c>
      <c r="H178" s="30" t="s">
        <v>442</v>
      </c>
      <c r="I178" s="30" t="s">
        <v>442</v>
      </c>
      <c r="J178" s="30" t="s">
        <v>442</v>
      </c>
      <c r="K178" s="30" t="s">
        <v>442</v>
      </c>
      <c r="L178" s="44" t="s">
        <v>443</v>
      </c>
      <c r="M178" s="34" t="s">
        <v>422</v>
      </c>
      <c r="N178" s="52">
        <v>100</v>
      </c>
      <c r="O178" s="52">
        <v>777</v>
      </c>
      <c r="P178" s="52">
        <v>888</v>
      </c>
      <c r="Q178" s="62">
        <v>100</v>
      </c>
      <c r="R178" s="62"/>
      <c r="S178" s="62"/>
      <c r="T178" s="62">
        <v>1</v>
      </c>
      <c r="U178" s="54"/>
      <c r="V178" s="54"/>
      <c r="W178" s="52">
        <f t="shared" si="28"/>
        <v>10000</v>
      </c>
      <c r="X178" s="52"/>
      <c r="Y178" s="52"/>
      <c r="Z178" s="52"/>
      <c r="AA178" s="52"/>
      <c r="AB178" s="44"/>
      <c r="AC178" s="21"/>
    </row>
    <row r="179" spans="1:29" ht="17">
      <c r="A179" s="21">
        <v>20</v>
      </c>
      <c r="B179" s="21" t="s">
        <v>104</v>
      </c>
      <c r="C179" s="30" t="s">
        <v>444</v>
      </c>
      <c r="D179" s="31" t="s">
        <v>444</v>
      </c>
      <c r="E179" s="30" t="s">
        <v>444</v>
      </c>
      <c r="F179" s="21"/>
      <c r="G179" s="21" t="s">
        <v>311</v>
      </c>
      <c r="H179" s="30" t="s">
        <v>444</v>
      </c>
      <c r="I179" s="30" t="s">
        <v>444</v>
      </c>
      <c r="J179" s="30" t="s">
        <v>444</v>
      </c>
      <c r="K179" s="30" t="s">
        <v>444</v>
      </c>
      <c r="L179" s="44" t="s">
        <v>421</v>
      </c>
      <c r="M179" s="34" t="s">
        <v>422</v>
      </c>
      <c r="N179" s="52">
        <v>80</v>
      </c>
      <c r="O179" s="52"/>
      <c r="P179" s="52"/>
      <c r="Q179" s="62">
        <v>100</v>
      </c>
      <c r="R179" s="62"/>
      <c r="S179" s="62"/>
      <c r="T179" s="62">
        <v>1</v>
      </c>
      <c r="U179" s="54"/>
      <c r="V179" s="54"/>
      <c r="W179" s="52">
        <f t="shared" si="28"/>
        <v>8000</v>
      </c>
      <c r="X179" s="52"/>
      <c r="Y179" s="52"/>
      <c r="Z179" s="52"/>
      <c r="AA179" s="52"/>
      <c r="AB179" s="44"/>
      <c r="AC179" s="21"/>
    </row>
    <row r="180" spans="1:29" ht="17">
      <c r="A180" s="21">
        <v>21</v>
      </c>
      <c r="B180" s="21" t="s">
        <v>104</v>
      </c>
      <c r="C180" s="30" t="s">
        <v>445</v>
      </c>
      <c r="D180" s="31" t="s">
        <v>445</v>
      </c>
      <c r="E180" s="30" t="s">
        <v>445</v>
      </c>
      <c r="F180" s="21"/>
      <c r="G180" s="21" t="s">
        <v>311</v>
      </c>
      <c r="H180" s="30" t="s">
        <v>445</v>
      </c>
      <c r="I180" s="30" t="s">
        <v>445</v>
      </c>
      <c r="J180" s="30" t="s">
        <v>445</v>
      </c>
      <c r="K180" s="30" t="s">
        <v>445</v>
      </c>
      <c r="L180" s="44" t="s">
        <v>419</v>
      </c>
      <c r="M180" s="34" t="s">
        <v>144</v>
      </c>
      <c r="N180" s="52">
        <v>25</v>
      </c>
      <c r="O180" s="52"/>
      <c r="P180" s="52"/>
      <c r="Q180" s="62">
        <v>100</v>
      </c>
      <c r="R180" s="62"/>
      <c r="S180" s="62"/>
      <c r="T180" s="62">
        <v>1</v>
      </c>
      <c r="U180" s="54"/>
      <c r="V180" s="54"/>
      <c r="W180" s="52">
        <f t="shared" si="28"/>
        <v>2500</v>
      </c>
      <c r="X180" s="52"/>
      <c r="Y180" s="52"/>
      <c r="Z180" s="52"/>
      <c r="AA180" s="52"/>
      <c r="AB180" s="44"/>
      <c r="AC180" s="21"/>
    </row>
    <row r="181" spans="1:29" ht="17">
      <c r="A181" s="21">
        <v>22</v>
      </c>
      <c r="B181" s="21" t="s">
        <v>104</v>
      </c>
      <c r="C181" s="30" t="s">
        <v>446</v>
      </c>
      <c r="D181" s="31" t="s">
        <v>446</v>
      </c>
      <c r="E181" s="30" t="s">
        <v>446</v>
      </c>
      <c r="F181" s="21"/>
      <c r="G181" s="21" t="s">
        <v>311</v>
      </c>
      <c r="H181" s="30" t="s">
        <v>446</v>
      </c>
      <c r="I181" s="30" t="s">
        <v>446</v>
      </c>
      <c r="J181" s="30" t="s">
        <v>446</v>
      </c>
      <c r="K181" s="30" t="s">
        <v>446</v>
      </c>
      <c r="L181" s="47" t="s">
        <v>446</v>
      </c>
      <c r="M181" s="34" t="s">
        <v>144</v>
      </c>
      <c r="N181" s="52">
        <v>200</v>
      </c>
      <c r="O181" s="52">
        <v>777</v>
      </c>
      <c r="P181" s="52">
        <v>888</v>
      </c>
      <c r="Q181" s="62">
        <v>90</v>
      </c>
      <c r="R181" s="62"/>
      <c r="S181" s="62"/>
      <c r="T181" s="62">
        <v>1</v>
      </c>
      <c r="U181" s="54"/>
      <c r="V181" s="54"/>
      <c r="W181" s="52">
        <f t="shared" si="28"/>
        <v>18000</v>
      </c>
      <c r="X181" s="52"/>
      <c r="Y181" s="52"/>
      <c r="Z181" s="52"/>
      <c r="AA181" s="52"/>
      <c r="AB181" s="44"/>
      <c r="AC181" s="21"/>
    </row>
    <row r="182" spans="1:29" ht="17">
      <c r="A182" s="21">
        <v>23</v>
      </c>
      <c r="B182" s="21" t="s">
        <v>104</v>
      </c>
      <c r="C182" s="30" t="s">
        <v>447</v>
      </c>
      <c r="D182" s="31" t="s">
        <v>447</v>
      </c>
      <c r="E182" s="30" t="s">
        <v>447</v>
      </c>
      <c r="F182" s="21"/>
      <c r="G182" s="21" t="s">
        <v>311</v>
      </c>
      <c r="H182" s="30" t="s">
        <v>447</v>
      </c>
      <c r="I182" s="30" t="s">
        <v>447</v>
      </c>
      <c r="J182" s="30" t="s">
        <v>447</v>
      </c>
      <c r="K182" s="30" t="s">
        <v>447</v>
      </c>
      <c r="L182" s="44" t="s">
        <v>416</v>
      </c>
      <c r="M182" s="34" t="s">
        <v>417</v>
      </c>
      <c r="N182" s="52">
        <v>12</v>
      </c>
      <c r="O182" s="52">
        <v>777</v>
      </c>
      <c r="P182" s="52">
        <v>888</v>
      </c>
      <c r="Q182" s="62">
        <v>100</v>
      </c>
      <c r="R182" s="62"/>
      <c r="S182" s="62"/>
      <c r="T182" s="62">
        <v>1</v>
      </c>
      <c r="U182" s="54"/>
      <c r="V182" s="54"/>
      <c r="W182" s="52">
        <f t="shared" si="28"/>
        <v>1200</v>
      </c>
      <c r="X182" s="52"/>
      <c r="Y182" s="52"/>
      <c r="Z182" s="52"/>
      <c r="AA182" s="52"/>
      <c r="AB182" s="44"/>
      <c r="AC182" s="21"/>
    </row>
    <row r="183" spans="1:29" ht="17">
      <c r="A183" s="21">
        <v>24</v>
      </c>
      <c r="B183" s="21" t="s">
        <v>104</v>
      </c>
      <c r="C183" s="30" t="s">
        <v>448</v>
      </c>
      <c r="D183" s="31" t="s">
        <v>448</v>
      </c>
      <c r="E183" s="30" t="s">
        <v>448</v>
      </c>
      <c r="F183" s="21"/>
      <c r="G183" s="21" t="s">
        <v>311</v>
      </c>
      <c r="H183" s="30" t="s">
        <v>448</v>
      </c>
      <c r="I183" s="30" t="s">
        <v>448</v>
      </c>
      <c r="J183" s="30" t="s">
        <v>448</v>
      </c>
      <c r="K183" s="30" t="s">
        <v>448</v>
      </c>
      <c r="L183" s="44" t="s">
        <v>407</v>
      </c>
      <c r="M183" s="34" t="s">
        <v>144</v>
      </c>
      <c r="N183" s="52">
        <v>104</v>
      </c>
      <c r="O183" s="52">
        <v>777</v>
      </c>
      <c r="P183" s="52">
        <v>888</v>
      </c>
      <c r="Q183" s="62">
        <v>100</v>
      </c>
      <c r="R183" s="62"/>
      <c r="S183" s="62"/>
      <c r="T183" s="62">
        <v>1</v>
      </c>
      <c r="U183" s="54"/>
      <c r="V183" s="54"/>
      <c r="W183" s="52">
        <f t="shared" si="28"/>
        <v>10400</v>
      </c>
      <c r="X183" s="52"/>
      <c r="Y183" s="52"/>
      <c r="Z183" s="52"/>
      <c r="AA183" s="52"/>
      <c r="AB183" s="44"/>
      <c r="AC183" s="21"/>
    </row>
    <row r="184" spans="1:29" ht="17">
      <c r="A184" s="21">
        <v>25</v>
      </c>
      <c r="B184" s="21" t="s">
        <v>104</v>
      </c>
      <c r="C184" s="30" t="s">
        <v>449</v>
      </c>
      <c r="D184" s="31" t="s">
        <v>449</v>
      </c>
      <c r="E184" s="30" t="s">
        <v>449</v>
      </c>
      <c r="F184" s="21"/>
      <c r="G184" s="21" t="s">
        <v>311</v>
      </c>
      <c r="H184" s="30" t="s">
        <v>449</v>
      </c>
      <c r="I184" s="30" t="s">
        <v>449</v>
      </c>
      <c r="J184" s="30" t="s">
        <v>449</v>
      </c>
      <c r="K184" s="30" t="s">
        <v>449</v>
      </c>
      <c r="L184" s="44" t="s">
        <v>409</v>
      </c>
      <c r="M184" s="34" t="s">
        <v>144</v>
      </c>
      <c r="N184" s="52">
        <v>20</v>
      </c>
      <c r="O184" s="52">
        <v>777</v>
      </c>
      <c r="P184" s="52">
        <v>888</v>
      </c>
      <c r="Q184" s="62">
        <v>100</v>
      </c>
      <c r="R184" s="62"/>
      <c r="S184" s="62"/>
      <c r="T184" s="62">
        <v>1</v>
      </c>
      <c r="U184" s="54"/>
      <c r="V184" s="54"/>
      <c r="W184" s="52">
        <f t="shared" si="28"/>
        <v>2000</v>
      </c>
      <c r="X184" s="52"/>
      <c r="Y184" s="52"/>
      <c r="Z184" s="52"/>
      <c r="AA184" s="52"/>
      <c r="AB184" s="44"/>
      <c r="AC184" s="21"/>
    </row>
    <row r="185" spans="1:29" ht="17">
      <c r="A185" s="21">
        <v>26</v>
      </c>
      <c r="B185" s="21" t="s">
        <v>104</v>
      </c>
      <c r="C185" s="30" t="s">
        <v>450</v>
      </c>
      <c r="D185" s="31" t="s">
        <v>450</v>
      </c>
      <c r="E185" s="30" t="s">
        <v>450</v>
      </c>
      <c r="F185" s="21"/>
      <c r="G185" s="21" t="s">
        <v>311</v>
      </c>
      <c r="H185" s="30" t="s">
        <v>450</v>
      </c>
      <c r="I185" s="30" t="s">
        <v>450</v>
      </c>
      <c r="J185" s="30" t="s">
        <v>450</v>
      </c>
      <c r="K185" s="30" t="s">
        <v>450</v>
      </c>
      <c r="L185" s="44" t="s">
        <v>451</v>
      </c>
      <c r="M185" s="34" t="s">
        <v>430</v>
      </c>
      <c r="N185" s="52">
        <v>4</v>
      </c>
      <c r="O185" s="52">
        <v>777</v>
      </c>
      <c r="P185" s="52">
        <v>888</v>
      </c>
      <c r="Q185" s="62">
        <v>100</v>
      </c>
      <c r="R185" s="62"/>
      <c r="S185" s="62"/>
      <c r="T185" s="62">
        <v>1</v>
      </c>
      <c r="U185" s="54"/>
      <c r="V185" s="54"/>
      <c r="W185" s="52">
        <f t="shared" si="28"/>
        <v>400</v>
      </c>
      <c r="X185" s="52"/>
      <c r="Y185" s="52"/>
      <c r="Z185" s="52"/>
      <c r="AA185" s="52"/>
      <c r="AB185" s="44"/>
      <c r="AC185" s="21"/>
    </row>
    <row r="186" spans="1:29" ht="34">
      <c r="A186" s="21">
        <v>27</v>
      </c>
      <c r="B186" s="21" t="s">
        <v>104</v>
      </c>
      <c r="C186" s="30" t="s">
        <v>452</v>
      </c>
      <c r="D186" s="31" t="s">
        <v>452</v>
      </c>
      <c r="E186" s="30" t="s">
        <v>452</v>
      </c>
      <c r="F186" s="21"/>
      <c r="G186" s="21" t="s">
        <v>311</v>
      </c>
      <c r="H186" s="30" t="s">
        <v>452</v>
      </c>
      <c r="I186" s="30" t="s">
        <v>452</v>
      </c>
      <c r="J186" s="30" t="s">
        <v>452</v>
      </c>
      <c r="K186" s="30" t="s">
        <v>452</v>
      </c>
      <c r="L186" s="47" t="s">
        <v>452</v>
      </c>
      <c r="M186" s="34" t="s">
        <v>144</v>
      </c>
      <c r="N186" s="52">
        <v>50</v>
      </c>
      <c r="O186" s="52">
        <v>777</v>
      </c>
      <c r="P186" s="52">
        <v>888</v>
      </c>
      <c r="Q186" s="62">
        <v>100</v>
      </c>
      <c r="R186" s="62"/>
      <c r="S186" s="62"/>
      <c r="T186" s="62">
        <v>1</v>
      </c>
      <c r="U186" s="54"/>
      <c r="V186" s="54"/>
      <c r="W186" s="52">
        <f t="shared" si="28"/>
        <v>5000</v>
      </c>
      <c r="X186" s="52"/>
      <c r="Y186" s="52"/>
      <c r="Z186" s="52"/>
      <c r="AA186" s="52"/>
      <c r="AB186" s="44"/>
      <c r="AC186" s="21"/>
    </row>
    <row r="187" spans="1:29" ht="17">
      <c r="A187" s="21">
        <v>28</v>
      </c>
      <c r="B187" s="21" t="s">
        <v>104</v>
      </c>
      <c r="C187" s="30" t="s">
        <v>453</v>
      </c>
      <c r="D187" s="31" t="s">
        <v>453</v>
      </c>
      <c r="E187" s="30" t="s">
        <v>453</v>
      </c>
      <c r="F187" s="21"/>
      <c r="G187" s="21" t="s">
        <v>311</v>
      </c>
      <c r="H187" s="30" t="s">
        <v>453</v>
      </c>
      <c r="I187" s="30" t="s">
        <v>453</v>
      </c>
      <c r="J187" s="30" t="s">
        <v>453</v>
      </c>
      <c r="K187" s="30" t="s">
        <v>453</v>
      </c>
      <c r="L187" s="44" t="s">
        <v>411</v>
      </c>
      <c r="M187" s="34" t="s">
        <v>144</v>
      </c>
      <c r="N187" s="52">
        <v>8</v>
      </c>
      <c r="O187" s="52">
        <v>777</v>
      </c>
      <c r="P187" s="52">
        <v>888</v>
      </c>
      <c r="Q187" s="62">
        <v>100</v>
      </c>
      <c r="R187" s="62"/>
      <c r="S187" s="62"/>
      <c r="T187" s="62">
        <v>1</v>
      </c>
      <c r="U187" s="54"/>
      <c r="V187" s="54"/>
      <c r="W187" s="52">
        <f t="shared" si="28"/>
        <v>800</v>
      </c>
      <c r="X187" s="52"/>
      <c r="Y187" s="52"/>
      <c r="Z187" s="52"/>
      <c r="AA187" s="52"/>
      <c r="AB187" s="44"/>
      <c r="AC187" s="21"/>
    </row>
    <row r="188" spans="1:29" s="12" customFormat="1" ht="17">
      <c r="A188" s="21">
        <v>29</v>
      </c>
      <c r="B188" s="19" t="s">
        <v>104</v>
      </c>
      <c r="C188" s="72" t="s">
        <v>454</v>
      </c>
      <c r="D188" s="73" t="s">
        <v>454</v>
      </c>
      <c r="E188" s="72" t="s">
        <v>454</v>
      </c>
      <c r="F188" s="19"/>
      <c r="G188" s="19" t="s">
        <v>311</v>
      </c>
      <c r="H188" s="72" t="s">
        <v>454</v>
      </c>
      <c r="I188" s="72" t="s">
        <v>454</v>
      </c>
      <c r="J188" s="72" t="s">
        <v>454</v>
      </c>
      <c r="K188" s="72" t="s">
        <v>454</v>
      </c>
      <c r="L188" s="41" t="s">
        <v>455</v>
      </c>
      <c r="M188" s="91" t="s">
        <v>144</v>
      </c>
      <c r="N188" s="99">
        <v>180</v>
      </c>
      <c r="O188" s="99">
        <v>777</v>
      </c>
      <c r="P188" s="99">
        <v>888</v>
      </c>
      <c r="Q188" s="61">
        <v>100</v>
      </c>
      <c r="R188" s="61"/>
      <c r="S188" s="61"/>
      <c r="T188" s="61">
        <v>1</v>
      </c>
      <c r="U188" s="128"/>
      <c r="V188" s="128"/>
      <c r="W188" s="99">
        <f t="shared" si="28"/>
        <v>18000</v>
      </c>
      <c r="X188" s="99"/>
      <c r="Y188" s="99"/>
      <c r="Z188" s="99"/>
      <c r="AA188" s="99"/>
      <c r="AB188" s="41"/>
      <c r="AC188" s="19"/>
    </row>
    <row r="189" spans="1:29" ht="17">
      <c r="A189" s="21">
        <v>30</v>
      </c>
      <c r="B189" s="21" t="s">
        <v>104</v>
      </c>
      <c r="C189" s="30" t="s">
        <v>456</v>
      </c>
      <c r="D189" s="31" t="s">
        <v>456</v>
      </c>
      <c r="E189" s="30" t="s">
        <v>456</v>
      </c>
      <c r="F189" s="21"/>
      <c r="G189" s="21" t="s">
        <v>311</v>
      </c>
      <c r="H189" s="30" t="s">
        <v>456</v>
      </c>
      <c r="I189" s="30" t="s">
        <v>456</v>
      </c>
      <c r="J189" s="30" t="s">
        <v>456</v>
      </c>
      <c r="K189" s="30" t="s">
        <v>456</v>
      </c>
      <c r="L189" s="44" t="s">
        <v>457</v>
      </c>
      <c r="M189" s="34" t="s">
        <v>430</v>
      </c>
      <c r="N189" s="52">
        <v>69</v>
      </c>
      <c r="O189" s="52">
        <v>777</v>
      </c>
      <c r="P189" s="52">
        <v>888</v>
      </c>
      <c r="Q189" s="62">
        <v>100</v>
      </c>
      <c r="R189" s="62"/>
      <c r="S189" s="62"/>
      <c r="T189" s="62">
        <v>1</v>
      </c>
      <c r="U189" s="54"/>
      <c r="V189" s="54"/>
      <c r="W189" s="52">
        <f t="shared" si="28"/>
        <v>6900</v>
      </c>
      <c r="X189" s="52"/>
      <c r="Y189" s="52"/>
      <c r="Z189" s="52"/>
      <c r="AA189" s="52"/>
      <c r="AB189" s="44"/>
      <c r="AC189" s="21"/>
    </row>
    <row r="190" spans="1:29" ht="17">
      <c r="A190" s="21">
        <v>31</v>
      </c>
      <c r="B190" s="21" t="s">
        <v>104</v>
      </c>
      <c r="C190" s="30" t="s">
        <v>458</v>
      </c>
      <c r="D190" s="31" t="s">
        <v>458</v>
      </c>
      <c r="E190" s="30" t="s">
        <v>458</v>
      </c>
      <c r="F190" s="21"/>
      <c r="G190" s="21" t="s">
        <v>311</v>
      </c>
      <c r="H190" s="30" t="s">
        <v>458</v>
      </c>
      <c r="I190" s="30" t="s">
        <v>458</v>
      </c>
      <c r="J190" s="30" t="s">
        <v>458</v>
      </c>
      <c r="K190" s="30" t="s">
        <v>459</v>
      </c>
      <c r="L190" s="47" t="s">
        <v>459</v>
      </c>
      <c r="M190" s="34" t="s">
        <v>144</v>
      </c>
      <c r="N190" s="52">
        <v>150</v>
      </c>
      <c r="O190" s="52">
        <v>777</v>
      </c>
      <c r="P190" s="52">
        <v>888</v>
      </c>
      <c r="Q190" s="62">
        <v>2</v>
      </c>
      <c r="R190" s="62"/>
      <c r="S190" s="62"/>
      <c r="T190" s="62">
        <v>1</v>
      </c>
      <c r="U190" s="54"/>
      <c r="V190" s="54"/>
      <c r="W190" s="52">
        <f t="shared" si="28"/>
        <v>300</v>
      </c>
      <c r="X190" s="52"/>
      <c r="Y190" s="52"/>
      <c r="Z190" s="52"/>
      <c r="AA190" s="52"/>
      <c r="AB190" s="44"/>
      <c r="AC190" s="21"/>
    </row>
    <row r="191" spans="1:29" ht="17">
      <c r="A191" s="21">
        <v>32</v>
      </c>
      <c r="B191" s="21" t="s">
        <v>104</v>
      </c>
      <c r="C191" s="30" t="s">
        <v>460</v>
      </c>
      <c r="D191" s="31" t="s">
        <v>460</v>
      </c>
      <c r="E191" s="30" t="s">
        <v>460</v>
      </c>
      <c r="F191" s="21"/>
      <c r="G191" s="21" t="s">
        <v>311</v>
      </c>
      <c r="H191" s="30" t="s">
        <v>460</v>
      </c>
      <c r="I191" s="30" t="s">
        <v>460</v>
      </c>
      <c r="J191" s="30" t="s">
        <v>460</v>
      </c>
      <c r="K191" s="30" t="s">
        <v>461</v>
      </c>
      <c r="L191" s="47" t="s">
        <v>461</v>
      </c>
      <c r="M191" s="34" t="s">
        <v>144</v>
      </c>
      <c r="N191" s="52">
        <v>300</v>
      </c>
      <c r="O191" s="52">
        <v>777</v>
      </c>
      <c r="P191" s="52">
        <v>888</v>
      </c>
      <c r="Q191" s="62">
        <v>2</v>
      </c>
      <c r="R191" s="62"/>
      <c r="S191" s="62"/>
      <c r="T191" s="62">
        <v>1</v>
      </c>
      <c r="U191" s="54"/>
      <c r="V191" s="54"/>
      <c r="W191" s="52">
        <f t="shared" si="28"/>
        <v>600</v>
      </c>
      <c r="X191" s="52"/>
      <c r="Y191" s="52"/>
      <c r="Z191" s="52"/>
      <c r="AA191" s="52"/>
      <c r="AB191" s="44"/>
      <c r="AC191" s="21"/>
    </row>
    <row r="192" spans="1:29" ht="17">
      <c r="A192" s="21">
        <v>33</v>
      </c>
      <c r="B192" s="21" t="s">
        <v>104</v>
      </c>
      <c r="C192" s="30" t="s">
        <v>462</v>
      </c>
      <c r="D192" s="31" t="s">
        <v>462</v>
      </c>
      <c r="E192" s="30" t="s">
        <v>462</v>
      </c>
      <c r="F192" s="21"/>
      <c r="G192" s="21" t="s">
        <v>311</v>
      </c>
      <c r="H192" s="30" t="s">
        <v>462</v>
      </c>
      <c r="I192" s="30" t="s">
        <v>462</v>
      </c>
      <c r="J192" s="30" t="s">
        <v>462</v>
      </c>
      <c r="K192" s="30" t="s">
        <v>462</v>
      </c>
      <c r="L192" s="44" t="s">
        <v>463</v>
      </c>
      <c r="M192" s="34" t="s">
        <v>144</v>
      </c>
      <c r="N192" s="52">
        <v>2</v>
      </c>
      <c r="O192" s="52">
        <v>777</v>
      </c>
      <c r="P192" s="52">
        <v>888</v>
      </c>
      <c r="Q192" s="62">
        <v>500</v>
      </c>
      <c r="R192" s="62"/>
      <c r="S192" s="62"/>
      <c r="T192" s="62">
        <v>1</v>
      </c>
      <c r="U192" s="54"/>
      <c r="V192" s="54"/>
      <c r="W192" s="52">
        <f t="shared" si="28"/>
        <v>1000</v>
      </c>
      <c r="X192" s="52"/>
      <c r="Y192" s="52"/>
      <c r="Z192" s="52"/>
      <c r="AA192" s="52"/>
      <c r="AB192" s="44"/>
      <c r="AC192" s="21"/>
    </row>
    <row r="193" spans="1:29" ht="17">
      <c r="A193" s="21">
        <v>34</v>
      </c>
      <c r="B193" s="21" t="s">
        <v>104</v>
      </c>
      <c r="C193" s="30" t="s">
        <v>464</v>
      </c>
      <c r="D193" s="31" t="s">
        <v>464</v>
      </c>
      <c r="E193" s="30" t="s">
        <v>464</v>
      </c>
      <c r="F193" s="21"/>
      <c r="G193" s="21" t="s">
        <v>311</v>
      </c>
      <c r="H193" s="30" t="s">
        <v>464</v>
      </c>
      <c r="I193" s="30" t="s">
        <v>464</v>
      </c>
      <c r="J193" s="30" t="s">
        <v>464</v>
      </c>
      <c r="K193" s="30" t="s">
        <v>464</v>
      </c>
      <c r="L193" s="44" t="s">
        <v>465</v>
      </c>
      <c r="M193" s="34" t="s">
        <v>144</v>
      </c>
      <c r="N193" s="52">
        <v>34.9</v>
      </c>
      <c r="O193" s="52">
        <v>777</v>
      </c>
      <c r="P193" s="52">
        <v>888</v>
      </c>
      <c r="Q193" s="62">
        <v>100</v>
      </c>
      <c r="R193" s="62"/>
      <c r="S193" s="62"/>
      <c r="T193" s="62">
        <v>1</v>
      </c>
      <c r="U193" s="54"/>
      <c r="V193" s="54"/>
      <c r="W193" s="52">
        <f t="shared" si="28"/>
        <v>3490</v>
      </c>
      <c r="X193" s="52"/>
      <c r="Y193" s="52"/>
      <c r="Z193" s="52"/>
      <c r="AA193" s="52"/>
      <c r="AB193" s="44"/>
      <c r="AC193" s="21"/>
    </row>
    <row r="194" spans="1:29" ht="17">
      <c r="A194" s="21">
        <v>35</v>
      </c>
      <c r="B194" s="21" t="s">
        <v>104</v>
      </c>
      <c r="C194" s="30" t="s">
        <v>466</v>
      </c>
      <c r="D194" s="31" t="s">
        <v>466</v>
      </c>
      <c r="E194" s="30" t="s">
        <v>466</v>
      </c>
      <c r="F194" s="21"/>
      <c r="G194" s="21" t="s">
        <v>311</v>
      </c>
      <c r="H194" s="30" t="s">
        <v>466</v>
      </c>
      <c r="I194" s="30" t="s">
        <v>466</v>
      </c>
      <c r="J194" s="30" t="s">
        <v>466</v>
      </c>
      <c r="K194" s="30" t="s">
        <v>466</v>
      </c>
      <c r="L194" s="44" t="s">
        <v>467</v>
      </c>
      <c r="M194" s="34" t="s">
        <v>468</v>
      </c>
      <c r="N194" s="52">
        <v>1</v>
      </c>
      <c r="O194" s="52">
        <v>777</v>
      </c>
      <c r="P194" s="52">
        <v>888</v>
      </c>
      <c r="Q194" s="62">
        <v>300</v>
      </c>
      <c r="R194" s="62"/>
      <c r="S194" s="62"/>
      <c r="T194" s="62">
        <v>1</v>
      </c>
      <c r="U194" s="54"/>
      <c r="V194" s="54"/>
      <c r="W194" s="52">
        <f t="shared" si="28"/>
        <v>300</v>
      </c>
      <c r="X194" s="52"/>
      <c r="Y194" s="52"/>
      <c r="Z194" s="52"/>
      <c r="AA194" s="52"/>
      <c r="AB194" s="44"/>
      <c r="AC194" s="21"/>
    </row>
    <row r="195" spans="1:29" ht="17">
      <c r="A195" s="21">
        <v>36</v>
      </c>
      <c r="B195" s="21" t="s">
        <v>104</v>
      </c>
      <c r="C195" s="30" t="s">
        <v>469</v>
      </c>
      <c r="D195" s="31" t="s">
        <v>469</v>
      </c>
      <c r="E195" s="30" t="s">
        <v>469</v>
      </c>
      <c r="F195" s="21"/>
      <c r="G195" s="21" t="s">
        <v>311</v>
      </c>
      <c r="H195" s="30" t="s">
        <v>469</v>
      </c>
      <c r="I195" s="30" t="s">
        <v>469</v>
      </c>
      <c r="J195" s="30" t="s">
        <v>469</v>
      </c>
      <c r="K195" s="30" t="s">
        <v>469</v>
      </c>
      <c r="L195" s="44" t="s">
        <v>470</v>
      </c>
      <c r="M195" s="34" t="s">
        <v>471</v>
      </c>
      <c r="N195" s="52">
        <v>5</v>
      </c>
      <c r="O195" s="52">
        <v>777</v>
      </c>
      <c r="P195" s="52">
        <v>888</v>
      </c>
      <c r="Q195" s="62">
        <v>30</v>
      </c>
      <c r="R195" s="62"/>
      <c r="S195" s="62"/>
      <c r="T195" s="62">
        <v>1</v>
      </c>
      <c r="U195" s="54"/>
      <c r="V195" s="54"/>
      <c r="W195" s="52">
        <f t="shared" si="28"/>
        <v>150</v>
      </c>
      <c r="X195" s="52"/>
      <c r="Y195" s="52"/>
      <c r="Z195" s="52"/>
      <c r="AA195" s="52"/>
      <c r="AB195" s="44"/>
      <c r="AC195" s="21"/>
    </row>
    <row r="196" spans="1:29" ht="17">
      <c r="A196" s="21">
        <v>37</v>
      </c>
      <c r="B196" s="21" t="s">
        <v>104</v>
      </c>
      <c r="C196" s="30" t="s">
        <v>472</v>
      </c>
      <c r="D196" s="31" t="s">
        <v>472</v>
      </c>
      <c r="E196" s="30" t="s">
        <v>472</v>
      </c>
      <c r="F196" s="21"/>
      <c r="G196" s="21" t="s">
        <v>311</v>
      </c>
      <c r="H196" s="30" t="s">
        <v>472</v>
      </c>
      <c r="I196" s="30" t="s">
        <v>472</v>
      </c>
      <c r="J196" s="30" t="s">
        <v>472</v>
      </c>
      <c r="K196" s="30" t="s">
        <v>472</v>
      </c>
      <c r="L196" s="44" t="s">
        <v>473</v>
      </c>
      <c r="M196" s="34" t="s">
        <v>144</v>
      </c>
      <c r="N196" s="52">
        <v>8</v>
      </c>
      <c r="O196" s="52">
        <v>777</v>
      </c>
      <c r="P196" s="52">
        <v>888</v>
      </c>
      <c r="Q196" s="62">
        <v>30</v>
      </c>
      <c r="R196" s="62"/>
      <c r="S196" s="62"/>
      <c r="T196" s="62">
        <v>1</v>
      </c>
      <c r="U196" s="54"/>
      <c r="V196" s="54"/>
      <c r="W196" s="52">
        <f t="shared" si="28"/>
        <v>240</v>
      </c>
      <c r="X196" s="52"/>
      <c r="Y196" s="52"/>
      <c r="Z196" s="52"/>
      <c r="AA196" s="52"/>
      <c r="AB196" s="44"/>
      <c r="AC196" s="21"/>
    </row>
    <row r="197" spans="1:29" ht="17">
      <c r="A197" s="21">
        <v>38</v>
      </c>
      <c r="B197" s="21" t="s">
        <v>104</v>
      </c>
      <c r="C197" s="30" t="s">
        <v>474</v>
      </c>
      <c r="D197" s="31" t="s">
        <v>474</v>
      </c>
      <c r="E197" s="30" t="s">
        <v>474</v>
      </c>
      <c r="F197" s="21"/>
      <c r="G197" s="21" t="s">
        <v>311</v>
      </c>
      <c r="H197" s="30" t="s">
        <v>474</v>
      </c>
      <c r="I197" s="30" t="s">
        <v>474</v>
      </c>
      <c r="J197" s="30" t="s">
        <v>474</v>
      </c>
      <c r="K197" s="30" t="s">
        <v>474</v>
      </c>
      <c r="L197" s="44" t="s">
        <v>451</v>
      </c>
      <c r="M197" s="34" t="s">
        <v>430</v>
      </c>
      <c r="N197" s="52">
        <v>4</v>
      </c>
      <c r="O197" s="52">
        <v>777</v>
      </c>
      <c r="P197" s="52">
        <v>888</v>
      </c>
      <c r="Q197" s="62">
        <v>100</v>
      </c>
      <c r="R197" s="62"/>
      <c r="S197" s="62"/>
      <c r="T197" s="62">
        <v>1</v>
      </c>
      <c r="U197" s="54"/>
      <c r="V197" s="54"/>
      <c r="W197" s="52">
        <f t="shared" si="28"/>
        <v>400</v>
      </c>
      <c r="X197" s="52"/>
      <c r="Y197" s="52"/>
      <c r="Z197" s="52"/>
      <c r="AA197" s="52"/>
      <c r="AB197" s="44"/>
      <c r="AC197" s="21"/>
    </row>
    <row r="198" spans="1:29" ht="17">
      <c r="A198" s="21">
        <v>39</v>
      </c>
      <c r="B198" s="21" t="s">
        <v>104</v>
      </c>
      <c r="C198" s="30" t="s">
        <v>475</v>
      </c>
      <c r="D198" s="31" t="s">
        <v>475</v>
      </c>
      <c r="E198" s="30" t="s">
        <v>475</v>
      </c>
      <c r="F198" s="21"/>
      <c r="G198" s="21" t="s">
        <v>311</v>
      </c>
      <c r="H198" s="30" t="s">
        <v>475</v>
      </c>
      <c r="I198" s="30" t="s">
        <v>475</v>
      </c>
      <c r="J198" s="30" t="s">
        <v>475</v>
      </c>
      <c r="K198" s="30" t="s">
        <v>475</v>
      </c>
      <c r="L198" s="44" t="s">
        <v>476</v>
      </c>
      <c r="M198" s="34" t="s">
        <v>430</v>
      </c>
      <c r="N198" s="52">
        <v>4</v>
      </c>
      <c r="O198" s="52">
        <v>777</v>
      </c>
      <c r="P198" s="52">
        <v>888</v>
      </c>
      <c r="Q198" s="62">
        <v>86</v>
      </c>
      <c r="R198" s="62"/>
      <c r="S198" s="62"/>
      <c r="T198" s="62">
        <v>1</v>
      </c>
      <c r="U198" s="54"/>
      <c r="V198" s="54"/>
      <c r="W198" s="52">
        <f t="shared" si="28"/>
        <v>344</v>
      </c>
      <c r="X198" s="52"/>
      <c r="Y198" s="52"/>
      <c r="Z198" s="52"/>
      <c r="AA198" s="52"/>
      <c r="AB198" s="44"/>
      <c r="AC198" s="21"/>
    </row>
    <row r="199" spans="1:29" ht="17">
      <c r="A199" s="21">
        <v>40</v>
      </c>
      <c r="B199" s="21" t="s">
        <v>104</v>
      </c>
      <c r="C199" s="30" t="s">
        <v>477</v>
      </c>
      <c r="D199" s="31" t="s">
        <v>477</v>
      </c>
      <c r="E199" s="30" t="s">
        <v>477</v>
      </c>
      <c r="F199" s="21"/>
      <c r="G199" s="21" t="s">
        <v>311</v>
      </c>
      <c r="H199" s="30" t="s">
        <v>477</v>
      </c>
      <c r="I199" s="30" t="s">
        <v>477</v>
      </c>
      <c r="J199" s="30" t="s">
        <v>477</v>
      </c>
      <c r="K199" s="30" t="s">
        <v>477</v>
      </c>
      <c r="L199" s="44" t="s">
        <v>478</v>
      </c>
      <c r="M199" s="34" t="s">
        <v>430</v>
      </c>
      <c r="N199" s="52">
        <v>10</v>
      </c>
      <c r="O199" s="52">
        <v>777</v>
      </c>
      <c r="P199" s="52">
        <v>888</v>
      </c>
      <c r="Q199" s="62">
        <v>118</v>
      </c>
      <c r="R199" s="62"/>
      <c r="S199" s="62"/>
      <c r="T199" s="62">
        <v>1</v>
      </c>
      <c r="U199" s="54"/>
      <c r="V199" s="54"/>
      <c r="W199" s="52">
        <f t="shared" si="28"/>
        <v>1180</v>
      </c>
      <c r="X199" s="52"/>
      <c r="Y199" s="52"/>
      <c r="Z199" s="52"/>
      <c r="AA199" s="52"/>
      <c r="AB199" s="44"/>
      <c r="AC199" s="21"/>
    </row>
    <row r="200" spans="1:29" ht="17">
      <c r="A200" s="21">
        <v>41</v>
      </c>
      <c r="B200" s="21" t="s">
        <v>104</v>
      </c>
      <c r="C200" s="30" t="s">
        <v>479</v>
      </c>
      <c r="D200" s="31" t="s">
        <v>479</v>
      </c>
      <c r="E200" s="30" t="s">
        <v>479</v>
      </c>
      <c r="F200" s="21"/>
      <c r="G200" s="21" t="s">
        <v>311</v>
      </c>
      <c r="H200" s="30" t="s">
        <v>479</v>
      </c>
      <c r="I200" s="30" t="s">
        <v>479</v>
      </c>
      <c r="J200" s="30" t="s">
        <v>479</v>
      </c>
      <c r="K200" s="30" t="s">
        <v>479</v>
      </c>
      <c r="L200" s="44" t="s">
        <v>480</v>
      </c>
      <c r="M200" s="34" t="s">
        <v>481</v>
      </c>
      <c r="N200" s="52">
        <v>17</v>
      </c>
      <c r="O200" s="52">
        <v>777</v>
      </c>
      <c r="P200" s="52">
        <v>888</v>
      </c>
      <c r="Q200" s="62">
        <v>108.9</v>
      </c>
      <c r="R200" s="62"/>
      <c r="S200" s="62"/>
      <c r="T200" s="62">
        <v>1</v>
      </c>
      <c r="U200" s="54"/>
      <c r="V200" s="54"/>
      <c r="W200" s="52">
        <f t="shared" si="28"/>
        <v>1851.3000000000002</v>
      </c>
      <c r="X200" s="52"/>
      <c r="Y200" s="52"/>
      <c r="Z200" s="52"/>
      <c r="AA200" s="52"/>
      <c r="AB200" s="44"/>
      <c r="AC200" s="21"/>
    </row>
    <row r="201" spans="1:29" ht="17">
      <c r="A201" s="21">
        <v>42</v>
      </c>
      <c r="B201" s="21" t="s">
        <v>104</v>
      </c>
      <c r="C201" s="30" t="s">
        <v>482</v>
      </c>
      <c r="D201" s="31" t="s">
        <v>482</v>
      </c>
      <c r="E201" s="30" t="s">
        <v>482</v>
      </c>
      <c r="F201" s="21"/>
      <c r="G201" s="21" t="s">
        <v>311</v>
      </c>
      <c r="H201" s="30" t="s">
        <v>482</v>
      </c>
      <c r="I201" s="30" t="s">
        <v>482</v>
      </c>
      <c r="J201" s="30" t="s">
        <v>482</v>
      </c>
      <c r="K201" s="30" t="s">
        <v>482</v>
      </c>
      <c r="L201" s="44" t="s">
        <v>465</v>
      </c>
      <c r="M201" s="34" t="s">
        <v>144</v>
      </c>
      <c r="N201" s="52">
        <v>34.9</v>
      </c>
      <c r="O201" s="52">
        <v>777</v>
      </c>
      <c r="P201" s="52">
        <v>888</v>
      </c>
      <c r="Q201" s="62">
        <v>90</v>
      </c>
      <c r="R201" s="62"/>
      <c r="S201" s="62"/>
      <c r="T201" s="62">
        <v>1</v>
      </c>
      <c r="U201" s="54"/>
      <c r="V201" s="54"/>
      <c r="W201" s="52">
        <f t="shared" si="28"/>
        <v>3141</v>
      </c>
      <c r="X201" s="52"/>
      <c r="Y201" s="52"/>
      <c r="Z201" s="52"/>
      <c r="AA201" s="52"/>
      <c r="AB201" s="44"/>
      <c r="AC201" s="21"/>
    </row>
    <row r="202" spans="1:29" ht="17">
      <c r="A202" s="21">
        <v>43</v>
      </c>
      <c r="B202" s="21" t="s">
        <v>104</v>
      </c>
      <c r="C202" s="30" t="s">
        <v>483</v>
      </c>
      <c r="D202" s="31" t="s">
        <v>483</v>
      </c>
      <c r="E202" s="30" t="s">
        <v>483</v>
      </c>
      <c r="F202" s="21"/>
      <c r="G202" s="21" t="s">
        <v>311</v>
      </c>
      <c r="H202" s="30" t="s">
        <v>483</v>
      </c>
      <c r="I202" s="30" t="s">
        <v>483</v>
      </c>
      <c r="J202" s="30" t="s">
        <v>483</v>
      </c>
      <c r="K202" s="30" t="s">
        <v>483</v>
      </c>
      <c r="L202" s="44" t="s">
        <v>467</v>
      </c>
      <c r="M202" s="34" t="s">
        <v>468</v>
      </c>
      <c r="N202" s="52">
        <v>1</v>
      </c>
      <c r="O202" s="52">
        <v>777</v>
      </c>
      <c r="P202" s="52">
        <v>888</v>
      </c>
      <c r="Q202" s="62">
        <v>400</v>
      </c>
      <c r="R202" s="62"/>
      <c r="S202" s="62"/>
      <c r="T202" s="62">
        <v>1</v>
      </c>
      <c r="U202" s="54"/>
      <c r="V202" s="54"/>
      <c r="W202" s="52">
        <f t="shared" si="28"/>
        <v>400</v>
      </c>
      <c r="X202" s="52"/>
      <c r="Y202" s="52"/>
      <c r="Z202" s="52"/>
      <c r="AA202" s="52"/>
      <c r="AB202" s="44"/>
      <c r="AC202" s="21"/>
    </row>
    <row r="203" spans="1:29" ht="17">
      <c r="A203" s="21">
        <v>44</v>
      </c>
      <c r="B203" s="21" t="s">
        <v>104</v>
      </c>
      <c r="C203" s="30" t="s">
        <v>484</v>
      </c>
      <c r="D203" s="31" t="s">
        <v>484</v>
      </c>
      <c r="E203" s="30" t="s">
        <v>484</v>
      </c>
      <c r="F203" s="21"/>
      <c r="G203" s="21" t="s">
        <v>311</v>
      </c>
      <c r="H203" s="30" t="s">
        <v>484</v>
      </c>
      <c r="I203" s="30" t="s">
        <v>484</v>
      </c>
      <c r="J203" s="30" t="s">
        <v>484</v>
      </c>
      <c r="K203" s="30" t="s">
        <v>484</v>
      </c>
      <c r="L203" s="44" t="s">
        <v>470</v>
      </c>
      <c r="M203" s="34" t="s">
        <v>471</v>
      </c>
      <c r="N203" s="52">
        <v>5</v>
      </c>
      <c r="O203" s="52">
        <v>777</v>
      </c>
      <c r="P203" s="52">
        <v>888</v>
      </c>
      <c r="Q203" s="62">
        <v>100</v>
      </c>
      <c r="R203" s="62"/>
      <c r="S203" s="62"/>
      <c r="T203" s="62">
        <v>1</v>
      </c>
      <c r="U203" s="54"/>
      <c r="V203" s="54"/>
      <c r="W203" s="52">
        <f t="shared" si="28"/>
        <v>500</v>
      </c>
      <c r="X203" s="52"/>
      <c r="Y203" s="52"/>
      <c r="Z203" s="52"/>
      <c r="AA203" s="52"/>
      <c r="AB203" s="44"/>
      <c r="AC203" s="21"/>
    </row>
    <row r="204" spans="1:29" ht="17">
      <c r="A204" s="21">
        <v>45</v>
      </c>
      <c r="B204" s="21" t="s">
        <v>104</v>
      </c>
      <c r="C204" s="30" t="s">
        <v>485</v>
      </c>
      <c r="D204" s="31" t="s">
        <v>485</v>
      </c>
      <c r="E204" s="30" t="s">
        <v>485</v>
      </c>
      <c r="F204" s="21"/>
      <c r="G204" s="21" t="s">
        <v>311</v>
      </c>
      <c r="H204" s="30" t="s">
        <v>485</v>
      </c>
      <c r="I204" s="30" t="s">
        <v>485</v>
      </c>
      <c r="J204" s="30" t="s">
        <v>485</v>
      </c>
      <c r="K204" s="30" t="s">
        <v>485</v>
      </c>
      <c r="L204" s="44" t="s">
        <v>451</v>
      </c>
      <c r="M204" s="34" t="s">
        <v>430</v>
      </c>
      <c r="N204" s="52">
        <v>4</v>
      </c>
      <c r="O204" s="52">
        <v>777</v>
      </c>
      <c r="P204" s="52">
        <v>888</v>
      </c>
      <c r="Q204" s="62">
        <v>100</v>
      </c>
      <c r="R204" s="62"/>
      <c r="S204" s="62"/>
      <c r="T204" s="62">
        <v>1</v>
      </c>
      <c r="U204" s="54"/>
      <c r="V204" s="54"/>
      <c r="W204" s="52">
        <f t="shared" si="28"/>
        <v>400</v>
      </c>
      <c r="X204" s="52"/>
      <c r="Y204" s="52"/>
      <c r="Z204" s="52"/>
      <c r="AA204" s="52"/>
      <c r="AB204" s="44"/>
      <c r="AC204" s="21"/>
    </row>
    <row r="205" spans="1:29" ht="17">
      <c r="A205" s="21">
        <v>46</v>
      </c>
      <c r="B205" s="21" t="s">
        <v>104</v>
      </c>
      <c r="C205" s="30" t="s">
        <v>486</v>
      </c>
      <c r="D205" s="31" t="s">
        <v>486</v>
      </c>
      <c r="E205" s="30" t="s">
        <v>486</v>
      </c>
      <c r="F205" s="21"/>
      <c r="G205" s="21" t="s">
        <v>311</v>
      </c>
      <c r="H205" s="30" t="s">
        <v>486</v>
      </c>
      <c r="I205" s="30" t="s">
        <v>486</v>
      </c>
      <c r="J205" s="30" t="s">
        <v>486</v>
      </c>
      <c r="K205" s="30" t="s">
        <v>486</v>
      </c>
      <c r="L205" s="44" t="s">
        <v>487</v>
      </c>
      <c r="M205" s="34" t="s">
        <v>144</v>
      </c>
      <c r="N205" s="52">
        <v>15</v>
      </c>
      <c r="O205" s="52">
        <v>777</v>
      </c>
      <c r="P205" s="52">
        <v>888</v>
      </c>
      <c r="Q205" s="62">
        <v>100</v>
      </c>
      <c r="R205" s="62"/>
      <c r="S205" s="62"/>
      <c r="T205" s="62">
        <v>1</v>
      </c>
      <c r="U205" s="54"/>
      <c r="V205" s="54"/>
      <c r="W205" s="52">
        <f t="shared" si="28"/>
        <v>1500</v>
      </c>
      <c r="X205" s="52"/>
      <c r="Y205" s="52"/>
      <c r="Z205" s="52"/>
      <c r="AA205" s="52"/>
      <c r="AB205" s="44"/>
      <c r="AC205" s="21"/>
    </row>
    <row r="206" spans="1:29" ht="17">
      <c r="A206" s="21">
        <v>47</v>
      </c>
      <c r="B206" s="21" t="s">
        <v>104</v>
      </c>
      <c r="C206" s="30" t="s">
        <v>488</v>
      </c>
      <c r="D206" s="31" t="s">
        <v>488</v>
      </c>
      <c r="E206" s="30" t="s">
        <v>488</v>
      </c>
      <c r="F206" s="21"/>
      <c r="G206" s="21" t="s">
        <v>311</v>
      </c>
      <c r="H206" s="30" t="s">
        <v>488</v>
      </c>
      <c r="I206" s="30" t="s">
        <v>488</v>
      </c>
      <c r="J206" s="30" t="s">
        <v>488</v>
      </c>
      <c r="K206" s="30" t="s">
        <v>488</v>
      </c>
      <c r="L206" s="44" t="s">
        <v>473</v>
      </c>
      <c r="M206" s="34" t="s">
        <v>144</v>
      </c>
      <c r="N206" s="52">
        <v>8</v>
      </c>
      <c r="O206" s="52">
        <v>777</v>
      </c>
      <c r="P206" s="52">
        <v>888</v>
      </c>
      <c r="Q206" s="62">
        <v>30</v>
      </c>
      <c r="R206" s="62"/>
      <c r="S206" s="62"/>
      <c r="T206" s="62">
        <v>1</v>
      </c>
      <c r="U206" s="54"/>
      <c r="V206" s="54"/>
      <c r="W206" s="52">
        <f t="shared" si="28"/>
        <v>240</v>
      </c>
      <c r="X206" s="52"/>
      <c r="Y206" s="52"/>
      <c r="Z206" s="52"/>
      <c r="AA206" s="52"/>
      <c r="AB206" s="44"/>
      <c r="AC206" s="21"/>
    </row>
    <row r="207" spans="1:29" ht="17">
      <c r="A207" s="21">
        <v>48</v>
      </c>
      <c r="B207" s="21" t="s">
        <v>104</v>
      </c>
      <c r="C207" s="21" t="s">
        <v>489</v>
      </c>
      <c r="D207" s="22" t="s">
        <v>489</v>
      </c>
      <c r="E207" s="21" t="s">
        <v>489</v>
      </c>
      <c r="F207" s="21"/>
      <c r="G207" s="21" t="s">
        <v>311</v>
      </c>
      <c r="H207" s="21" t="s">
        <v>489</v>
      </c>
      <c r="I207" s="21" t="s">
        <v>489</v>
      </c>
      <c r="J207" s="21" t="s">
        <v>489</v>
      </c>
      <c r="K207" s="21" t="s">
        <v>489</v>
      </c>
      <c r="L207" s="43" t="s">
        <v>489</v>
      </c>
      <c r="M207" s="34" t="s">
        <v>490</v>
      </c>
      <c r="N207" s="52">
        <v>40</v>
      </c>
      <c r="O207" s="52">
        <v>777</v>
      </c>
      <c r="P207" s="52">
        <v>888</v>
      </c>
      <c r="Q207" s="62">
        <v>100</v>
      </c>
      <c r="R207" s="62"/>
      <c r="S207" s="62"/>
      <c r="T207" s="62">
        <v>1</v>
      </c>
      <c r="U207" s="54"/>
      <c r="V207" s="54"/>
      <c r="W207" s="52">
        <f t="shared" si="28"/>
        <v>4000</v>
      </c>
      <c r="X207" s="52"/>
      <c r="Y207" s="52"/>
      <c r="Z207" s="52"/>
      <c r="AA207" s="52"/>
      <c r="AB207" s="44"/>
      <c r="AC207" s="21"/>
    </row>
    <row r="208" spans="1:29" ht="17">
      <c r="A208" s="21">
        <v>49</v>
      </c>
      <c r="B208" s="21" t="s">
        <v>104</v>
      </c>
      <c r="C208" s="38" t="s">
        <v>491</v>
      </c>
      <c r="D208" s="133" t="s">
        <v>491</v>
      </c>
      <c r="E208" s="38" t="s">
        <v>491</v>
      </c>
      <c r="F208" s="21"/>
      <c r="G208" s="21" t="s">
        <v>311</v>
      </c>
      <c r="H208" s="38" t="s">
        <v>491</v>
      </c>
      <c r="I208" s="38" t="s">
        <v>491</v>
      </c>
      <c r="J208" s="38" t="s">
        <v>491</v>
      </c>
      <c r="K208" s="38" t="s">
        <v>491</v>
      </c>
      <c r="L208" s="46" t="s">
        <v>491</v>
      </c>
      <c r="M208" s="34" t="s">
        <v>144</v>
      </c>
      <c r="N208" s="52">
        <v>238</v>
      </c>
      <c r="O208" s="52"/>
      <c r="P208" s="52"/>
      <c r="Q208" s="62">
        <v>100</v>
      </c>
      <c r="R208" s="54"/>
      <c r="S208" s="54"/>
      <c r="T208" s="54">
        <v>1</v>
      </c>
      <c r="U208" s="54"/>
      <c r="V208" s="54"/>
      <c r="W208" s="52">
        <f t="shared" si="28"/>
        <v>23800</v>
      </c>
      <c r="X208" s="52"/>
      <c r="Y208" s="52"/>
      <c r="Z208" s="52"/>
      <c r="AA208" s="52"/>
      <c r="AB208" s="44"/>
      <c r="AC208" s="21"/>
    </row>
    <row r="209" spans="1:29" ht="17">
      <c r="A209" s="21">
        <v>50</v>
      </c>
      <c r="B209" s="21" t="s">
        <v>104</v>
      </c>
      <c r="C209" s="72" t="s">
        <v>492</v>
      </c>
      <c r="D209" s="73" t="s">
        <v>492</v>
      </c>
      <c r="E209" s="72" t="s">
        <v>492</v>
      </c>
      <c r="F209" s="21"/>
      <c r="G209" s="21" t="s">
        <v>311</v>
      </c>
      <c r="H209" s="72" t="s">
        <v>492</v>
      </c>
      <c r="I209" s="72" t="s">
        <v>492</v>
      </c>
      <c r="J209" s="72" t="s">
        <v>492</v>
      </c>
      <c r="K209" s="72" t="s">
        <v>492</v>
      </c>
      <c r="L209" s="142" t="s">
        <v>492</v>
      </c>
      <c r="M209" s="34" t="s">
        <v>144</v>
      </c>
      <c r="N209" s="52">
        <v>8</v>
      </c>
      <c r="O209" s="52"/>
      <c r="P209" s="52"/>
      <c r="Q209" s="62">
        <v>30</v>
      </c>
      <c r="R209" s="54"/>
      <c r="S209" s="54"/>
      <c r="T209" s="54">
        <v>1</v>
      </c>
      <c r="U209" s="54"/>
      <c r="V209" s="54"/>
      <c r="W209" s="52">
        <f t="shared" si="28"/>
        <v>240</v>
      </c>
      <c r="X209" s="52"/>
      <c r="Y209" s="52"/>
      <c r="Z209" s="52"/>
      <c r="AA209" s="52"/>
      <c r="AB209" s="44"/>
      <c r="AC209" s="21"/>
    </row>
    <row r="210" spans="1:29" ht="17">
      <c r="A210" s="21">
        <v>51</v>
      </c>
      <c r="B210" s="21" t="s">
        <v>104</v>
      </c>
      <c r="C210" s="72" t="s">
        <v>493</v>
      </c>
      <c r="D210" s="22" t="s">
        <v>493</v>
      </c>
      <c r="E210" s="21" t="s">
        <v>493</v>
      </c>
      <c r="F210" s="21"/>
      <c r="G210" s="21" t="s">
        <v>311</v>
      </c>
      <c r="H210" s="21" t="s">
        <v>493</v>
      </c>
      <c r="I210" s="21" t="s">
        <v>493</v>
      </c>
      <c r="J210" s="21" t="s">
        <v>493</v>
      </c>
      <c r="K210" s="21" t="s">
        <v>493</v>
      </c>
      <c r="L210" s="43" t="s">
        <v>494</v>
      </c>
      <c r="M210" s="146" t="s">
        <v>152</v>
      </c>
      <c r="N210" s="52">
        <v>36000</v>
      </c>
      <c r="O210" s="52"/>
      <c r="P210" s="52"/>
      <c r="Q210" s="62">
        <v>1</v>
      </c>
      <c r="R210" s="54"/>
      <c r="S210" s="54"/>
      <c r="T210" s="54">
        <v>1</v>
      </c>
      <c r="U210" s="54"/>
      <c r="V210" s="54"/>
      <c r="W210" s="52">
        <f>N210*Q210*T210</f>
        <v>36000</v>
      </c>
      <c r="X210" s="52"/>
      <c r="Y210" s="52"/>
      <c r="Z210" s="52"/>
      <c r="AA210" s="52"/>
      <c r="AB210" s="44"/>
      <c r="AC210" s="21"/>
    </row>
    <row r="211" spans="1:29" ht="17">
      <c r="A211" s="21">
        <v>52</v>
      </c>
      <c r="B211" s="21" t="s">
        <v>104</v>
      </c>
      <c r="C211" s="72" t="s">
        <v>495</v>
      </c>
      <c r="D211" s="22" t="s">
        <v>496</v>
      </c>
      <c r="E211" s="21" t="s">
        <v>496</v>
      </c>
      <c r="F211" s="21"/>
      <c r="G211" s="21" t="s">
        <v>311</v>
      </c>
      <c r="H211" s="21" t="s">
        <v>496</v>
      </c>
      <c r="I211" s="21" t="s">
        <v>496</v>
      </c>
      <c r="J211" s="21" t="s">
        <v>496</v>
      </c>
      <c r="K211" s="21" t="s">
        <v>496</v>
      </c>
      <c r="L211" s="43" t="s">
        <v>496</v>
      </c>
      <c r="M211" s="34" t="s">
        <v>497</v>
      </c>
      <c r="N211" s="52">
        <v>30</v>
      </c>
      <c r="O211" s="52"/>
      <c r="P211" s="52"/>
      <c r="Q211" s="62">
        <v>50</v>
      </c>
      <c r="R211" s="54"/>
      <c r="S211" s="54"/>
      <c r="T211" s="54">
        <v>1</v>
      </c>
      <c r="U211" s="54"/>
      <c r="V211" s="54"/>
      <c r="W211" s="52">
        <f>N211*Q211*T211</f>
        <v>1500</v>
      </c>
      <c r="X211" s="52"/>
      <c r="Y211" s="52"/>
      <c r="Z211" s="52"/>
      <c r="AA211" s="52"/>
      <c r="AB211" s="44"/>
      <c r="AC211" s="21"/>
    </row>
    <row r="212" spans="1:29" s="12" customFormat="1" ht="17">
      <c r="A212" s="21">
        <v>53</v>
      </c>
      <c r="B212" s="19" t="s">
        <v>104</v>
      </c>
      <c r="C212" s="72" t="s">
        <v>498</v>
      </c>
      <c r="D212" s="73" t="s">
        <v>498</v>
      </c>
      <c r="E212" s="72" t="s">
        <v>498</v>
      </c>
      <c r="F212" s="19"/>
      <c r="G212" s="19" t="s">
        <v>311</v>
      </c>
      <c r="H212" s="72" t="s">
        <v>498</v>
      </c>
      <c r="I212" s="72" t="s">
        <v>498</v>
      </c>
      <c r="J212" s="72" t="s">
        <v>498</v>
      </c>
      <c r="K212" s="72" t="s">
        <v>498</v>
      </c>
      <c r="L212" s="142" t="s">
        <v>498</v>
      </c>
      <c r="M212" s="91" t="s">
        <v>499</v>
      </c>
      <c r="N212" s="99">
        <v>70</v>
      </c>
      <c r="O212" s="99"/>
      <c r="P212" s="99"/>
      <c r="Q212" s="61">
        <v>426</v>
      </c>
      <c r="R212" s="128"/>
      <c r="S212" s="128"/>
      <c r="T212" s="128">
        <v>1</v>
      </c>
      <c r="U212" s="128"/>
      <c r="V212" s="128"/>
      <c r="W212" s="99">
        <f>N212*Q212*T212</f>
        <v>29820</v>
      </c>
      <c r="X212" s="99"/>
      <c r="Y212" s="99"/>
      <c r="Z212" s="99"/>
      <c r="AA212" s="99"/>
      <c r="AB212" s="41"/>
      <c r="AC212" s="19"/>
    </row>
    <row r="213" spans="1:29" ht="17">
      <c r="A213" s="21">
        <v>54</v>
      </c>
      <c r="B213" s="21" t="s">
        <v>104</v>
      </c>
      <c r="C213" s="72" t="s">
        <v>500</v>
      </c>
      <c r="D213" s="73" t="s">
        <v>500</v>
      </c>
      <c r="E213" s="72" t="s">
        <v>500</v>
      </c>
      <c r="F213" s="21"/>
      <c r="G213" s="21" t="s">
        <v>311</v>
      </c>
      <c r="H213" s="72" t="s">
        <v>500</v>
      </c>
      <c r="I213" s="72" t="s">
        <v>500</v>
      </c>
      <c r="J213" s="72" t="s">
        <v>500</v>
      </c>
      <c r="K213" s="72" t="s">
        <v>500</v>
      </c>
      <c r="L213" s="142" t="s">
        <v>500</v>
      </c>
      <c r="M213" s="34" t="s">
        <v>501</v>
      </c>
      <c r="N213" s="52">
        <v>15</v>
      </c>
      <c r="O213" s="52"/>
      <c r="P213" s="52"/>
      <c r="Q213" s="62">
        <v>2</v>
      </c>
      <c r="R213" s="54"/>
      <c r="S213" s="54"/>
      <c r="T213" s="54">
        <v>1</v>
      </c>
      <c r="U213" s="54"/>
      <c r="V213" s="54"/>
      <c r="W213" s="52">
        <f>N213*Q213*T213</f>
        <v>30</v>
      </c>
      <c r="X213" s="52"/>
      <c r="Y213" s="52"/>
      <c r="Z213" s="52"/>
      <c r="AA213" s="52"/>
      <c r="AB213" s="44"/>
      <c r="AC213" s="21"/>
    </row>
    <row r="214" spans="1:29" ht="17">
      <c r="A214" s="21">
        <v>55</v>
      </c>
      <c r="B214" s="21" t="s">
        <v>104</v>
      </c>
      <c r="C214" s="72" t="s">
        <v>502</v>
      </c>
      <c r="D214" s="73" t="s">
        <v>502</v>
      </c>
      <c r="E214" s="72" t="s">
        <v>502</v>
      </c>
      <c r="F214" s="21"/>
      <c r="G214" s="21" t="s">
        <v>311</v>
      </c>
      <c r="H214" s="72" t="s">
        <v>502</v>
      </c>
      <c r="I214" s="72" t="s">
        <v>502</v>
      </c>
      <c r="J214" s="72" t="s">
        <v>502</v>
      </c>
      <c r="K214" s="72" t="s">
        <v>502</v>
      </c>
      <c r="L214" s="142" t="s">
        <v>502</v>
      </c>
      <c r="M214" s="34" t="s">
        <v>501</v>
      </c>
      <c r="N214" s="52">
        <v>80</v>
      </c>
      <c r="O214" s="52"/>
      <c r="P214" s="52"/>
      <c r="Q214" s="62">
        <v>10</v>
      </c>
      <c r="R214" s="54"/>
      <c r="S214" s="54"/>
      <c r="T214" s="54">
        <v>1</v>
      </c>
      <c r="U214" s="54"/>
      <c r="V214" s="54"/>
      <c r="W214" s="52">
        <f t="shared" ref="W214:W221" si="29">N214*Q214*T214</f>
        <v>800</v>
      </c>
      <c r="X214" s="52"/>
      <c r="Y214" s="52"/>
      <c r="Z214" s="52"/>
      <c r="AA214" s="52"/>
      <c r="AB214" s="44"/>
      <c r="AC214" s="21"/>
    </row>
    <row r="215" spans="1:29" ht="34">
      <c r="A215" s="21">
        <v>56</v>
      </c>
      <c r="B215" s="21" t="s">
        <v>104</v>
      </c>
      <c r="C215" s="72" t="s">
        <v>503</v>
      </c>
      <c r="D215" s="73" t="s">
        <v>503</v>
      </c>
      <c r="E215" s="72" t="s">
        <v>503</v>
      </c>
      <c r="F215" s="21"/>
      <c r="G215" s="21" t="s">
        <v>311</v>
      </c>
      <c r="H215" s="72" t="s">
        <v>503</v>
      </c>
      <c r="I215" s="72" t="s">
        <v>503</v>
      </c>
      <c r="J215" s="72" t="s">
        <v>503</v>
      </c>
      <c r="K215" s="72" t="s">
        <v>503</v>
      </c>
      <c r="L215" s="142" t="s">
        <v>503</v>
      </c>
      <c r="M215" s="34" t="s">
        <v>501</v>
      </c>
      <c r="N215" s="52">
        <v>35</v>
      </c>
      <c r="O215" s="52"/>
      <c r="P215" s="52"/>
      <c r="Q215" s="62">
        <v>5</v>
      </c>
      <c r="R215" s="54"/>
      <c r="S215" s="54"/>
      <c r="T215" s="54">
        <v>1</v>
      </c>
      <c r="U215" s="54"/>
      <c r="V215" s="54"/>
      <c r="W215" s="52">
        <f t="shared" si="29"/>
        <v>175</v>
      </c>
      <c r="X215" s="52"/>
      <c r="Y215" s="52"/>
      <c r="Z215" s="52"/>
      <c r="AA215" s="52"/>
      <c r="AB215" s="44"/>
      <c r="AC215" s="21"/>
    </row>
    <row r="216" spans="1:29" s="12" customFormat="1" ht="17">
      <c r="A216" s="21">
        <v>57</v>
      </c>
      <c r="B216" s="21" t="s">
        <v>104</v>
      </c>
      <c r="C216" s="72" t="s">
        <v>504</v>
      </c>
      <c r="D216" s="73" t="s">
        <v>504</v>
      </c>
      <c r="E216" s="72" t="s">
        <v>504</v>
      </c>
      <c r="F216" s="19"/>
      <c r="G216" s="21" t="s">
        <v>311</v>
      </c>
      <c r="H216" s="72" t="s">
        <v>504</v>
      </c>
      <c r="I216" s="72" t="s">
        <v>504</v>
      </c>
      <c r="J216" s="72" t="s">
        <v>504</v>
      </c>
      <c r="K216" s="72" t="s">
        <v>504</v>
      </c>
      <c r="L216" s="142" t="s">
        <v>504</v>
      </c>
      <c r="M216" s="91" t="s">
        <v>144</v>
      </c>
      <c r="N216" s="99">
        <v>20</v>
      </c>
      <c r="O216" s="99"/>
      <c r="P216" s="99"/>
      <c r="Q216" s="61">
        <v>50</v>
      </c>
      <c r="R216" s="128"/>
      <c r="S216" s="128"/>
      <c r="T216" s="128">
        <v>1</v>
      </c>
      <c r="U216" s="128"/>
      <c r="V216" s="128"/>
      <c r="W216" s="99">
        <f t="shared" si="29"/>
        <v>1000</v>
      </c>
      <c r="X216" s="99"/>
      <c r="Y216" s="99"/>
      <c r="Z216" s="99"/>
      <c r="AA216" s="99"/>
      <c r="AB216" s="41"/>
      <c r="AC216" s="19"/>
    </row>
    <row r="217" spans="1:29" s="12" customFormat="1" ht="17">
      <c r="A217" s="21">
        <v>58</v>
      </c>
      <c r="B217" s="21" t="s">
        <v>104</v>
      </c>
      <c r="C217" s="72" t="s">
        <v>505</v>
      </c>
      <c r="D217" s="73" t="s">
        <v>505</v>
      </c>
      <c r="E217" s="72" t="s">
        <v>505</v>
      </c>
      <c r="F217" s="19"/>
      <c r="G217" s="21" t="s">
        <v>311</v>
      </c>
      <c r="H217" s="72" t="s">
        <v>505</v>
      </c>
      <c r="I217" s="72" t="s">
        <v>505</v>
      </c>
      <c r="J217" s="72" t="s">
        <v>505</v>
      </c>
      <c r="K217" s="72" t="s">
        <v>505</v>
      </c>
      <c r="L217" s="142" t="s">
        <v>505</v>
      </c>
      <c r="M217" s="91" t="s">
        <v>144</v>
      </c>
      <c r="N217" s="99">
        <v>30</v>
      </c>
      <c r="O217" s="99"/>
      <c r="P217" s="99"/>
      <c r="Q217" s="61">
        <v>50</v>
      </c>
      <c r="R217" s="128"/>
      <c r="S217" s="128"/>
      <c r="T217" s="128">
        <v>1</v>
      </c>
      <c r="U217" s="128"/>
      <c r="V217" s="128"/>
      <c r="W217" s="99">
        <f t="shared" si="29"/>
        <v>1500</v>
      </c>
      <c r="X217" s="99"/>
      <c r="Y217" s="99"/>
      <c r="Z217" s="99"/>
      <c r="AA217" s="99"/>
      <c r="AB217" s="41"/>
      <c r="AC217" s="19"/>
    </row>
    <row r="218" spans="1:29" s="12" customFormat="1" ht="17">
      <c r="A218" s="21">
        <v>59</v>
      </c>
      <c r="B218" s="21" t="s">
        <v>104</v>
      </c>
      <c r="C218" s="72" t="s">
        <v>506</v>
      </c>
      <c r="D218" s="73" t="s">
        <v>506</v>
      </c>
      <c r="E218" s="72" t="s">
        <v>506</v>
      </c>
      <c r="F218" s="19"/>
      <c r="G218" s="21" t="s">
        <v>311</v>
      </c>
      <c r="H218" s="72" t="s">
        <v>506</v>
      </c>
      <c r="I218" s="72" t="s">
        <v>506</v>
      </c>
      <c r="J218" s="72" t="s">
        <v>506</v>
      </c>
      <c r="K218" s="72" t="s">
        <v>506</v>
      </c>
      <c r="L218" s="142" t="s">
        <v>506</v>
      </c>
      <c r="M218" s="91" t="s">
        <v>144</v>
      </c>
      <c r="N218" s="99">
        <v>15</v>
      </c>
      <c r="O218" s="99"/>
      <c r="P218" s="99"/>
      <c r="Q218" s="61">
        <v>50</v>
      </c>
      <c r="R218" s="128"/>
      <c r="S218" s="128"/>
      <c r="T218" s="128">
        <v>1</v>
      </c>
      <c r="U218" s="128"/>
      <c r="V218" s="128"/>
      <c r="W218" s="99">
        <f t="shared" si="29"/>
        <v>750</v>
      </c>
      <c r="X218" s="99"/>
      <c r="Y218" s="99"/>
      <c r="Z218" s="99"/>
      <c r="AA218" s="99"/>
      <c r="AB218" s="41"/>
      <c r="AC218" s="19"/>
    </row>
    <row r="219" spans="1:29" s="12" customFormat="1" ht="34">
      <c r="A219" s="21">
        <v>60</v>
      </c>
      <c r="B219" s="19" t="s">
        <v>104</v>
      </c>
      <c r="C219" s="73" t="s">
        <v>507</v>
      </c>
      <c r="D219" s="73" t="s">
        <v>507</v>
      </c>
      <c r="E219" s="73" t="s">
        <v>507</v>
      </c>
      <c r="F219" s="19"/>
      <c r="G219" s="19" t="s">
        <v>311</v>
      </c>
      <c r="H219" s="73" t="s">
        <v>507</v>
      </c>
      <c r="I219" s="73" t="s">
        <v>507</v>
      </c>
      <c r="J219" s="73" t="s">
        <v>507</v>
      </c>
      <c r="K219" s="73" t="s">
        <v>507</v>
      </c>
      <c r="L219" s="143" t="s">
        <v>508</v>
      </c>
      <c r="M219" s="91" t="s">
        <v>144</v>
      </c>
      <c r="N219" s="99">
        <v>100</v>
      </c>
      <c r="O219" s="99"/>
      <c r="P219" s="99"/>
      <c r="Q219" s="61">
        <v>2</v>
      </c>
      <c r="R219" s="128"/>
      <c r="S219" s="128"/>
      <c r="T219" s="128">
        <v>1</v>
      </c>
      <c r="U219" s="128"/>
      <c r="V219" s="128"/>
      <c r="W219" s="99">
        <f t="shared" si="29"/>
        <v>200</v>
      </c>
      <c r="X219" s="99"/>
      <c r="Y219" s="99"/>
      <c r="Z219" s="99"/>
      <c r="AA219" s="99"/>
      <c r="AB219" s="41" t="s">
        <v>509</v>
      </c>
      <c r="AC219" s="19"/>
    </row>
    <row r="220" spans="1:29" ht="17">
      <c r="A220" s="21">
        <v>61</v>
      </c>
      <c r="B220" s="21" t="s">
        <v>104</v>
      </c>
      <c r="C220" s="72" t="s">
        <v>510</v>
      </c>
      <c r="D220" s="73" t="s">
        <v>510</v>
      </c>
      <c r="E220" s="72" t="s">
        <v>510</v>
      </c>
      <c r="F220" s="21"/>
      <c r="G220" s="21" t="s">
        <v>311</v>
      </c>
      <c r="H220" s="72" t="s">
        <v>510</v>
      </c>
      <c r="I220" s="72" t="s">
        <v>510</v>
      </c>
      <c r="J220" s="72" t="s">
        <v>510</v>
      </c>
      <c r="K220" s="72" t="s">
        <v>510</v>
      </c>
      <c r="L220" s="142" t="s">
        <v>510</v>
      </c>
      <c r="M220" s="34" t="s">
        <v>144</v>
      </c>
      <c r="N220" s="52">
        <v>1900</v>
      </c>
      <c r="O220" s="52"/>
      <c r="P220" s="52"/>
      <c r="Q220" s="62">
        <v>1</v>
      </c>
      <c r="R220" s="54"/>
      <c r="S220" s="54"/>
      <c r="T220" s="54">
        <v>1</v>
      </c>
      <c r="U220" s="54"/>
      <c r="V220" s="54"/>
      <c r="W220" s="99">
        <f t="shared" si="29"/>
        <v>1900</v>
      </c>
      <c r="X220" s="52"/>
      <c r="Y220" s="52"/>
      <c r="Z220" s="52"/>
      <c r="AA220" s="52"/>
      <c r="AB220" s="44"/>
      <c r="AC220" s="21"/>
    </row>
    <row r="221" spans="1:29" ht="17">
      <c r="A221" s="21">
        <v>62</v>
      </c>
      <c r="B221" s="21" t="s">
        <v>104</v>
      </c>
      <c r="C221" s="21" t="s">
        <v>511</v>
      </c>
      <c r="D221" s="22" t="s">
        <v>511</v>
      </c>
      <c r="E221" s="21" t="s">
        <v>511</v>
      </c>
      <c r="F221" s="34"/>
      <c r="G221" s="21" t="s">
        <v>311</v>
      </c>
      <c r="H221" s="21" t="s">
        <v>511</v>
      </c>
      <c r="I221" s="21" t="s">
        <v>511</v>
      </c>
      <c r="J221" s="21" t="s">
        <v>511</v>
      </c>
      <c r="K221" s="21" t="s">
        <v>511</v>
      </c>
      <c r="L221" s="43" t="s">
        <v>511</v>
      </c>
      <c r="M221" s="34" t="s">
        <v>152</v>
      </c>
      <c r="N221" s="52">
        <v>18</v>
      </c>
      <c r="O221" s="52"/>
      <c r="P221" s="52"/>
      <c r="Q221" s="62">
        <v>426</v>
      </c>
      <c r="R221" s="54"/>
      <c r="S221" s="54"/>
      <c r="T221" s="54">
        <v>1</v>
      </c>
      <c r="U221" s="54"/>
      <c r="V221" s="54"/>
      <c r="W221" s="99">
        <f t="shared" si="29"/>
        <v>7668</v>
      </c>
      <c r="X221" s="52">
        <f>IFERROR(U221*R221*O221,0)</f>
        <v>0</v>
      </c>
      <c r="Y221" s="52">
        <f>IFERROR(V221*S221*P221,0)</f>
        <v>0</v>
      </c>
      <c r="Z221" s="52">
        <f>X221-W221</f>
        <v>-7668</v>
      </c>
      <c r="AA221" s="52">
        <f>Y221-X221</f>
        <v>0</v>
      </c>
      <c r="AB221" s="44"/>
      <c r="AC221" s="21"/>
    </row>
    <row r="222" spans="1:29" s="12" customFormat="1">
      <c r="A222" s="21">
        <v>63</v>
      </c>
      <c r="B222" s="21" t="s">
        <v>104</v>
      </c>
      <c r="C222" s="72" t="s">
        <v>512</v>
      </c>
      <c r="D222" s="72" t="s">
        <v>512</v>
      </c>
      <c r="E222" s="72" t="s">
        <v>512</v>
      </c>
      <c r="F222" s="19"/>
      <c r="G222" s="21" t="s">
        <v>311</v>
      </c>
      <c r="H222" s="72" t="s">
        <v>512</v>
      </c>
      <c r="I222" s="72" t="s">
        <v>512</v>
      </c>
      <c r="J222" s="72" t="s">
        <v>512</v>
      </c>
      <c r="K222" s="72" t="s">
        <v>512</v>
      </c>
      <c r="L222" s="142" t="s">
        <v>512</v>
      </c>
      <c r="M222" s="91" t="s">
        <v>513</v>
      </c>
      <c r="N222" s="99">
        <v>40</v>
      </c>
      <c r="O222" s="99"/>
      <c r="P222" s="99"/>
      <c r="Q222" s="61">
        <v>156</v>
      </c>
      <c r="R222" s="128"/>
      <c r="S222" s="128"/>
      <c r="T222" s="128">
        <v>1</v>
      </c>
      <c r="U222" s="128"/>
      <c r="V222" s="128"/>
      <c r="W222" s="99">
        <f t="shared" ref="W222:Y222" si="30">IFERROR(T222*Q222*N222,0)</f>
        <v>6240</v>
      </c>
      <c r="X222" s="99">
        <f t="shared" si="30"/>
        <v>0</v>
      </c>
      <c r="Y222" s="99">
        <f t="shared" si="30"/>
        <v>0</v>
      </c>
      <c r="Z222" s="99">
        <f>X222-W222</f>
        <v>-6240</v>
      </c>
      <c r="AA222" s="99">
        <f>Y222-X222</f>
        <v>0</v>
      </c>
      <c r="AB222" s="41"/>
      <c r="AC222" s="19"/>
    </row>
    <row r="223" spans="1:29">
      <c r="A223" s="21">
        <v>64</v>
      </c>
      <c r="B223" s="21" t="s">
        <v>104</v>
      </c>
      <c r="C223" s="88" t="s">
        <v>514</v>
      </c>
      <c r="D223" s="88" t="s">
        <v>514</v>
      </c>
      <c r="E223" s="88" t="s">
        <v>514</v>
      </c>
      <c r="F223" s="34"/>
      <c r="G223" s="21" t="s">
        <v>311</v>
      </c>
      <c r="H223" s="88" t="s">
        <v>514</v>
      </c>
      <c r="I223" s="88" t="s">
        <v>514</v>
      </c>
      <c r="J223" s="88" t="s">
        <v>514</v>
      </c>
      <c r="K223" s="88" t="s">
        <v>514</v>
      </c>
      <c r="L223" s="97" t="s">
        <v>514</v>
      </c>
      <c r="M223" s="121" t="s">
        <v>152</v>
      </c>
      <c r="N223" s="122">
        <v>5000</v>
      </c>
      <c r="O223" s="122"/>
      <c r="P223" s="122"/>
      <c r="Q223" s="126">
        <v>1</v>
      </c>
      <c r="R223" s="126"/>
      <c r="S223" s="126"/>
      <c r="T223" s="126">
        <v>1</v>
      </c>
      <c r="U223" s="126"/>
      <c r="V223" s="126"/>
      <c r="W223" s="99">
        <f>IFERROR(T223*Q223*N223,0)</f>
        <v>5000</v>
      </c>
      <c r="X223" s="122"/>
      <c r="Y223" s="122"/>
      <c r="Z223" s="122"/>
      <c r="AA223" s="122"/>
      <c r="AB223" s="130"/>
      <c r="AC223" s="132"/>
    </row>
    <row r="224" spans="1:29" s="12" customFormat="1" ht="17">
      <c r="A224" s="21">
        <v>65</v>
      </c>
      <c r="B224" s="19" t="s">
        <v>104</v>
      </c>
      <c r="C224" s="72" t="s">
        <v>515</v>
      </c>
      <c r="D224" s="73" t="s">
        <v>516</v>
      </c>
      <c r="E224" s="72" t="s">
        <v>516</v>
      </c>
      <c r="F224" s="19"/>
      <c r="G224" s="19" t="s">
        <v>311</v>
      </c>
      <c r="H224" s="72" t="s">
        <v>516</v>
      </c>
      <c r="I224" s="72" t="s">
        <v>516</v>
      </c>
      <c r="J224" s="72" t="s">
        <v>516</v>
      </c>
      <c r="K224" s="72" t="s">
        <v>516</v>
      </c>
      <c r="L224" s="142" t="s">
        <v>516</v>
      </c>
      <c r="M224" s="91" t="s">
        <v>513</v>
      </c>
      <c r="N224" s="99">
        <v>2</v>
      </c>
      <c r="O224" s="99"/>
      <c r="P224" s="99"/>
      <c r="Q224" s="61">
        <v>426</v>
      </c>
      <c r="R224" s="128"/>
      <c r="S224" s="128"/>
      <c r="T224" s="128">
        <v>1</v>
      </c>
      <c r="U224" s="128"/>
      <c r="V224" s="128"/>
      <c r="W224" s="99">
        <f>IFERROR(T224*Q224*N224,0)</f>
        <v>852</v>
      </c>
      <c r="X224" s="99">
        <f>IFERROR(U224*R224*O224,0)</f>
        <v>0</v>
      </c>
      <c r="Y224" s="99">
        <f>IFERROR(V224*S224*P224,0)</f>
        <v>0</v>
      </c>
      <c r="Z224" s="99">
        <f>X224-W224</f>
        <v>-852</v>
      </c>
      <c r="AA224" s="99">
        <f>Y224-X224</f>
        <v>0</v>
      </c>
      <c r="AB224" s="41"/>
      <c r="AC224" s="19"/>
    </row>
    <row r="225" spans="1:29">
      <c r="A225" s="74"/>
      <c r="B225" s="74"/>
      <c r="C225" s="75"/>
      <c r="D225" s="76"/>
      <c r="E225" s="75"/>
      <c r="F225" s="75"/>
      <c r="G225" s="75"/>
      <c r="H225" s="89"/>
      <c r="I225" s="89"/>
      <c r="J225" s="89"/>
      <c r="K225" s="89"/>
      <c r="L225" s="94"/>
      <c r="M225" s="75"/>
      <c r="N225" s="75"/>
      <c r="O225" s="75"/>
      <c r="P225" s="75"/>
      <c r="Q225" s="75"/>
      <c r="R225" s="75"/>
      <c r="S225" s="75"/>
      <c r="T225" s="75"/>
      <c r="U225" s="75"/>
      <c r="V225" s="102"/>
      <c r="W225" s="228" t="s">
        <v>517</v>
      </c>
      <c r="X225" s="228"/>
      <c r="Y225" s="228"/>
      <c r="Z225" s="228"/>
      <c r="AA225" s="228"/>
      <c r="AB225" s="229"/>
      <c r="AC225" s="230"/>
    </row>
    <row r="226" spans="1:29">
      <c r="A226" s="77"/>
      <c r="B226" s="77"/>
      <c r="C226" s="78"/>
      <c r="D226" s="79"/>
      <c r="E226" s="78"/>
      <c r="F226" s="78"/>
      <c r="G226" s="78"/>
      <c r="H226" s="90"/>
      <c r="I226" s="90"/>
      <c r="J226" s="90"/>
      <c r="K226" s="90"/>
      <c r="L226" s="95"/>
      <c r="M226" s="78"/>
      <c r="N226" s="78"/>
      <c r="O226" s="78"/>
      <c r="P226" s="78"/>
      <c r="Q226" s="78"/>
      <c r="R226" s="78"/>
      <c r="S226" s="78"/>
      <c r="T226" s="78"/>
      <c r="U226" s="78"/>
      <c r="V226" s="103"/>
      <c r="W226" s="104">
        <f>SUM(W160:W224)</f>
        <v>473225.3</v>
      </c>
      <c r="X226" s="104">
        <f>SUM(X160:X224)</f>
        <v>0</v>
      </c>
      <c r="Y226" s="104">
        <f>SUM(Y160:Y224)</f>
        <v>0</v>
      </c>
      <c r="Z226" s="104">
        <f t="shared" ref="Z226:AA229" si="31">X226-W226</f>
        <v>-473225.3</v>
      </c>
      <c r="AA226" s="104">
        <f t="shared" si="31"/>
        <v>0</v>
      </c>
      <c r="AB226" s="231"/>
      <c r="AC226" s="232"/>
    </row>
    <row r="227" spans="1:29">
      <c r="A227" s="21">
        <v>1</v>
      </c>
      <c r="B227" s="21" t="s">
        <v>105</v>
      </c>
      <c r="C227" s="21"/>
      <c r="D227" s="22"/>
      <c r="E227" s="21"/>
      <c r="F227" s="21"/>
      <c r="G227" s="21" t="s">
        <v>105</v>
      </c>
      <c r="H227" s="21"/>
      <c r="I227" s="21"/>
      <c r="J227" s="21"/>
      <c r="K227" s="21"/>
      <c r="L227" s="42"/>
      <c r="M227" s="34" t="str">
        <f>_xlfn.IFNA(VLOOKUP($F227,'【4】 框架Ratecard条目汇总'!$A:$I,8,0),"")</f>
        <v/>
      </c>
      <c r="N227" s="52"/>
      <c r="O227" s="52">
        <v>777</v>
      </c>
      <c r="P227" s="52">
        <v>888</v>
      </c>
      <c r="Q227" s="62"/>
      <c r="R227" s="62"/>
      <c r="S227" s="62"/>
      <c r="T227" s="62"/>
      <c r="U227" s="62"/>
      <c r="V227" s="62"/>
      <c r="W227" s="52">
        <f t="shared" ref="W227:Y229" si="32">IFERROR(T227*Q227*N227,0)</f>
        <v>0</v>
      </c>
      <c r="X227" s="52">
        <f t="shared" si="32"/>
        <v>0</v>
      </c>
      <c r="Y227" s="52">
        <f t="shared" si="32"/>
        <v>0</v>
      </c>
      <c r="Z227" s="52">
        <f t="shared" si="31"/>
        <v>0</v>
      </c>
      <c r="AA227" s="52">
        <f t="shared" si="31"/>
        <v>0</v>
      </c>
      <c r="AB227" s="43"/>
      <c r="AC227" s="21"/>
    </row>
    <row r="228" spans="1:29">
      <c r="A228" s="21">
        <v>2</v>
      </c>
      <c r="B228" s="21" t="s">
        <v>105</v>
      </c>
      <c r="C228" s="21"/>
      <c r="D228" s="22"/>
      <c r="E228" s="21"/>
      <c r="F228" s="21"/>
      <c r="G228" s="21" t="s">
        <v>105</v>
      </c>
      <c r="H228" s="21"/>
      <c r="I228" s="21"/>
      <c r="J228" s="21"/>
      <c r="K228" s="21"/>
      <c r="L228" s="42"/>
      <c r="M228" s="34" t="str">
        <f>_xlfn.IFNA(VLOOKUP($F228,'【4】 框架Ratecard条目汇总'!$A:$I,8,0),"")</f>
        <v/>
      </c>
      <c r="N228" s="52"/>
      <c r="O228" s="52"/>
      <c r="P228" s="52"/>
      <c r="Q228" s="62"/>
      <c r="R228" s="54"/>
      <c r="S228" s="54"/>
      <c r="T228" s="54"/>
      <c r="U228" s="54"/>
      <c r="V228" s="54"/>
      <c r="W228" s="52">
        <f t="shared" si="32"/>
        <v>0</v>
      </c>
      <c r="X228" s="52">
        <f t="shared" si="32"/>
        <v>0</v>
      </c>
      <c r="Y228" s="52">
        <f t="shared" si="32"/>
        <v>0</v>
      </c>
      <c r="Z228" s="52">
        <f t="shared" si="31"/>
        <v>0</v>
      </c>
      <c r="AA228" s="52">
        <f t="shared" si="31"/>
        <v>0</v>
      </c>
      <c r="AB228" s="43"/>
      <c r="AC228" s="21"/>
    </row>
    <row r="229" spans="1:29">
      <c r="A229" s="21">
        <v>3</v>
      </c>
      <c r="B229" s="21" t="s">
        <v>105</v>
      </c>
      <c r="C229" s="21"/>
      <c r="D229" s="22"/>
      <c r="E229" s="21"/>
      <c r="F229" s="21"/>
      <c r="G229" s="21" t="s">
        <v>105</v>
      </c>
      <c r="H229" s="21"/>
      <c r="I229" s="21"/>
      <c r="J229" s="21"/>
      <c r="K229" s="21"/>
      <c r="L229" s="42"/>
      <c r="M229" s="34" t="str">
        <f>_xlfn.IFNA(VLOOKUP($F229,'【4】 框架Ratecard条目汇总'!$A:$I,8,0),"")</f>
        <v/>
      </c>
      <c r="N229" s="52"/>
      <c r="O229" s="52"/>
      <c r="P229" s="52"/>
      <c r="Q229" s="62"/>
      <c r="R229" s="54"/>
      <c r="S229" s="54"/>
      <c r="T229" s="54"/>
      <c r="U229" s="54"/>
      <c r="V229" s="54"/>
      <c r="W229" s="52">
        <f t="shared" si="32"/>
        <v>0</v>
      </c>
      <c r="X229" s="52">
        <f t="shared" si="32"/>
        <v>0</v>
      </c>
      <c r="Y229" s="52">
        <f t="shared" si="32"/>
        <v>0</v>
      </c>
      <c r="Z229" s="52">
        <f t="shared" si="31"/>
        <v>0</v>
      </c>
      <c r="AA229" s="52">
        <f t="shared" si="31"/>
        <v>0</v>
      </c>
      <c r="AB229" s="43"/>
      <c r="AC229" s="21"/>
    </row>
    <row r="230" spans="1:29">
      <c r="A230" s="74"/>
      <c r="B230" s="74"/>
      <c r="C230" s="75"/>
      <c r="D230" s="76"/>
      <c r="E230" s="75"/>
      <c r="F230" s="75"/>
      <c r="G230" s="75"/>
      <c r="H230" s="89"/>
      <c r="I230" s="89"/>
      <c r="J230" s="89"/>
      <c r="K230" s="89"/>
      <c r="L230" s="94"/>
      <c r="M230" s="75"/>
      <c r="N230" s="75"/>
      <c r="O230" s="75"/>
      <c r="P230" s="75"/>
      <c r="Q230" s="75"/>
      <c r="R230" s="75"/>
      <c r="S230" s="75"/>
      <c r="T230" s="75"/>
      <c r="U230" s="75"/>
      <c r="V230" s="102"/>
      <c r="W230" s="228" t="s">
        <v>518</v>
      </c>
      <c r="X230" s="228"/>
      <c r="Y230" s="228"/>
      <c r="Z230" s="228"/>
      <c r="AA230" s="228"/>
      <c r="AB230" s="153"/>
      <c r="AC230" s="154"/>
    </row>
    <row r="231" spans="1:29">
      <c r="A231" s="77"/>
      <c r="B231" s="77"/>
      <c r="C231" s="78"/>
      <c r="D231" s="79"/>
      <c r="E231" s="78"/>
      <c r="F231" s="78"/>
      <c r="G231" s="78"/>
      <c r="H231" s="90"/>
      <c r="I231" s="90"/>
      <c r="J231" s="90"/>
      <c r="K231" s="90"/>
      <c r="L231" s="95"/>
      <c r="M231" s="78"/>
      <c r="N231" s="78"/>
      <c r="O231" s="78"/>
      <c r="P231" s="78"/>
      <c r="Q231" s="78"/>
      <c r="R231" s="78"/>
      <c r="S231" s="78"/>
      <c r="T231" s="78"/>
      <c r="U231" s="78"/>
      <c r="V231" s="103"/>
      <c r="W231" s="104">
        <f>SUM(W227:W229)</f>
        <v>0</v>
      </c>
      <c r="X231" s="104">
        <f>SUM(X227:X229)</f>
        <v>0</v>
      </c>
      <c r="Y231" s="104">
        <f>SUM(Y227:Y229)</f>
        <v>0</v>
      </c>
      <c r="Z231" s="104">
        <f t="shared" ref="Z231:AA235" si="33">X231-W231</f>
        <v>0</v>
      </c>
      <c r="AA231" s="104">
        <f t="shared" si="33"/>
        <v>0</v>
      </c>
      <c r="AB231" s="231"/>
      <c r="AC231" s="232"/>
    </row>
    <row r="232" spans="1:29" ht="17">
      <c r="A232" s="21">
        <v>1</v>
      </c>
      <c r="B232" s="21" t="s">
        <v>106</v>
      </c>
      <c r="C232" s="21" t="s">
        <v>106</v>
      </c>
      <c r="D232" s="21" t="s">
        <v>106</v>
      </c>
      <c r="E232" s="21" t="s">
        <v>106</v>
      </c>
      <c r="F232" s="34" t="s">
        <v>519</v>
      </c>
      <c r="G232" s="21" t="str">
        <f>_xlfn.IFNA(VLOOKUP($F232,'【4】 框架Ratecard条目汇总'!$A:$I,2,0),"")</f>
        <v>框架内</v>
      </c>
      <c r="H232" s="34" t="str">
        <f>_xlfn.IFNA(VLOOKUP($F232,'【4】 框架Ratecard条目汇总'!$A:$I,3,0),"")</f>
        <v>服务费及税费</v>
      </c>
      <c r="I232" s="34" t="str">
        <f>_xlfn.IFNA(VLOOKUP($F232,'【4】 框架Ratecard条目汇总'!$A:$I,4,0),"")</f>
        <v>服务费</v>
      </c>
      <c r="J232" s="34" t="str">
        <f>_xlfn.IFNA(VLOOKUP($F232,'【4】 框架Ratecard条目汇总'!$A:$I,5,0),"")</f>
        <v>服务费费率</v>
      </c>
      <c r="K232" s="34" t="str">
        <f>_xlfn.IFNA(VLOOKUP($F232,'【4】 框架Ratecard条目汇总'!$A:$I,6,0),"")</f>
        <v>项目服务费费率</v>
      </c>
      <c r="L232" s="42" t="str">
        <f>_xlfn.IFNA(VLOOKUP($F232,'【4】 框架Ratecard条目汇总'!$A:$I,7,0),"")</f>
        <v>项目服务费费率（百分比）</v>
      </c>
      <c r="M232" s="34" t="str">
        <f>_xlfn.IFNA(VLOOKUP($F232,'【4】 框架Ratecard条目汇总'!$A:$I,8,0),"")</f>
        <v>项</v>
      </c>
      <c r="N232" s="147">
        <f>_xlfn.IFNA(VLOOKUP($F232,'【4】 框架Ratecard条目汇总'!$A:$I,9,0),"")</f>
        <v>7.0000000000000007E-2</v>
      </c>
      <c r="O232" s="147">
        <f>_xlfn.IFNA(VLOOKUP($F232,'【4】 框架Ratecard条目汇总'!$A:$I,9,0),"")</f>
        <v>7.0000000000000007E-2</v>
      </c>
      <c r="P232" s="147">
        <f>_xlfn.IFNA(VLOOKUP($F232,'【4】 框架Ratecard条目汇总'!$A:$I,9,0),"")</f>
        <v>7.0000000000000007E-2</v>
      </c>
      <c r="Q232" s="62">
        <v>1</v>
      </c>
      <c r="R232" s="62"/>
      <c r="S232" s="62"/>
      <c r="T232" s="62">
        <v>1</v>
      </c>
      <c r="U232" s="62"/>
      <c r="V232" s="62"/>
      <c r="W232" s="52">
        <f>(SUMIF(G5:G231,"框架内",W5:W231)+SUMIF(G5:G231,"框架外",W5:W231))*N232</f>
        <v>151156.83800000002</v>
      </c>
      <c r="X232" s="52">
        <f>(SUMIF(G5:G231,"框架内",X5:X231)+SUMIF(G5:G231,"框架外",X5:X231))*O232</f>
        <v>0</v>
      </c>
      <c r="Y232" s="52">
        <f>(SUMIF(G5:G231,"框架内",Y5:Y231)+SUMIF(G5:G231,"框架外",Y5:Y231))*P232</f>
        <v>0</v>
      </c>
      <c r="Z232" s="52">
        <f t="shared" si="33"/>
        <v>-151156.83800000002</v>
      </c>
      <c r="AA232" s="52">
        <f t="shared" si="33"/>
        <v>0</v>
      </c>
      <c r="AB232" s="43"/>
      <c r="AC232" s="21"/>
    </row>
    <row r="233" spans="1:29" ht="102">
      <c r="A233" s="21">
        <v>2</v>
      </c>
      <c r="B233" s="21" t="s">
        <v>106</v>
      </c>
      <c r="C233" s="21" t="s">
        <v>106</v>
      </c>
      <c r="D233" s="21" t="s">
        <v>106</v>
      </c>
      <c r="E233" s="21" t="s">
        <v>106</v>
      </c>
      <c r="F233" s="34" t="s">
        <v>520</v>
      </c>
      <c r="G233" s="21" t="str">
        <f>_xlfn.IFNA(VLOOKUP($F233,'【4】 框架Ratecard条目汇总'!$A:$I,2,0),"")</f>
        <v>框架内</v>
      </c>
      <c r="H233" s="34" t="str">
        <f>_xlfn.IFNA(VLOOKUP($F233,'【4】 框架Ratecard条目汇总'!$A:$I,3,0),"")</f>
        <v>服务费及税费</v>
      </c>
      <c r="I233" s="34" t="str">
        <f>_xlfn.IFNA(VLOOKUP($F233,'【4】 框架Ratecard条目汇总'!$A:$I,4,0),"")</f>
        <v>服务费</v>
      </c>
      <c r="J233" s="34" t="str">
        <f>_xlfn.IFNA(VLOOKUP($F233,'【4】 框架Ratecard条目汇总'!$A:$I,5,0),"")</f>
        <v>服务费费率</v>
      </c>
      <c r="K233" s="34" t="str">
        <f>_xlfn.IFNA(VLOOKUP($F233,'【4】 框架Ratecard条目汇总'!$A:$I,6,0),"")</f>
        <v>据实结算服务费费率</v>
      </c>
      <c r="L233" s="42" t="str">
        <f>_xlfn.IFNA(VLOOKUP($F233,'【4】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233" s="34" t="str">
        <f>_xlfn.IFNA(VLOOKUP($F233,'【4】 框架Ratecard条目汇总'!$A:$I,8,0),"")</f>
        <v>项</v>
      </c>
      <c r="N233" s="147">
        <f>_xlfn.IFNA(VLOOKUP($F233,'【4】 框架Ratecard条目汇总'!$A:$I,9,0),"")</f>
        <v>7.0000000000000007E-2</v>
      </c>
      <c r="O233" s="147">
        <f>_xlfn.IFNA(VLOOKUP($F233,'【4】 框架Ratecard条目汇总'!$A:$I,9,0),"")</f>
        <v>7.0000000000000007E-2</v>
      </c>
      <c r="P233" s="147">
        <f>_xlfn.IFNA(VLOOKUP($F233,'【4】 框架Ratecard条目汇总'!$A:$I,9,0),"")</f>
        <v>7.0000000000000007E-2</v>
      </c>
      <c r="Q233" s="62">
        <v>1</v>
      </c>
      <c r="R233" s="62"/>
      <c r="S233" s="62"/>
      <c r="T233" s="62">
        <v>1</v>
      </c>
      <c r="U233" s="62"/>
      <c r="V233" s="62"/>
      <c r="W233" s="52">
        <f>(SUMIF(G5:G231,"据实结算",W5:W231)*N233)</f>
        <v>460308.13579245284</v>
      </c>
      <c r="X233" s="52">
        <f>(SUMIF(G5:G231,"据实结算",X5:X231)*O233)</f>
        <v>0</v>
      </c>
      <c r="Y233" s="52">
        <f>(SUMIF(G5:G231,"据实结算",Y5:Y231)*P233)</f>
        <v>0</v>
      </c>
      <c r="Z233" s="52">
        <f t="shared" si="33"/>
        <v>-460308.13579245284</v>
      </c>
      <c r="AA233" s="52">
        <f t="shared" si="33"/>
        <v>0</v>
      </c>
      <c r="AB233" s="43"/>
      <c r="AC233" s="21"/>
    </row>
    <row r="234" spans="1:29" ht="102">
      <c r="A234" s="21">
        <v>3</v>
      </c>
      <c r="B234" s="21" t="s">
        <v>106</v>
      </c>
      <c r="C234" s="21" t="s">
        <v>106</v>
      </c>
      <c r="D234" s="21" t="s">
        <v>106</v>
      </c>
      <c r="E234" s="21" t="s">
        <v>106</v>
      </c>
      <c r="F234" s="34" t="s">
        <v>521</v>
      </c>
      <c r="G234" s="21" t="str">
        <f>_xlfn.IFNA(VLOOKUP($F234,'【4】 框架Ratecard条目汇总'!$A:$I,2,0),"")</f>
        <v>框架内</v>
      </c>
      <c r="H234" s="34" t="str">
        <f>_xlfn.IFNA(VLOOKUP($F234,'【4】 框架Ratecard条目汇总'!$A:$I,3,0),"")</f>
        <v>服务费及税费</v>
      </c>
      <c r="I234" s="34" t="str">
        <f>_xlfn.IFNA(VLOOKUP($F234,'【4】 框架Ratecard条目汇总'!$A:$I,4,0),"")</f>
        <v>服务费</v>
      </c>
      <c r="J234" s="34" t="str">
        <f>_xlfn.IFNA(VLOOKUP($F234,'【4】 框架Ratecard条目汇总'!$A:$I,5,0),"")</f>
        <v>服务费费率</v>
      </c>
      <c r="K234" s="34" t="str">
        <f>_xlfn.IFNA(VLOOKUP($F234,'【4】 框架Ratecard条目汇总'!$A:$I,6,0),"")</f>
        <v>代垫付服务费费率</v>
      </c>
      <c r="L234" s="42" t="str">
        <f>_xlfn.IFNA(VLOOKUP($F234,'【4】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234" s="34" t="str">
        <f>_xlfn.IFNA(VLOOKUP($F234,'【4】 框架Ratecard条目汇总'!$A:$I,8,0),"")</f>
        <v>项</v>
      </c>
      <c r="N234" s="147">
        <f>_xlfn.IFNA(VLOOKUP($F234,'【4】 框架Ratecard条目汇总'!$A:$I,9,0),"")</f>
        <v>0.06</v>
      </c>
      <c r="O234" s="147">
        <f>_xlfn.IFNA(VLOOKUP($F234,'【4】 框架Ratecard条目汇总'!$A:$I,9,0),"")</f>
        <v>0.06</v>
      </c>
      <c r="P234" s="147">
        <f>_xlfn.IFNA(VLOOKUP($F234,'【4】 框架Ratecard条目汇总'!$A:$I,9,0),"")</f>
        <v>0.06</v>
      </c>
      <c r="Q234" s="62">
        <v>1</v>
      </c>
      <c r="R234" s="62"/>
      <c r="S234" s="62"/>
      <c r="T234" s="62">
        <v>1</v>
      </c>
      <c r="U234" s="62"/>
      <c r="V234" s="62"/>
      <c r="W234" s="52">
        <f>(SUMIF(G5:G231,"代垫付",W5:W231)*N234)</f>
        <v>0</v>
      </c>
      <c r="X234" s="52">
        <f>(SUMIF(G5:G231,"代垫付",X5:X231)*O234)</f>
        <v>0</v>
      </c>
      <c r="Y234" s="52">
        <f>(SUMIF(G5:G231,"代垫付",Y5:Y231)*P234)</f>
        <v>0</v>
      </c>
      <c r="Z234" s="52">
        <f t="shared" si="33"/>
        <v>0</v>
      </c>
      <c r="AA234" s="52">
        <f t="shared" si="33"/>
        <v>0</v>
      </c>
      <c r="AB234" s="43"/>
      <c r="AC234" s="21"/>
    </row>
    <row r="235" spans="1:29" ht="17">
      <c r="A235" s="21">
        <v>4</v>
      </c>
      <c r="B235" s="21" t="s">
        <v>106</v>
      </c>
      <c r="C235" s="21" t="s">
        <v>106</v>
      </c>
      <c r="D235" s="21" t="s">
        <v>106</v>
      </c>
      <c r="E235" s="21" t="s">
        <v>106</v>
      </c>
      <c r="F235" s="34" t="s">
        <v>522</v>
      </c>
      <c r="G235" s="21" t="str">
        <f>_xlfn.IFNA(VLOOKUP($F235,'【4】 框架Ratecard条目汇总'!$A:$I,2,0),"")</f>
        <v>框架内</v>
      </c>
      <c r="H235" s="34" t="str">
        <f>_xlfn.IFNA(VLOOKUP($F235,'【4】 框架Ratecard条目汇总'!$A:$I,3,0),"")</f>
        <v>服务费及税费</v>
      </c>
      <c r="I235" s="34" t="str">
        <f>_xlfn.IFNA(VLOOKUP($F235,'【4】 框架Ratecard条目汇总'!$A:$I,4,0),"")</f>
        <v>税费</v>
      </c>
      <c r="J235" s="34" t="str">
        <f>_xlfn.IFNA(VLOOKUP($F235,'【4】 框架Ratecard条目汇总'!$A:$I,5,0),"")</f>
        <v>税费税率</v>
      </c>
      <c r="K235" s="34" t="str">
        <f>_xlfn.IFNA(VLOOKUP($F235,'【4】 框架Ratecard条目汇总'!$A:$I,6,0),"")</f>
        <v>项目增值税税率</v>
      </c>
      <c r="L235" s="42" t="str">
        <f>_xlfn.IFNA(VLOOKUP($F235,'【4】 框架Ratecard条目汇总'!$A:$I,7,0),"")</f>
        <v>项目增值税税率（百分比）</v>
      </c>
      <c r="M235" s="34" t="str">
        <f>_xlfn.IFNA(VLOOKUP($F235,'【4】 框架Ratecard条目汇总'!$A:$I,8,0),"")</f>
        <v>项</v>
      </c>
      <c r="N235" s="147">
        <f>_xlfn.IFNA(VLOOKUP($F235,'【4】 框架Ratecard条目汇总'!$A:$I,9,0),"")</f>
        <v>0.06</v>
      </c>
      <c r="O235" s="147">
        <f>_xlfn.IFNA(VLOOKUP($F235,'【4】 框架Ratecard条目汇总'!$A:$I,9,0),"")</f>
        <v>0.06</v>
      </c>
      <c r="P235" s="147">
        <f>_xlfn.IFNA(VLOOKUP($F235,'【4】 框架Ratecard条目汇总'!$A:$I,9,0),"")</f>
        <v>0.06</v>
      </c>
      <c r="Q235" s="62">
        <v>1</v>
      </c>
      <c r="R235" s="62"/>
      <c r="S235" s="62"/>
      <c r="T235" s="62">
        <v>1</v>
      </c>
      <c r="U235" s="62"/>
      <c r="V235" s="62"/>
      <c r="W235" s="52">
        <f>(SUMIF(G5:G230,"框架内",W5:W230)+SUMIF(G5:G230,"框架外",W5:W230)+SUMIF(G5:G230,"据实结算",W5:W230)+SUMIF(G5:G230,"代垫付",W5:W230)+SUM(W232:W234))*N235</f>
        <v>560800.73310679232</v>
      </c>
      <c r="X235" s="52">
        <f>(SUMIF(G5:G230,"框架内",X5:X230)+SUMIF(G5:G230,"框架外",X5:X230)+SUMIF(G5:G230,"据实结算",X5:X230)+SUMIF(G5:G230,"代垫付",X5:X230)+SUM(X232:X234))*O235</f>
        <v>0</v>
      </c>
      <c r="Y235" s="52">
        <f>(SUMIF(G5:G230,"框架内",Y5:Y230)+SUMIF(G5:G230,"框架外",Y5:Y230)+SUMIF(G5:G230,"据实结算",Y5:Y230)+SUMIF(G5:G230,"代垫付",Y5:Y230)+SUM(Y232:Y234))*P235</f>
        <v>0</v>
      </c>
      <c r="Z235" s="52">
        <f t="shared" si="33"/>
        <v>-560800.73310679232</v>
      </c>
      <c r="AA235" s="52">
        <f t="shared" si="33"/>
        <v>0</v>
      </c>
      <c r="AB235" s="43"/>
      <c r="AC235" s="21"/>
    </row>
    <row r="236" spans="1:29">
      <c r="A236" s="74"/>
      <c r="B236" s="74"/>
      <c r="C236" s="75"/>
      <c r="D236" s="76"/>
      <c r="E236" s="75"/>
      <c r="F236" s="75"/>
      <c r="G236" s="75"/>
      <c r="H236" s="89"/>
      <c r="I236" s="89"/>
      <c r="J236" s="89"/>
      <c r="K236" s="89"/>
      <c r="L236" s="94"/>
      <c r="M236" s="75"/>
      <c r="N236" s="75"/>
      <c r="O236" s="75"/>
      <c r="P236" s="75"/>
      <c r="Q236" s="75"/>
      <c r="R236" s="75"/>
      <c r="S236" s="75"/>
      <c r="T236" s="75"/>
      <c r="U236" s="75"/>
      <c r="V236" s="102"/>
      <c r="W236" s="228" t="s">
        <v>523</v>
      </c>
      <c r="X236" s="228"/>
      <c r="Y236" s="228"/>
      <c r="Z236" s="228"/>
      <c r="AA236" s="228"/>
      <c r="AB236" s="229"/>
      <c r="AC236" s="230"/>
    </row>
    <row r="237" spans="1:29">
      <c r="A237" s="77"/>
      <c r="B237" s="77"/>
      <c r="C237" s="78"/>
      <c r="D237" s="79"/>
      <c r="E237" s="78"/>
      <c r="F237" s="78"/>
      <c r="G237" s="78"/>
      <c r="H237" s="90"/>
      <c r="I237" s="90"/>
      <c r="J237" s="90"/>
      <c r="K237" s="90"/>
      <c r="L237" s="95"/>
      <c r="M237" s="78"/>
      <c r="N237" s="78"/>
      <c r="O237" s="78"/>
      <c r="P237" s="78"/>
      <c r="Q237" s="78"/>
      <c r="R237" s="78"/>
      <c r="S237" s="78"/>
      <c r="T237" s="78"/>
      <c r="U237" s="78"/>
      <c r="V237" s="103"/>
      <c r="W237" s="104">
        <f>SUM(W232:W235)</f>
        <v>1172265.7068992453</v>
      </c>
      <c r="X237" s="104">
        <f>SUM(X232:X235)</f>
        <v>0</v>
      </c>
      <c r="Y237" s="104">
        <f>SUM(Y232:Y235)</f>
        <v>0</v>
      </c>
      <c r="Z237" s="104">
        <f>X237-W237</f>
        <v>-1172265.7068992453</v>
      </c>
      <c r="AA237" s="104">
        <f>Y237-X237</f>
        <v>0</v>
      </c>
      <c r="AB237" s="231"/>
      <c r="AC237" s="232"/>
    </row>
    <row r="238" spans="1:29">
      <c r="A238" s="134"/>
      <c r="B238" s="134"/>
      <c r="C238" s="135"/>
      <c r="D238" s="136"/>
      <c r="E238" s="135"/>
      <c r="F238" s="135"/>
      <c r="G238" s="135"/>
      <c r="H238" s="140"/>
      <c r="I238" s="140"/>
      <c r="J238" s="140"/>
      <c r="K238" s="140"/>
      <c r="L238" s="144"/>
      <c r="M238" s="135"/>
      <c r="N238" s="135"/>
      <c r="O238" s="135"/>
      <c r="P238" s="135"/>
      <c r="Q238" s="135"/>
      <c r="R238" s="135"/>
      <c r="S238" s="135"/>
      <c r="T238" s="135"/>
      <c r="U238" s="135"/>
      <c r="V238" s="149"/>
      <c r="W238" s="233" t="s">
        <v>524</v>
      </c>
      <c r="X238" s="233"/>
      <c r="Y238" s="233"/>
      <c r="Z238" s="233"/>
      <c r="AA238" s="233"/>
      <c r="AB238" s="234"/>
      <c r="AC238" s="235"/>
    </row>
    <row r="239" spans="1:29">
      <c r="A239" s="137"/>
      <c r="B239" s="137"/>
      <c r="C239" s="138"/>
      <c r="D239" s="139"/>
      <c r="E239" s="138"/>
      <c r="F239" s="138"/>
      <c r="G239" s="138"/>
      <c r="H239" s="141"/>
      <c r="I239" s="141"/>
      <c r="J239" s="141"/>
      <c r="K239" s="141"/>
      <c r="L239" s="145"/>
      <c r="M239" s="138"/>
      <c r="N239" s="138"/>
      <c r="O239" s="138"/>
      <c r="P239" s="138"/>
      <c r="Q239" s="138"/>
      <c r="R239" s="138"/>
      <c r="S239" s="138"/>
      <c r="T239" s="138"/>
      <c r="U239" s="138"/>
      <c r="V239" s="150"/>
      <c r="W239" s="151">
        <f>W91+W95+W110+W116+W125+W150+W154+W159+W226+W231+W237</f>
        <v>9976361.6182200015</v>
      </c>
      <c r="X239" s="151">
        <f>X91+X95+X110+X116+X125+X150+X154+X159+X226+X231+X237</f>
        <v>0</v>
      </c>
      <c r="Y239" s="151">
        <f>Y91+Y95+Y110+Y116+Y125+Y150+Y154+Y159+Y226+Y231+Y237</f>
        <v>0</v>
      </c>
      <c r="Z239" s="151">
        <f>X239-W239</f>
        <v>-9976361.6182200015</v>
      </c>
      <c r="AA239" s="151">
        <f>Y239-X239</f>
        <v>0</v>
      </c>
      <c r="AB239" s="236"/>
      <c r="AC239" s="237"/>
    </row>
    <row r="240" spans="1:29">
      <c r="A240" s="21">
        <v>1</v>
      </c>
      <c r="B240" s="238" t="s">
        <v>525</v>
      </c>
      <c r="C240" s="239"/>
      <c r="D240" s="240"/>
      <c r="E240" s="239"/>
      <c r="F240" s="239"/>
      <c r="G240" s="239"/>
      <c r="H240" s="241"/>
      <c r="I240" s="241"/>
      <c r="J240" s="241"/>
      <c r="K240" s="241"/>
      <c r="L240" s="242"/>
      <c r="M240" s="21" t="s">
        <v>152</v>
      </c>
      <c r="N240" s="148"/>
      <c r="O240" s="148"/>
      <c r="P240" s="148"/>
      <c r="Q240" s="62">
        <v>1</v>
      </c>
      <c r="R240" s="62">
        <v>1</v>
      </c>
      <c r="S240" s="62">
        <v>1</v>
      </c>
      <c r="T240" s="62">
        <v>1</v>
      </c>
      <c r="U240" s="62">
        <v>1</v>
      </c>
      <c r="V240" s="62">
        <v>1</v>
      </c>
      <c r="W240" s="52">
        <f>N240*Q240*T240</f>
        <v>0</v>
      </c>
      <c r="X240" s="52">
        <f>O240*R240*U240</f>
        <v>0</v>
      </c>
      <c r="Y240" s="52">
        <f>P240*S240*V240</f>
        <v>0</v>
      </c>
      <c r="Z240" s="52">
        <f>X240-W240</f>
        <v>0</v>
      </c>
      <c r="AA240" s="52">
        <f>Y240-X240</f>
        <v>0</v>
      </c>
      <c r="AB240" s="43"/>
      <c r="AC240" s="21"/>
    </row>
    <row r="241" spans="1:29">
      <c r="A241" s="134"/>
      <c r="B241" s="134"/>
      <c r="C241" s="135"/>
      <c r="D241" s="136"/>
      <c r="E241" s="135"/>
      <c r="F241" s="135"/>
      <c r="G241" s="135"/>
      <c r="H241" s="140"/>
      <c r="I241" s="140"/>
      <c r="J241" s="140"/>
      <c r="K241" s="140"/>
      <c r="L241" s="144"/>
      <c r="M241" s="135"/>
      <c r="N241" s="135"/>
      <c r="O241" s="135"/>
      <c r="P241" s="135"/>
      <c r="Q241" s="135"/>
      <c r="R241" s="135"/>
      <c r="S241" s="135"/>
      <c r="T241" s="135"/>
      <c r="U241" s="135"/>
      <c r="V241" s="149"/>
      <c r="W241" s="233" t="s">
        <v>526</v>
      </c>
      <c r="X241" s="233"/>
      <c r="Y241" s="233"/>
      <c r="Z241" s="233"/>
      <c r="AA241" s="233"/>
      <c r="AB241" s="234"/>
      <c r="AC241" s="235"/>
    </row>
    <row r="242" spans="1:29">
      <c r="A242" s="137"/>
      <c r="B242" s="137"/>
      <c r="C242" s="138"/>
      <c r="D242" s="139"/>
      <c r="E242" s="138"/>
      <c r="F242" s="138"/>
      <c r="G242" s="138"/>
      <c r="H242" s="141"/>
      <c r="I242" s="141"/>
      <c r="J242" s="141"/>
      <c r="K242" s="141"/>
      <c r="L242" s="145"/>
      <c r="M242" s="138"/>
      <c r="N242" s="138"/>
      <c r="O242" s="138"/>
      <c r="P242" s="138"/>
      <c r="Q242" s="138"/>
      <c r="R242" s="138"/>
      <c r="S242" s="138"/>
      <c r="T242" s="138"/>
      <c r="U242" s="138"/>
      <c r="V242" s="150"/>
      <c r="W242" s="151">
        <f>W239-W240</f>
        <v>9976361.6182200015</v>
      </c>
      <c r="X242" s="151">
        <f>X239-X240</f>
        <v>0</v>
      </c>
      <c r="Y242" s="151">
        <f>Y239-Y240</f>
        <v>0</v>
      </c>
      <c r="Z242" s="151">
        <f>X242-W242</f>
        <v>-9976361.6182200015</v>
      </c>
      <c r="AA242" s="151">
        <f>Y242-X242</f>
        <v>0</v>
      </c>
      <c r="AB242" s="236"/>
      <c r="AC242" s="237"/>
    </row>
    <row r="243" spans="1:29">
      <c r="A243" s="238" t="s">
        <v>527</v>
      </c>
      <c r="B243" s="239"/>
      <c r="C243" s="239"/>
      <c r="D243" s="240"/>
      <c r="E243" s="239"/>
      <c r="F243" s="239"/>
      <c r="G243" s="239"/>
      <c r="H243" s="241"/>
      <c r="I243" s="241"/>
      <c r="J243" s="241"/>
      <c r="K243" s="241"/>
      <c r="L243" s="243"/>
      <c r="M243" s="239"/>
      <c r="N243" s="239"/>
      <c r="O243" s="239"/>
      <c r="P243" s="239"/>
      <c r="Q243" s="239"/>
      <c r="R243" s="239"/>
      <c r="S243" s="239"/>
      <c r="T243" s="239"/>
      <c r="U243" s="239"/>
      <c r="V243" s="244"/>
      <c r="W243" s="152">
        <f>SUMIF(G5:G237,"框架内",W5:W237)/(W239)</f>
        <v>0.31875259023205138</v>
      </c>
      <c r="X243" s="152" t="e">
        <f>SUMIF(G5:G237,"框架内",X5:X237)/(X239)</f>
        <v>#DIV/0!</v>
      </c>
      <c r="Y243" s="152" t="e">
        <f>SUMIF(G5:G237,"框架内",Y5:Y237)/(Y239)</f>
        <v>#DIV/0!</v>
      </c>
      <c r="Z243" s="245"/>
      <c r="AA243" s="246"/>
      <c r="AB243" s="247"/>
      <c r="AC243" s="248"/>
    </row>
    <row r="244" spans="1:29">
      <c r="A244" s="238" t="s">
        <v>528</v>
      </c>
      <c r="B244" s="239"/>
      <c r="C244" s="239"/>
      <c r="D244" s="240"/>
      <c r="E244" s="239"/>
      <c r="F244" s="239"/>
      <c r="G244" s="239"/>
      <c r="H244" s="241"/>
      <c r="I244" s="241"/>
      <c r="J244" s="241"/>
      <c r="K244" s="241"/>
      <c r="L244" s="243"/>
      <c r="M244" s="239"/>
      <c r="N244" s="239"/>
      <c r="O244" s="239"/>
      <c r="P244" s="239"/>
      <c r="Q244" s="239"/>
      <c r="R244" s="239"/>
      <c r="S244" s="239"/>
      <c r="T244" s="239"/>
      <c r="U244" s="239"/>
      <c r="V244" s="244"/>
      <c r="W244" s="152">
        <f>SUMIF(G5:G237,"框架外",W5:W237)/(W239)</f>
        <v>1.5201734440241659E-2</v>
      </c>
      <c r="X244" s="152" t="e">
        <f>SUMIF(G5:G237,"框架外",X5:X237)/(X239)</f>
        <v>#DIV/0!</v>
      </c>
      <c r="Y244" s="152" t="e">
        <f>SUMIF(G5:G237,"框架外",Y5:Y237)/(Y239)</f>
        <v>#DIV/0!</v>
      </c>
      <c r="Z244" s="249"/>
      <c r="AA244" s="250"/>
      <c r="AB244" s="251"/>
      <c r="AC244" s="252"/>
    </row>
    <row r="245" spans="1:29">
      <c r="A245" s="238" t="s">
        <v>529</v>
      </c>
      <c r="B245" s="239"/>
      <c r="C245" s="239"/>
      <c r="D245" s="240"/>
      <c r="E245" s="239"/>
      <c r="F245" s="239"/>
      <c r="G245" s="239"/>
      <c r="H245" s="241"/>
      <c r="I245" s="241"/>
      <c r="J245" s="241"/>
      <c r="K245" s="241"/>
      <c r="L245" s="243"/>
      <c r="M245" s="239"/>
      <c r="N245" s="239"/>
      <c r="O245" s="239"/>
      <c r="P245" s="239"/>
      <c r="Q245" s="239"/>
      <c r="R245" s="239"/>
      <c r="S245" s="239"/>
      <c r="T245" s="239"/>
      <c r="U245" s="239"/>
      <c r="V245" s="244"/>
      <c r="W245" s="152">
        <f>SUMIF(G5:G237,"据实结算",W5:W237)/(W239)+SUMIF(G5:G237,"代垫付",W5:W237)/(W239)</f>
        <v>0.65914115415696251</v>
      </c>
      <c r="X245" s="152" t="e">
        <f>SUMIF(G5:G237,"据实结算",X5:X237)/(X239)+SUMIF(G5:G237,"代垫付",X5:X237)/(X239)</f>
        <v>#DIV/0!</v>
      </c>
      <c r="Y245" s="152" t="e">
        <f>SUMIF(G5:G237,"据实结算",Y5:Y237)/(Y239)+SUMIF(G5:G237,"代垫付",Y5:Y237)/(Y239)</f>
        <v>#DIV/0!</v>
      </c>
      <c r="Z245" s="249"/>
      <c r="AA245" s="250"/>
      <c r="AB245" s="251"/>
      <c r="AC245" s="252"/>
    </row>
    <row r="246" spans="1:29">
      <c r="A246" s="238" t="s">
        <v>530</v>
      </c>
      <c r="B246" s="239"/>
      <c r="C246" s="239"/>
      <c r="D246" s="240"/>
      <c r="E246" s="239"/>
      <c r="F246" s="239"/>
      <c r="G246" s="239"/>
      <c r="H246" s="241"/>
      <c r="I246" s="241"/>
      <c r="J246" s="241"/>
      <c r="K246" s="241"/>
      <c r="L246" s="243"/>
      <c r="M246" s="239"/>
      <c r="N246" s="239"/>
      <c r="O246" s="239"/>
      <c r="P246" s="239"/>
      <c r="Q246" s="239"/>
      <c r="R246" s="239"/>
      <c r="S246" s="239"/>
      <c r="T246" s="239"/>
      <c r="U246" s="239"/>
      <c r="V246" s="244"/>
      <c r="W246" s="152">
        <f>SUM(W243:W245)</f>
        <v>0.99309547882925553</v>
      </c>
      <c r="X246" s="152" t="e">
        <f>SUM(X243:X245)</f>
        <v>#DIV/0!</v>
      </c>
      <c r="Y246" s="152" t="e">
        <f>SUM(Y243:Y245)</f>
        <v>#DIV/0!</v>
      </c>
      <c r="Z246" s="253"/>
      <c r="AA246" s="254"/>
      <c r="AB246" s="255"/>
      <c r="AC246" s="256"/>
    </row>
  </sheetData>
  <autoFilter ref="A1:AC246" xr:uid="{00000000-0009-0000-0000-000002000000}"/>
  <mergeCells count="44">
    <mergeCell ref="A243:V243"/>
    <mergeCell ref="A244:V244"/>
    <mergeCell ref="A245:V245"/>
    <mergeCell ref="A246:V246"/>
    <mergeCell ref="Z243:AC246"/>
    <mergeCell ref="AB239:AC239"/>
    <mergeCell ref="B240:L240"/>
    <mergeCell ref="W241:AA241"/>
    <mergeCell ref="AB241:AC241"/>
    <mergeCell ref="AB242:AC242"/>
    <mergeCell ref="AB231:AC231"/>
    <mergeCell ref="W236:AA236"/>
    <mergeCell ref="AB236:AC236"/>
    <mergeCell ref="AB237:AC237"/>
    <mergeCell ref="W238:AA238"/>
    <mergeCell ref="AB238:AC238"/>
    <mergeCell ref="AB159:AC159"/>
    <mergeCell ref="W225:AA225"/>
    <mergeCell ref="AB225:AC225"/>
    <mergeCell ref="AB226:AC226"/>
    <mergeCell ref="W230:AA230"/>
    <mergeCell ref="AB150:AC150"/>
    <mergeCell ref="W153:AA153"/>
    <mergeCell ref="AB153:AC153"/>
    <mergeCell ref="AB154:AC154"/>
    <mergeCell ref="W158:AA158"/>
    <mergeCell ref="AB158:AC158"/>
    <mergeCell ref="AB116:AC116"/>
    <mergeCell ref="W124:AA124"/>
    <mergeCell ref="AB124:AC124"/>
    <mergeCell ref="AB125:AC125"/>
    <mergeCell ref="W149:AA149"/>
    <mergeCell ref="AB149:AC149"/>
    <mergeCell ref="AB95:AC95"/>
    <mergeCell ref="W109:AA109"/>
    <mergeCell ref="AB109:AC109"/>
    <mergeCell ref="AB110:AC110"/>
    <mergeCell ref="W115:AA115"/>
    <mergeCell ref="AB115:AC115"/>
    <mergeCell ref="W90:AA90"/>
    <mergeCell ref="AB90:AC90"/>
    <mergeCell ref="AB91:AC91"/>
    <mergeCell ref="W94:AA94"/>
    <mergeCell ref="AB94:AC94"/>
  </mergeCells>
  <phoneticPr fontId="24" type="noConversion"/>
  <conditionalFormatting sqref="A241:B241 B117:B123">
    <cfRule type="containsText" dxfId="10" priority="25" stopIfTrue="1" operator="containsText" text="填写">
      <formula>NOT(ISERROR(SEARCH("填写",A117)))</formula>
    </cfRule>
  </conditionalFormatting>
  <conditionalFormatting sqref="B2:B89">
    <cfRule type="containsText" dxfId="9" priority="4" stopIfTrue="1" operator="containsText" text="填写">
      <formula>NOT(ISERROR(SEARCH("填写",B2)))</formula>
    </cfRule>
  </conditionalFormatting>
  <conditionalFormatting sqref="B92:B93">
    <cfRule type="containsText" dxfId="8" priority="14" stopIfTrue="1" operator="containsText" text="填写">
      <formula>NOT(ISERROR(SEARCH("填写",B92)))</formula>
    </cfRule>
  </conditionalFormatting>
  <conditionalFormatting sqref="B96 B99:B108">
    <cfRule type="containsText" dxfId="7" priority="21" stopIfTrue="1" operator="containsText" text="填写">
      <formula>NOT(ISERROR(SEARCH("填写",B96)))</formula>
    </cfRule>
  </conditionalFormatting>
  <conditionalFormatting sqref="B111:B114">
    <cfRule type="containsText" dxfId="6" priority="22" stopIfTrue="1" operator="containsText" text="填写">
      <formula>NOT(ISERROR(SEARCH("填写",B111)))</formula>
    </cfRule>
  </conditionalFormatting>
  <conditionalFormatting sqref="B126:B148">
    <cfRule type="containsText" dxfId="5" priority="2" stopIfTrue="1" operator="containsText" text="填写">
      <formula>NOT(ISERROR(SEARCH("填写",B126)))</formula>
    </cfRule>
  </conditionalFormatting>
  <conditionalFormatting sqref="B151:B152 B155:B157 A238:B238">
    <cfRule type="containsText" dxfId="4" priority="29" stopIfTrue="1" operator="containsText" text="填写">
      <formula>NOT(ISERROR(SEARCH("填写",A151)))</formula>
    </cfRule>
  </conditionalFormatting>
  <conditionalFormatting sqref="B160:B224">
    <cfRule type="containsText" dxfId="3" priority="9" stopIfTrue="1" operator="containsText" text="填写">
      <formula>NOT(ISERROR(SEARCH("填写",B160)))</formula>
    </cfRule>
  </conditionalFormatting>
  <conditionalFormatting sqref="B227:B229">
    <cfRule type="containsText" dxfId="2" priority="27" stopIfTrue="1" operator="containsText" text="填写">
      <formula>NOT(ISERROR(SEARCH("填写",B227)))</formula>
    </cfRule>
  </conditionalFormatting>
  <conditionalFormatting sqref="B232:E235">
    <cfRule type="containsText" dxfId="1" priority="26" stopIfTrue="1" operator="containsText" text="填写">
      <formula>NOT(ISERROR(SEARCH("填写",B232)))</formula>
    </cfRule>
  </conditionalFormatting>
  <conditionalFormatting sqref="B97:B98">
    <cfRule type="containsText" dxfId="0" priority="1" stopIfTrue="1" operator="containsText" text="填写">
      <formula>NOT(ISERROR(SEARCH("填写",B97)))</formula>
    </cfRule>
  </conditionalFormatting>
  <dataValidations count="5">
    <dataValidation allowBlank="1" showErrorMessage="1" sqref="H6:K6 M9:N9 M11 M30 M49 M51 M55 M57 M66:N66 M85 M6:N7 M112 G146 M146 M209:T209 M223 M224:N224 B117:B121 M59:M60 M160:M208 M210:M220 M77:N78 M221:N222 M96" xr:uid="{00000000-0002-0000-0200-000002000000}"/>
    <dataValidation type="list" allowBlank="1" showErrorMessage="1" sqref="G92 G2:G89 G227:G229 G111:G114 G122:G123 G160:G224 G96 G99:G108" xr:uid="{00000000-0002-0000-0200-000003000000}">
      <formula1>"框架内,框架外,据实结算,代垫付"</formula1>
    </dataValidation>
    <dataValidation type="list" allowBlank="1" showDropDown="1" showErrorMessage="1" sqref="G93 G126:G145 G147:G148 G151:G152 G155:G157 G232:G235 G97:G98 O97:O98 G117:G121" xr:uid="{00000000-0002-0000-0200-000004000000}">
      <formula1>"框架内,框架外,据实结算,代垫付"</formula1>
    </dataValidation>
    <dataValidation type="list" allowBlank="1" showErrorMessage="1" sqref="B2:B89 B92:B93 B232:E235 B111:B114 B122:B123 B126:B148 B151:B152 B155:B157 B160:B224 B227:B229 B96:B108" xr:uid="{00000000-0002-0000-0200-000005000000}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A241:B242 A238:B239" xr:uid="{00000000-0002-0000-0200-000006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icture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'【4】 框架Ratecard条目汇总'!$A$2:$A$838</xm:f>
          </x14:formula1>
          <xm:sqref>F5 F8 F10 F50 F56 F58 F61 F223 F12:F43 F46:F48 F52:F54 F63:F70 F72:F89 F92:F93 F232:F235 F111:F113 F126:F148 F151:F152 F155:F157 F96:F107 F117:F122</xm:sqref>
        </x14:dataValidation>
        <x14:dataValidation type="list" allowBlank="1" showDropDown="1" showErrorMessage="1" xr:uid="{00000000-0002-0000-0200-000001000000}">
          <x14:formula1>
            <xm:f>'【4】 框架Ratecard条目汇总'!$A$2:$A$691</xm:f>
          </x14:formula1>
          <xm:sqref>H5:M5 O5 H8:M8 O8 H10:M10 O10 H50:M50 O50 H56:M56 O56 H58:M58 O58 H111:M111 P152 M97:M108 M113:M114 O12:O29 O31:O43 O46:O48 O52:O54 O61:O65 O67:O68 O71:O76 O79:O84 O86:O89 O92:O93 O99:O108 O111:O114 O117:O123 O151:O152 O155:O157 O227:O229 O232:O235 H97:L106 H12:M29 H31:M43 H46:M48 H52:M54 H61:M65 H67:M68 H147:M148 H151:M152 H71:M76 H79:M84 H86:M89 H92:M93 H126:M145 H155:M157 H232:M235 L227:M229 P97:P98 H117:L121 M117:M123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I838"/>
  <sheetViews>
    <sheetView workbookViewId="0">
      <pane ySplit="1" topLeftCell="A813" activePane="bottomLeft" state="frozen"/>
      <selection pane="bottomLeft" activeCell="F841" sqref="F841"/>
    </sheetView>
  </sheetViews>
  <sheetFormatPr baseColWidth="10"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spans="1:9" ht="52" customHeight="1">
      <c r="A1" s="2" t="s">
        <v>531</v>
      </c>
      <c r="B1" s="2" t="s">
        <v>119</v>
      </c>
      <c r="C1" s="2" t="s">
        <v>87</v>
      </c>
      <c r="D1" s="2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5" t="s">
        <v>532</v>
      </c>
    </row>
    <row r="2" spans="1:9" ht="19" customHeight="1">
      <c r="A2" s="3" t="s">
        <v>533</v>
      </c>
      <c r="B2" s="3" t="s">
        <v>158</v>
      </c>
      <c r="C2" s="3" t="s">
        <v>96</v>
      </c>
      <c r="D2" s="3" t="s">
        <v>534</v>
      </c>
      <c r="E2" s="3" t="s">
        <v>535</v>
      </c>
      <c r="F2" s="3" t="s">
        <v>536</v>
      </c>
      <c r="G2" s="4" t="s">
        <v>537</v>
      </c>
      <c r="H2" s="3" t="s">
        <v>538</v>
      </c>
      <c r="I2" s="6">
        <f>VLOOKUP(A2,'[2]【4】 框架Ratecard条目汇总'!$A:$L,12,0)</f>
        <v>145</v>
      </c>
    </row>
    <row r="3" spans="1:9" ht="19" customHeight="1">
      <c r="A3" s="3" t="s">
        <v>539</v>
      </c>
      <c r="B3" s="3" t="s">
        <v>158</v>
      </c>
      <c r="C3" s="3" t="s">
        <v>96</v>
      </c>
      <c r="D3" s="3" t="s">
        <v>534</v>
      </c>
      <c r="E3" s="3" t="s">
        <v>535</v>
      </c>
      <c r="F3" s="3" t="s">
        <v>536</v>
      </c>
      <c r="G3" s="4" t="s">
        <v>540</v>
      </c>
      <c r="H3" s="3" t="s">
        <v>538</v>
      </c>
      <c r="I3" s="6">
        <f>VLOOKUP(A3,'[2]【4】 框架Ratecard条目汇总'!$A:$L,12,0)</f>
        <v>205</v>
      </c>
    </row>
    <row r="4" spans="1:9" ht="19" customHeight="1">
      <c r="A4" s="3" t="s">
        <v>541</v>
      </c>
      <c r="B4" s="3" t="s">
        <v>158</v>
      </c>
      <c r="C4" s="3" t="s">
        <v>96</v>
      </c>
      <c r="D4" s="3" t="s">
        <v>534</v>
      </c>
      <c r="E4" s="3" t="s">
        <v>535</v>
      </c>
      <c r="F4" s="3" t="s">
        <v>542</v>
      </c>
      <c r="G4" s="4" t="s">
        <v>537</v>
      </c>
      <c r="H4" s="3" t="s">
        <v>538</v>
      </c>
      <c r="I4" s="6">
        <f>VLOOKUP(A4,'[2]【4】 框架Ratecard条目汇总'!$A:$L,12,0)</f>
        <v>206</v>
      </c>
    </row>
    <row r="5" spans="1:9" ht="19" customHeight="1">
      <c r="A5" s="3" t="s">
        <v>270</v>
      </c>
      <c r="B5" s="3" t="s">
        <v>158</v>
      </c>
      <c r="C5" s="3" t="s">
        <v>96</v>
      </c>
      <c r="D5" s="3" t="s">
        <v>534</v>
      </c>
      <c r="E5" s="3" t="s">
        <v>535</v>
      </c>
      <c r="F5" s="3" t="s">
        <v>542</v>
      </c>
      <c r="G5" s="4" t="s">
        <v>540</v>
      </c>
      <c r="H5" s="3" t="s">
        <v>538</v>
      </c>
      <c r="I5" s="6">
        <f>VLOOKUP(A5,'[2]【4】 框架Ratecard条目汇总'!$A:$L,12,0)</f>
        <v>272</v>
      </c>
    </row>
    <row r="6" spans="1:9" ht="19" customHeight="1">
      <c r="A6" s="3" t="s">
        <v>543</v>
      </c>
      <c r="B6" s="3" t="s">
        <v>158</v>
      </c>
      <c r="C6" s="3" t="s">
        <v>96</v>
      </c>
      <c r="D6" s="3" t="s">
        <v>534</v>
      </c>
      <c r="E6" s="3" t="s">
        <v>544</v>
      </c>
      <c r="F6" s="3" t="s">
        <v>536</v>
      </c>
      <c r="G6" s="4" t="s">
        <v>537</v>
      </c>
      <c r="H6" s="3" t="s">
        <v>538</v>
      </c>
      <c r="I6" s="6">
        <f>VLOOKUP(A6,'[2]【4】 框架Ratecard条目汇总'!$A:$L,12,0)</f>
        <v>210</v>
      </c>
    </row>
    <row r="7" spans="1:9" ht="19" customHeight="1">
      <c r="A7" s="3" t="s">
        <v>545</v>
      </c>
      <c r="B7" s="3" t="s">
        <v>158</v>
      </c>
      <c r="C7" s="3" t="s">
        <v>96</v>
      </c>
      <c r="D7" s="3" t="s">
        <v>534</v>
      </c>
      <c r="E7" s="3" t="s">
        <v>544</v>
      </c>
      <c r="F7" s="3" t="s">
        <v>536</v>
      </c>
      <c r="G7" s="4" t="s">
        <v>540</v>
      </c>
      <c r="H7" s="3" t="s">
        <v>538</v>
      </c>
      <c r="I7" s="6">
        <f>VLOOKUP(A7,'[2]【4】 框架Ratecard条目汇总'!$A:$L,12,0)</f>
        <v>270</v>
      </c>
    </row>
    <row r="8" spans="1:9" ht="19" customHeight="1">
      <c r="A8" s="3" t="s">
        <v>546</v>
      </c>
      <c r="B8" s="3" t="s">
        <v>158</v>
      </c>
      <c r="C8" s="3" t="s">
        <v>96</v>
      </c>
      <c r="D8" s="3" t="s">
        <v>534</v>
      </c>
      <c r="E8" s="3" t="s">
        <v>544</v>
      </c>
      <c r="F8" s="3" t="s">
        <v>542</v>
      </c>
      <c r="G8" s="4" t="s">
        <v>537</v>
      </c>
      <c r="H8" s="3" t="s">
        <v>538</v>
      </c>
      <c r="I8" s="6">
        <f>VLOOKUP(A8,'[2]【4】 框架Ratecard条目汇总'!$A:$L,12,0)</f>
        <v>265</v>
      </c>
    </row>
    <row r="9" spans="1:9" ht="19" customHeight="1">
      <c r="A9" s="3" t="s">
        <v>547</v>
      </c>
      <c r="B9" s="3" t="s">
        <v>158</v>
      </c>
      <c r="C9" s="3" t="s">
        <v>96</v>
      </c>
      <c r="D9" s="3" t="s">
        <v>534</v>
      </c>
      <c r="E9" s="3" t="s">
        <v>544</v>
      </c>
      <c r="F9" s="3" t="s">
        <v>542</v>
      </c>
      <c r="G9" s="4" t="s">
        <v>540</v>
      </c>
      <c r="H9" s="3" t="s">
        <v>538</v>
      </c>
      <c r="I9" s="6">
        <f>VLOOKUP(A9,'[2]【4】 框架Ratecard条目汇总'!$A:$L,12,0)</f>
        <v>355</v>
      </c>
    </row>
    <row r="10" spans="1:9" ht="19" customHeight="1">
      <c r="A10" s="3" t="s">
        <v>220</v>
      </c>
      <c r="B10" s="3" t="s">
        <v>158</v>
      </c>
      <c r="C10" s="3" t="s">
        <v>96</v>
      </c>
      <c r="D10" s="3" t="s">
        <v>534</v>
      </c>
      <c r="E10" s="3" t="s">
        <v>548</v>
      </c>
      <c r="F10" s="3" t="s">
        <v>549</v>
      </c>
      <c r="G10" s="4" t="s">
        <v>550</v>
      </c>
      <c r="H10" s="3" t="s">
        <v>538</v>
      </c>
      <c r="I10" s="6">
        <f>VLOOKUP(A10,'[2]【4】 框架Ratecard条目汇总'!$A:$L,12,0)</f>
        <v>216</v>
      </c>
    </row>
    <row r="11" spans="1:9" ht="19" customHeight="1">
      <c r="A11" s="3" t="s">
        <v>183</v>
      </c>
      <c r="B11" s="3" t="s">
        <v>158</v>
      </c>
      <c r="C11" s="3" t="s">
        <v>96</v>
      </c>
      <c r="D11" s="3" t="s">
        <v>534</v>
      </c>
      <c r="E11" s="3" t="s">
        <v>548</v>
      </c>
      <c r="F11" s="3" t="s">
        <v>549</v>
      </c>
      <c r="G11" s="4" t="s">
        <v>551</v>
      </c>
      <c r="H11" s="3" t="s">
        <v>538</v>
      </c>
      <c r="I11" s="6">
        <f>VLOOKUP(A11,'[2]【4】 框架Ratecard条目汇总'!$A:$L,12,0)</f>
        <v>319</v>
      </c>
    </row>
    <row r="12" spans="1:9" ht="19" customHeight="1">
      <c r="A12" s="3" t="s">
        <v>224</v>
      </c>
      <c r="B12" s="3" t="s">
        <v>158</v>
      </c>
      <c r="C12" s="3" t="s">
        <v>96</v>
      </c>
      <c r="D12" s="3" t="s">
        <v>534</v>
      </c>
      <c r="E12" s="3" t="s">
        <v>548</v>
      </c>
      <c r="F12" s="3" t="s">
        <v>552</v>
      </c>
      <c r="G12" s="4" t="s">
        <v>553</v>
      </c>
      <c r="H12" s="3" t="s">
        <v>538</v>
      </c>
      <c r="I12" s="6">
        <f>VLOOKUP(A12,'[2]【4】 框架Ratecard条目汇总'!$A:$L,12,0)</f>
        <v>263</v>
      </c>
    </row>
    <row r="13" spans="1:9" ht="19" customHeight="1">
      <c r="A13" s="3" t="s">
        <v>268</v>
      </c>
      <c r="B13" s="3" t="s">
        <v>158</v>
      </c>
      <c r="C13" s="3" t="s">
        <v>96</v>
      </c>
      <c r="D13" s="3" t="s">
        <v>534</v>
      </c>
      <c r="E13" s="3" t="s">
        <v>548</v>
      </c>
      <c r="F13" s="3" t="s">
        <v>552</v>
      </c>
      <c r="G13" s="4" t="s">
        <v>554</v>
      </c>
      <c r="H13" s="3" t="s">
        <v>538</v>
      </c>
      <c r="I13" s="6">
        <f>VLOOKUP(A13,'[2]【4】 框架Ratecard条目汇总'!$A:$L,12,0)</f>
        <v>314</v>
      </c>
    </row>
    <row r="14" spans="1:9" ht="19" customHeight="1">
      <c r="A14" s="3" t="s">
        <v>555</v>
      </c>
      <c r="B14" s="3" t="s">
        <v>158</v>
      </c>
      <c r="C14" s="3" t="s">
        <v>96</v>
      </c>
      <c r="D14" s="3" t="s">
        <v>534</v>
      </c>
      <c r="E14" s="3" t="s">
        <v>548</v>
      </c>
      <c r="F14" s="3" t="s">
        <v>549</v>
      </c>
      <c r="G14" s="4" t="s">
        <v>556</v>
      </c>
      <c r="H14" s="3" t="s">
        <v>538</v>
      </c>
      <c r="I14" s="6">
        <f>VLOOKUP(A14,'[2]【4】 框架Ratecard条目汇总'!$A:$L,12,0)</f>
        <v>225</v>
      </c>
    </row>
    <row r="15" spans="1:9" ht="19" customHeight="1">
      <c r="A15" s="3" t="s">
        <v>557</v>
      </c>
      <c r="B15" s="3" t="s">
        <v>158</v>
      </c>
      <c r="C15" s="3" t="s">
        <v>96</v>
      </c>
      <c r="D15" s="3" t="s">
        <v>534</v>
      </c>
      <c r="E15" s="3" t="s">
        <v>548</v>
      </c>
      <c r="F15" s="3" t="s">
        <v>549</v>
      </c>
      <c r="G15" s="4" t="s">
        <v>558</v>
      </c>
      <c r="H15" s="3" t="s">
        <v>538</v>
      </c>
      <c r="I15" s="6">
        <f>VLOOKUP(A15,'[2]【4】 框架Ratecard条目汇总'!$A:$L,12,0)</f>
        <v>319</v>
      </c>
    </row>
    <row r="16" spans="1:9" ht="19" customHeight="1">
      <c r="A16" s="3" t="s">
        <v>559</v>
      </c>
      <c r="B16" s="3" t="s">
        <v>158</v>
      </c>
      <c r="C16" s="3" t="s">
        <v>96</v>
      </c>
      <c r="D16" s="3" t="s">
        <v>534</v>
      </c>
      <c r="E16" s="3" t="s">
        <v>548</v>
      </c>
      <c r="F16" s="3" t="s">
        <v>552</v>
      </c>
      <c r="G16" s="4" t="s">
        <v>560</v>
      </c>
      <c r="H16" s="3" t="s">
        <v>538</v>
      </c>
      <c r="I16" s="6">
        <f>VLOOKUP(A16,'[2]【4】 框架Ratecard条目汇总'!$A:$L,12,0)</f>
        <v>285</v>
      </c>
    </row>
    <row r="17" spans="1:9" ht="19" customHeight="1">
      <c r="A17" s="3" t="s">
        <v>561</v>
      </c>
      <c r="B17" s="3" t="s">
        <v>158</v>
      </c>
      <c r="C17" s="3" t="s">
        <v>96</v>
      </c>
      <c r="D17" s="3" t="s">
        <v>534</v>
      </c>
      <c r="E17" s="3" t="s">
        <v>548</v>
      </c>
      <c r="F17" s="3" t="s">
        <v>552</v>
      </c>
      <c r="G17" s="4" t="s">
        <v>562</v>
      </c>
      <c r="H17" s="3" t="s">
        <v>538</v>
      </c>
      <c r="I17" s="6">
        <f>VLOOKUP(A17,'[2]【4】 框架Ratecard条目汇总'!$A:$L,12,0)</f>
        <v>314</v>
      </c>
    </row>
    <row r="18" spans="1:9" ht="19" customHeight="1">
      <c r="A18" s="3" t="s">
        <v>563</v>
      </c>
      <c r="B18" s="3" t="s">
        <v>158</v>
      </c>
      <c r="C18" s="3" t="s">
        <v>96</v>
      </c>
      <c r="D18" s="3" t="s">
        <v>534</v>
      </c>
      <c r="E18" s="3" t="s">
        <v>548</v>
      </c>
      <c r="F18" s="3" t="s">
        <v>549</v>
      </c>
      <c r="G18" s="4" t="s">
        <v>564</v>
      </c>
      <c r="H18" s="3" t="s">
        <v>538</v>
      </c>
      <c r="I18" s="6">
        <f>VLOOKUP(A18,'[2]【4】 框架Ratecard条目汇总'!$A:$L,12,0)</f>
        <v>289</v>
      </c>
    </row>
    <row r="19" spans="1:9" ht="19" customHeight="1">
      <c r="A19" s="3" t="s">
        <v>565</v>
      </c>
      <c r="B19" s="3" t="s">
        <v>158</v>
      </c>
      <c r="C19" s="3" t="s">
        <v>96</v>
      </c>
      <c r="D19" s="3" t="s">
        <v>534</v>
      </c>
      <c r="E19" s="3" t="s">
        <v>548</v>
      </c>
      <c r="F19" s="3" t="s">
        <v>549</v>
      </c>
      <c r="G19" s="4" t="s">
        <v>566</v>
      </c>
      <c r="H19" s="3" t="s">
        <v>538</v>
      </c>
      <c r="I19" s="6">
        <f>VLOOKUP(A19,'[2]【4】 框架Ratecard条目汇总'!$A:$L,12,0)</f>
        <v>380</v>
      </c>
    </row>
    <row r="20" spans="1:9" ht="19" customHeight="1">
      <c r="A20" s="3" t="s">
        <v>567</v>
      </c>
      <c r="B20" s="3" t="s">
        <v>158</v>
      </c>
      <c r="C20" s="3" t="s">
        <v>96</v>
      </c>
      <c r="D20" s="3" t="s">
        <v>534</v>
      </c>
      <c r="E20" s="3" t="s">
        <v>548</v>
      </c>
      <c r="F20" s="3" t="s">
        <v>552</v>
      </c>
      <c r="G20" s="4" t="s">
        <v>568</v>
      </c>
      <c r="H20" s="3" t="s">
        <v>538</v>
      </c>
      <c r="I20" s="6">
        <f>VLOOKUP(A20,'[2]【4】 框架Ratecard条目汇总'!$A:$L,12,0)</f>
        <v>360</v>
      </c>
    </row>
    <row r="21" spans="1:9" ht="19" customHeight="1">
      <c r="A21" s="3" t="s">
        <v>569</v>
      </c>
      <c r="B21" s="3" t="s">
        <v>158</v>
      </c>
      <c r="C21" s="3" t="s">
        <v>96</v>
      </c>
      <c r="D21" s="3" t="s">
        <v>534</v>
      </c>
      <c r="E21" s="3" t="s">
        <v>548</v>
      </c>
      <c r="F21" s="3" t="s">
        <v>552</v>
      </c>
      <c r="G21" s="4" t="s">
        <v>570</v>
      </c>
      <c r="H21" s="3" t="s">
        <v>538</v>
      </c>
      <c r="I21" s="6">
        <f>VLOOKUP(A21,'[2]【4】 框架Ratecard条目汇总'!$A:$L,12,0)</f>
        <v>440</v>
      </c>
    </row>
    <row r="22" spans="1:9" ht="19" customHeight="1">
      <c r="A22" s="3" t="s">
        <v>571</v>
      </c>
      <c r="B22" s="3" t="s">
        <v>158</v>
      </c>
      <c r="C22" s="3" t="s">
        <v>96</v>
      </c>
      <c r="D22" s="3" t="s">
        <v>534</v>
      </c>
      <c r="E22" s="3" t="s">
        <v>548</v>
      </c>
      <c r="F22" s="3" t="s">
        <v>549</v>
      </c>
      <c r="G22" s="4" t="s">
        <v>572</v>
      </c>
      <c r="H22" s="3" t="s">
        <v>538</v>
      </c>
      <c r="I22" s="6">
        <f>VLOOKUP(A22,'[2]【4】 框架Ratecard条目汇总'!$A:$L,12,0)</f>
        <v>365</v>
      </c>
    </row>
    <row r="23" spans="1:9" ht="19" customHeight="1">
      <c r="A23" s="3" t="s">
        <v>573</v>
      </c>
      <c r="B23" s="3" t="s">
        <v>158</v>
      </c>
      <c r="C23" s="3" t="s">
        <v>96</v>
      </c>
      <c r="D23" s="3" t="s">
        <v>534</v>
      </c>
      <c r="E23" s="3" t="s">
        <v>548</v>
      </c>
      <c r="F23" s="3" t="s">
        <v>549</v>
      </c>
      <c r="G23" s="4" t="s">
        <v>574</v>
      </c>
      <c r="H23" s="3" t="s">
        <v>538</v>
      </c>
      <c r="I23" s="6">
        <f>VLOOKUP(A23,'[2]【4】 框架Ratecard条目汇总'!$A:$L,12,0)</f>
        <v>542</v>
      </c>
    </row>
    <row r="24" spans="1:9" ht="19" customHeight="1">
      <c r="A24" s="3" t="s">
        <v>575</v>
      </c>
      <c r="B24" s="3" t="s">
        <v>158</v>
      </c>
      <c r="C24" s="3" t="s">
        <v>96</v>
      </c>
      <c r="D24" s="3" t="s">
        <v>534</v>
      </c>
      <c r="E24" s="3" t="s">
        <v>548</v>
      </c>
      <c r="F24" s="3" t="s">
        <v>552</v>
      </c>
      <c r="G24" s="4" t="s">
        <v>576</v>
      </c>
      <c r="H24" s="3" t="s">
        <v>538</v>
      </c>
      <c r="I24" s="6">
        <f>VLOOKUP(A24,'[2]【4】 框架Ratecard条目汇总'!$A:$L,12,0)</f>
        <v>465</v>
      </c>
    </row>
    <row r="25" spans="1:9" ht="19" customHeight="1">
      <c r="A25" s="3" t="s">
        <v>577</v>
      </c>
      <c r="B25" s="3" t="s">
        <v>158</v>
      </c>
      <c r="C25" s="3" t="s">
        <v>96</v>
      </c>
      <c r="D25" s="3" t="s">
        <v>534</v>
      </c>
      <c r="E25" s="3" t="s">
        <v>548</v>
      </c>
      <c r="F25" s="3" t="s">
        <v>552</v>
      </c>
      <c r="G25" s="4" t="s">
        <v>578</v>
      </c>
      <c r="H25" s="3" t="s">
        <v>538</v>
      </c>
      <c r="I25" s="6">
        <f>VLOOKUP(A25,'[2]【4】 框架Ratecard条目汇总'!$A:$L,12,0)</f>
        <v>555</v>
      </c>
    </row>
    <row r="26" spans="1:9" ht="19" customHeight="1">
      <c r="A26" s="3" t="s">
        <v>579</v>
      </c>
      <c r="B26" s="3" t="s">
        <v>158</v>
      </c>
      <c r="C26" s="3" t="s">
        <v>96</v>
      </c>
      <c r="D26" s="3" t="s">
        <v>534</v>
      </c>
      <c r="E26" s="3" t="s">
        <v>580</v>
      </c>
      <c r="F26" s="3" t="s">
        <v>581</v>
      </c>
      <c r="G26" s="4" t="s">
        <v>582</v>
      </c>
      <c r="H26" s="3" t="s">
        <v>538</v>
      </c>
      <c r="I26" s="6">
        <f>VLOOKUP(A26,'[2]【4】 框架Ratecard条目汇总'!$A:$L,12,0)</f>
        <v>80</v>
      </c>
    </row>
    <row r="27" spans="1:9" ht="19" customHeight="1">
      <c r="A27" s="3" t="s">
        <v>583</v>
      </c>
      <c r="B27" s="3" t="s">
        <v>158</v>
      </c>
      <c r="C27" s="3" t="s">
        <v>96</v>
      </c>
      <c r="D27" s="3" t="s">
        <v>534</v>
      </c>
      <c r="E27" s="3" t="s">
        <v>580</v>
      </c>
      <c r="F27" s="3" t="s">
        <v>584</v>
      </c>
      <c r="G27" s="4" t="s">
        <v>582</v>
      </c>
      <c r="H27" s="3" t="s">
        <v>538</v>
      </c>
      <c r="I27" s="6">
        <f>VLOOKUP(A27,'[2]【4】 框架Ratecard条目汇总'!$A:$L,12,0)</f>
        <v>95</v>
      </c>
    </row>
    <row r="28" spans="1:9" ht="19" customHeight="1">
      <c r="A28" s="3" t="s">
        <v>585</v>
      </c>
      <c r="B28" s="3" t="s">
        <v>158</v>
      </c>
      <c r="C28" s="3" t="s">
        <v>96</v>
      </c>
      <c r="D28" s="3" t="s">
        <v>534</v>
      </c>
      <c r="E28" s="3" t="s">
        <v>580</v>
      </c>
      <c r="F28" s="3" t="s">
        <v>586</v>
      </c>
      <c r="G28" s="4" t="s">
        <v>582</v>
      </c>
      <c r="H28" s="3" t="s">
        <v>538</v>
      </c>
      <c r="I28" s="6">
        <f>VLOOKUP(A28,'[2]【4】 框架Ratecard条目汇总'!$A:$L,12,0)</f>
        <v>105</v>
      </c>
    </row>
    <row r="29" spans="1:9" ht="19" customHeight="1">
      <c r="A29" s="3" t="s">
        <v>587</v>
      </c>
      <c r="B29" s="3" t="s">
        <v>158</v>
      </c>
      <c r="C29" s="3" t="s">
        <v>96</v>
      </c>
      <c r="D29" s="3" t="s">
        <v>534</v>
      </c>
      <c r="E29" s="3" t="s">
        <v>580</v>
      </c>
      <c r="F29" s="3" t="s">
        <v>588</v>
      </c>
      <c r="G29" s="4" t="s">
        <v>582</v>
      </c>
      <c r="H29" s="3" t="s">
        <v>538</v>
      </c>
      <c r="I29" s="6">
        <f>VLOOKUP(A29,'[2]【4】 框架Ratecard条目汇总'!$A:$L,12,0)</f>
        <v>125</v>
      </c>
    </row>
    <row r="30" spans="1:9" ht="19" customHeight="1">
      <c r="A30" s="3" t="s">
        <v>589</v>
      </c>
      <c r="B30" s="3" t="s">
        <v>158</v>
      </c>
      <c r="C30" s="3" t="s">
        <v>96</v>
      </c>
      <c r="D30" s="3" t="s">
        <v>534</v>
      </c>
      <c r="E30" s="3" t="s">
        <v>189</v>
      </c>
      <c r="F30" s="3" t="s">
        <v>590</v>
      </c>
      <c r="G30" s="4" t="s">
        <v>591</v>
      </c>
      <c r="H30" s="3" t="s">
        <v>538</v>
      </c>
      <c r="I30" s="6">
        <f>VLOOKUP(A30,'[2]【4】 框架Ratecard条目汇总'!$A:$L,12,0)</f>
        <v>56</v>
      </c>
    </row>
    <row r="31" spans="1:9" ht="19" customHeight="1">
      <c r="A31" s="3" t="s">
        <v>592</v>
      </c>
      <c r="B31" s="3" t="s">
        <v>158</v>
      </c>
      <c r="C31" s="3" t="s">
        <v>96</v>
      </c>
      <c r="D31" s="3" t="s">
        <v>534</v>
      </c>
      <c r="E31" s="3" t="s">
        <v>189</v>
      </c>
      <c r="F31" s="3" t="s">
        <v>590</v>
      </c>
      <c r="G31" s="4" t="s">
        <v>593</v>
      </c>
      <c r="H31" s="3" t="s">
        <v>538</v>
      </c>
      <c r="I31" s="6">
        <f>VLOOKUP(A31,'[2]【4】 框架Ratecard条目汇总'!$A:$L,12,0)</f>
        <v>57</v>
      </c>
    </row>
    <row r="32" spans="1:9" ht="19" customHeight="1">
      <c r="A32" s="3" t="s">
        <v>594</v>
      </c>
      <c r="B32" s="3" t="s">
        <v>158</v>
      </c>
      <c r="C32" s="3" t="s">
        <v>96</v>
      </c>
      <c r="D32" s="3" t="s">
        <v>534</v>
      </c>
      <c r="E32" s="3" t="s">
        <v>189</v>
      </c>
      <c r="F32" s="3" t="s">
        <v>590</v>
      </c>
      <c r="G32" s="4" t="s">
        <v>595</v>
      </c>
      <c r="H32" s="3" t="s">
        <v>538</v>
      </c>
      <c r="I32" s="6">
        <f>VLOOKUP(A32,'[2]【4】 框架Ratecard条目汇总'!$A:$L,12,0)</f>
        <v>62</v>
      </c>
    </row>
    <row r="33" spans="1:9" ht="19" customHeight="1">
      <c r="A33" s="3" t="s">
        <v>596</v>
      </c>
      <c r="B33" s="3" t="s">
        <v>158</v>
      </c>
      <c r="C33" s="3" t="s">
        <v>96</v>
      </c>
      <c r="D33" s="3" t="s">
        <v>534</v>
      </c>
      <c r="E33" s="3" t="s">
        <v>189</v>
      </c>
      <c r="F33" s="3" t="s">
        <v>590</v>
      </c>
      <c r="G33" s="4" t="s">
        <v>597</v>
      </c>
      <c r="H33" s="3" t="s">
        <v>538</v>
      </c>
      <c r="I33" s="6">
        <f>VLOOKUP(A33,'[2]【4】 框架Ratecard条目汇总'!$A:$L,12,0)</f>
        <v>72</v>
      </c>
    </row>
    <row r="34" spans="1:9" ht="19" customHeight="1">
      <c r="A34" s="3" t="s">
        <v>598</v>
      </c>
      <c r="B34" s="3" t="s">
        <v>158</v>
      </c>
      <c r="C34" s="3" t="s">
        <v>96</v>
      </c>
      <c r="D34" s="3" t="s">
        <v>534</v>
      </c>
      <c r="E34" s="3" t="s">
        <v>189</v>
      </c>
      <c r="F34" s="3" t="s">
        <v>590</v>
      </c>
      <c r="G34" s="4" t="s">
        <v>599</v>
      </c>
      <c r="H34" s="3" t="s">
        <v>538</v>
      </c>
      <c r="I34" s="6">
        <f>VLOOKUP(A34,'[2]【4】 框架Ratecard条目汇总'!$A:$L,12,0)</f>
        <v>85</v>
      </c>
    </row>
    <row r="35" spans="1:9" ht="19" customHeight="1">
      <c r="A35" s="3" t="s">
        <v>600</v>
      </c>
      <c r="B35" s="3" t="s">
        <v>158</v>
      </c>
      <c r="C35" s="3" t="s">
        <v>96</v>
      </c>
      <c r="D35" s="3" t="s">
        <v>534</v>
      </c>
      <c r="E35" s="3" t="s">
        <v>189</v>
      </c>
      <c r="F35" s="3" t="s">
        <v>590</v>
      </c>
      <c r="G35" s="4" t="s">
        <v>601</v>
      </c>
      <c r="H35" s="3" t="s">
        <v>538</v>
      </c>
      <c r="I35" s="6">
        <f>VLOOKUP(A35,'[2]【4】 框架Ratecard条目汇总'!$A:$L,12,0)</f>
        <v>98</v>
      </c>
    </row>
    <row r="36" spans="1:9" ht="19" customHeight="1">
      <c r="A36" s="3" t="s">
        <v>602</v>
      </c>
      <c r="B36" s="3" t="s">
        <v>158</v>
      </c>
      <c r="C36" s="3" t="s">
        <v>96</v>
      </c>
      <c r="D36" s="3" t="s">
        <v>534</v>
      </c>
      <c r="E36" s="3" t="s">
        <v>189</v>
      </c>
      <c r="F36" s="3" t="s">
        <v>590</v>
      </c>
      <c r="G36" s="4" t="s">
        <v>603</v>
      </c>
      <c r="H36" s="3" t="s">
        <v>538</v>
      </c>
      <c r="I36" s="6">
        <f>VLOOKUP(A36,'[2]【4】 框架Ratecard条目汇总'!$A:$L,12,0)</f>
        <v>118</v>
      </c>
    </row>
    <row r="37" spans="1:9" ht="19" customHeight="1">
      <c r="A37" s="3" t="s">
        <v>188</v>
      </c>
      <c r="B37" s="3" t="s">
        <v>158</v>
      </c>
      <c r="C37" s="3" t="s">
        <v>96</v>
      </c>
      <c r="D37" s="3" t="s">
        <v>534</v>
      </c>
      <c r="E37" s="3" t="s">
        <v>189</v>
      </c>
      <c r="F37" s="3" t="s">
        <v>604</v>
      </c>
      <c r="G37" s="4" t="s">
        <v>593</v>
      </c>
      <c r="H37" s="3" t="s">
        <v>538</v>
      </c>
      <c r="I37" s="6">
        <f>VLOOKUP(A37,'[2]【4】 框架Ratecard条目汇总'!$A:$L,12,0)</f>
        <v>70</v>
      </c>
    </row>
    <row r="38" spans="1:9" ht="19" customHeight="1">
      <c r="A38" s="3" t="s">
        <v>171</v>
      </c>
      <c r="B38" s="3" t="s">
        <v>158</v>
      </c>
      <c r="C38" s="3" t="s">
        <v>96</v>
      </c>
      <c r="D38" s="3" t="s">
        <v>534</v>
      </c>
      <c r="E38" s="3" t="s">
        <v>189</v>
      </c>
      <c r="F38" s="3" t="s">
        <v>604</v>
      </c>
      <c r="G38" s="4" t="s">
        <v>595</v>
      </c>
      <c r="H38" s="3" t="s">
        <v>538</v>
      </c>
      <c r="I38" s="6">
        <f>VLOOKUP(A38,'[2]【4】 框架Ratecard条目汇总'!$A:$L,12,0)</f>
        <v>75</v>
      </c>
    </row>
    <row r="39" spans="1:9" ht="19" customHeight="1">
      <c r="A39" s="3" t="s">
        <v>605</v>
      </c>
      <c r="B39" s="3" t="s">
        <v>158</v>
      </c>
      <c r="C39" s="3" t="s">
        <v>96</v>
      </c>
      <c r="D39" s="3" t="s">
        <v>534</v>
      </c>
      <c r="E39" s="3" t="s">
        <v>189</v>
      </c>
      <c r="F39" s="3" t="s">
        <v>604</v>
      </c>
      <c r="G39" s="4" t="s">
        <v>597</v>
      </c>
      <c r="H39" s="3" t="s">
        <v>538</v>
      </c>
      <c r="I39" s="6">
        <f>VLOOKUP(A39,'[2]【4】 框架Ratecard条目汇总'!$A:$L,12,0)</f>
        <v>97</v>
      </c>
    </row>
    <row r="40" spans="1:9" ht="19" customHeight="1">
      <c r="A40" s="3" t="s">
        <v>606</v>
      </c>
      <c r="B40" s="3" t="s">
        <v>158</v>
      </c>
      <c r="C40" s="3" t="s">
        <v>96</v>
      </c>
      <c r="D40" s="3" t="s">
        <v>534</v>
      </c>
      <c r="E40" s="3" t="s">
        <v>189</v>
      </c>
      <c r="F40" s="3" t="s">
        <v>604</v>
      </c>
      <c r="G40" s="4" t="s">
        <v>599</v>
      </c>
      <c r="H40" s="3" t="s">
        <v>538</v>
      </c>
      <c r="I40" s="6">
        <f>VLOOKUP(A40,'[2]【4】 框架Ratecard条目汇总'!$A:$L,12,0)</f>
        <v>105</v>
      </c>
    </row>
    <row r="41" spans="1:9" ht="19" customHeight="1">
      <c r="A41" s="3" t="s">
        <v>607</v>
      </c>
      <c r="B41" s="3" t="s">
        <v>158</v>
      </c>
      <c r="C41" s="3" t="s">
        <v>96</v>
      </c>
      <c r="D41" s="3" t="s">
        <v>534</v>
      </c>
      <c r="E41" s="3" t="s">
        <v>189</v>
      </c>
      <c r="F41" s="3" t="s">
        <v>604</v>
      </c>
      <c r="G41" s="4" t="s">
        <v>601</v>
      </c>
      <c r="H41" s="3" t="s">
        <v>538</v>
      </c>
      <c r="I41" s="6">
        <f>VLOOKUP(A41,'[2]【4】 框架Ratecard条目汇总'!$A:$L,12,0)</f>
        <v>120</v>
      </c>
    </row>
    <row r="42" spans="1:9" ht="19" customHeight="1">
      <c r="A42" s="3" t="s">
        <v>608</v>
      </c>
      <c r="B42" s="3" t="s">
        <v>158</v>
      </c>
      <c r="C42" s="3" t="s">
        <v>96</v>
      </c>
      <c r="D42" s="3" t="s">
        <v>534</v>
      </c>
      <c r="E42" s="3" t="s">
        <v>189</v>
      </c>
      <c r="F42" s="3" t="s">
        <v>609</v>
      </c>
      <c r="G42" s="4" t="s">
        <v>610</v>
      </c>
      <c r="H42" s="3" t="s">
        <v>538</v>
      </c>
      <c r="I42" s="6">
        <f>VLOOKUP(A42,'[2]【4】 框架Ratecard条目汇总'!$A:$L,12,0)</f>
        <v>77</v>
      </c>
    </row>
    <row r="43" spans="1:9" ht="19" customHeight="1">
      <c r="A43" s="3" t="s">
        <v>611</v>
      </c>
      <c r="B43" s="3" t="s">
        <v>158</v>
      </c>
      <c r="C43" s="3" t="s">
        <v>96</v>
      </c>
      <c r="D43" s="3" t="s">
        <v>534</v>
      </c>
      <c r="E43" s="3" t="s">
        <v>612</v>
      </c>
      <c r="F43" s="3" t="s">
        <v>613</v>
      </c>
      <c r="G43" s="4" t="s">
        <v>614</v>
      </c>
      <c r="H43" s="3" t="s">
        <v>538</v>
      </c>
      <c r="I43" s="6">
        <f>VLOOKUP(A43,'[2]【4】 框架Ratecard条目汇总'!$A:$L,12,0)</f>
        <v>57</v>
      </c>
    </row>
    <row r="44" spans="1:9" ht="19" customHeight="1">
      <c r="A44" s="3" t="s">
        <v>615</v>
      </c>
      <c r="B44" s="3" t="s">
        <v>158</v>
      </c>
      <c r="C44" s="3" t="s">
        <v>96</v>
      </c>
      <c r="D44" s="3" t="s">
        <v>534</v>
      </c>
      <c r="E44" s="3" t="s">
        <v>612</v>
      </c>
      <c r="F44" s="3" t="s">
        <v>613</v>
      </c>
      <c r="G44" s="4" t="s">
        <v>616</v>
      </c>
      <c r="H44" s="3" t="s">
        <v>538</v>
      </c>
      <c r="I44" s="6">
        <f>VLOOKUP(A44,'[2]【4】 框架Ratecard条目汇总'!$A:$L,12,0)</f>
        <v>65</v>
      </c>
    </row>
    <row r="45" spans="1:9" ht="19" customHeight="1">
      <c r="A45" s="3" t="s">
        <v>617</v>
      </c>
      <c r="B45" s="3" t="s">
        <v>158</v>
      </c>
      <c r="C45" s="3" t="s">
        <v>96</v>
      </c>
      <c r="D45" s="3" t="s">
        <v>534</v>
      </c>
      <c r="E45" s="3" t="s">
        <v>612</v>
      </c>
      <c r="F45" s="3" t="s">
        <v>613</v>
      </c>
      <c r="G45" s="4" t="s">
        <v>618</v>
      </c>
      <c r="H45" s="3" t="s">
        <v>538</v>
      </c>
      <c r="I45" s="6">
        <f>VLOOKUP(A45,'[2]【4】 框架Ratecard条目汇总'!$A:$L,12,0)</f>
        <v>85</v>
      </c>
    </row>
    <row r="46" spans="1:9" ht="19" customHeight="1">
      <c r="A46" s="3" t="s">
        <v>619</v>
      </c>
      <c r="B46" s="3" t="s">
        <v>158</v>
      </c>
      <c r="C46" s="3" t="s">
        <v>96</v>
      </c>
      <c r="D46" s="3" t="s">
        <v>534</v>
      </c>
      <c r="E46" s="3" t="s">
        <v>612</v>
      </c>
      <c r="F46" s="3" t="s">
        <v>620</v>
      </c>
      <c r="G46" s="4" t="s">
        <v>621</v>
      </c>
      <c r="H46" s="3" t="s">
        <v>538</v>
      </c>
      <c r="I46" s="6">
        <f>VLOOKUP(A46,'[2]【4】 框架Ratecard条目汇总'!$A:$L,12,0)</f>
        <v>28</v>
      </c>
    </row>
    <row r="47" spans="1:9" ht="19" customHeight="1">
      <c r="A47" s="3" t="s">
        <v>622</v>
      </c>
      <c r="B47" s="3" t="s">
        <v>158</v>
      </c>
      <c r="C47" s="3" t="s">
        <v>96</v>
      </c>
      <c r="D47" s="3" t="s">
        <v>534</v>
      </c>
      <c r="E47" s="3" t="s">
        <v>612</v>
      </c>
      <c r="F47" s="3" t="s">
        <v>620</v>
      </c>
      <c r="G47" s="4" t="s">
        <v>623</v>
      </c>
      <c r="H47" s="3" t="s">
        <v>538</v>
      </c>
      <c r="I47" s="6">
        <f>VLOOKUP(A47,'[2]【4】 框架Ratecard条目汇总'!$A:$L,12,0)</f>
        <v>35</v>
      </c>
    </row>
    <row r="48" spans="1:9" ht="19" customHeight="1">
      <c r="A48" s="3" t="s">
        <v>624</v>
      </c>
      <c r="B48" s="3" t="s">
        <v>158</v>
      </c>
      <c r="C48" s="3" t="s">
        <v>96</v>
      </c>
      <c r="D48" s="3" t="s">
        <v>534</v>
      </c>
      <c r="E48" s="3" t="s">
        <v>612</v>
      </c>
      <c r="F48" s="3" t="s">
        <v>620</v>
      </c>
      <c r="G48" s="4" t="s">
        <v>616</v>
      </c>
      <c r="H48" s="3" t="s">
        <v>538</v>
      </c>
      <c r="I48" s="6">
        <f>VLOOKUP(A48,'[2]【4】 框架Ratecard条目汇总'!$A:$L,12,0)</f>
        <v>40</v>
      </c>
    </row>
    <row r="49" spans="1:9" ht="19" customHeight="1">
      <c r="A49" s="3" t="s">
        <v>625</v>
      </c>
      <c r="B49" s="3" t="s">
        <v>158</v>
      </c>
      <c r="C49" s="3" t="s">
        <v>96</v>
      </c>
      <c r="D49" s="3" t="s">
        <v>534</v>
      </c>
      <c r="E49" s="3" t="s">
        <v>612</v>
      </c>
      <c r="F49" s="3" t="s">
        <v>620</v>
      </c>
      <c r="G49" s="4" t="s">
        <v>626</v>
      </c>
      <c r="H49" s="3" t="s">
        <v>538</v>
      </c>
      <c r="I49" s="6">
        <f>VLOOKUP(A49,'[2]【4】 框架Ratecard条目汇总'!$A:$L,12,0)</f>
        <v>45</v>
      </c>
    </row>
    <row r="50" spans="1:9" ht="19" customHeight="1">
      <c r="A50" s="3" t="s">
        <v>627</v>
      </c>
      <c r="B50" s="3" t="s">
        <v>158</v>
      </c>
      <c r="C50" s="3" t="s">
        <v>96</v>
      </c>
      <c r="D50" s="3" t="s">
        <v>534</v>
      </c>
      <c r="E50" s="3" t="s">
        <v>612</v>
      </c>
      <c r="F50" s="3" t="s">
        <v>620</v>
      </c>
      <c r="G50" s="4" t="s">
        <v>618</v>
      </c>
      <c r="H50" s="3" t="s">
        <v>538</v>
      </c>
      <c r="I50" s="6">
        <f>VLOOKUP(A50,'[2]【4】 框架Ratecard条目汇总'!$A:$L,12,0)</f>
        <v>52</v>
      </c>
    </row>
    <row r="51" spans="1:9" ht="19" customHeight="1">
      <c r="A51" s="3" t="s">
        <v>628</v>
      </c>
      <c r="B51" s="3" t="s">
        <v>158</v>
      </c>
      <c r="C51" s="3" t="s">
        <v>96</v>
      </c>
      <c r="D51" s="3" t="s">
        <v>534</v>
      </c>
      <c r="E51" s="3" t="s">
        <v>612</v>
      </c>
      <c r="F51" s="3" t="s">
        <v>629</v>
      </c>
      <c r="G51" s="4" t="s">
        <v>621</v>
      </c>
      <c r="H51" s="3" t="s">
        <v>538</v>
      </c>
      <c r="I51" s="6">
        <f>VLOOKUP(A51,'[2]【4】 框架Ratecard条目汇总'!$A:$L,12,0)</f>
        <v>40</v>
      </c>
    </row>
    <row r="52" spans="1:9" ht="19" customHeight="1">
      <c r="A52" s="3" t="s">
        <v>630</v>
      </c>
      <c r="B52" s="3" t="s">
        <v>158</v>
      </c>
      <c r="C52" s="3" t="s">
        <v>96</v>
      </c>
      <c r="D52" s="3" t="s">
        <v>534</v>
      </c>
      <c r="E52" s="3" t="s">
        <v>612</v>
      </c>
      <c r="F52" s="3" t="s">
        <v>629</v>
      </c>
      <c r="G52" s="4" t="s">
        <v>631</v>
      </c>
      <c r="H52" s="3" t="s">
        <v>538</v>
      </c>
      <c r="I52" s="6">
        <f>VLOOKUP(A52,'[2]【4】 框架Ratecard条目汇总'!$A:$L,12,0)</f>
        <v>62</v>
      </c>
    </row>
    <row r="53" spans="1:9" ht="19" customHeight="1">
      <c r="A53" s="3" t="s">
        <v>632</v>
      </c>
      <c r="B53" s="3" t="s">
        <v>158</v>
      </c>
      <c r="C53" s="3" t="s">
        <v>96</v>
      </c>
      <c r="D53" s="3" t="s">
        <v>534</v>
      </c>
      <c r="E53" s="3" t="s">
        <v>612</v>
      </c>
      <c r="F53" s="3" t="s">
        <v>629</v>
      </c>
      <c r="G53" s="4" t="s">
        <v>616</v>
      </c>
      <c r="H53" s="3" t="s">
        <v>538</v>
      </c>
      <c r="I53" s="6">
        <f>VLOOKUP(A53,'[2]【4】 框架Ratecard条目汇总'!$A:$L,12,0)</f>
        <v>75</v>
      </c>
    </row>
    <row r="54" spans="1:9" ht="19" customHeight="1">
      <c r="A54" s="3" t="s">
        <v>633</v>
      </c>
      <c r="B54" s="3" t="s">
        <v>158</v>
      </c>
      <c r="C54" s="3" t="s">
        <v>96</v>
      </c>
      <c r="D54" s="3" t="s">
        <v>534</v>
      </c>
      <c r="E54" s="3" t="s">
        <v>612</v>
      </c>
      <c r="F54" s="3" t="s">
        <v>629</v>
      </c>
      <c r="G54" s="4" t="s">
        <v>626</v>
      </c>
      <c r="H54" s="3" t="s">
        <v>538</v>
      </c>
      <c r="I54" s="6">
        <f>VLOOKUP(A54,'[2]【4】 框架Ratecard条目汇总'!$A:$L,12,0)</f>
        <v>82</v>
      </c>
    </row>
    <row r="55" spans="1:9" ht="19" customHeight="1">
      <c r="A55" s="3" t="s">
        <v>634</v>
      </c>
      <c r="B55" s="3" t="s">
        <v>158</v>
      </c>
      <c r="C55" s="3" t="s">
        <v>96</v>
      </c>
      <c r="D55" s="3" t="s">
        <v>534</v>
      </c>
      <c r="E55" s="3" t="s">
        <v>612</v>
      </c>
      <c r="F55" s="3" t="s">
        <v>629</v>
      </c>
      <c r="G55" s="4" t="s">
        <v>618</v>
      </c>
      <c r="H55" s="3" t="s">
        <v>538</v>
      </c>
      <c r="I55" s="6">
        <f>VLOOKUP(A55,'[2]【4】 框架Ratecard条目汇总'!$A:$L,12,0)</f>
        <v>100</v>
      </c>
    </row>
    <row r="56" spans="1:9" ht="19" customHeight="1">
      <c r="A56" s="3" t="s">
        <v>635</v>
      </c>
      <c r="B56" s="3" t="s">
        <v>158</v>
      </c>
      <c r="C56" s="3" t="s">
        <v>96</v>
      </c>
      <c r="D56" s="3" t="s">
        <v>534</v>
      </c>
      <c r="E56" s="3" t="s">
        <v>612</v>
      </c>
      <c r="F56" s="3" t="s">
        <v>636</v>
      </c>
      <c r="G56" s="4" t="s">
        <v>621</v>
      </c>
      <c r="H56" s="3" t="s">
        <v>538</v>
      </c>
      <c r="I56" s="6">
        <f>VLOOKUP(A56,'[2]【4】 框架Ratecard条目汇总'!$A:$L,12,0)</f>
        <v>52</v>
      </c>
    </row>
    <row r="57" spans="1:9" ht="19" customHeight="1">
      <c r="A57" s="3" t="s">
        <v>637</v>
      </c>
      <c r="B57" s="3" t="s">
        <v>158</v>
      </c>
      <c r="C57" s="3" t="s">
        <v>96</v>
      </c>
      <c r="D57" s="3" t="s">
        <v>534</v>
      </c>
      <c r="E57" s="3" t="s">
        <v>612</v>
      </c>
      <c r="F57" s="3" t="s">
        <v>636</v>
      </c>
      <c r="G57" s="4" t="s">
        <v>623</v>
      </c>
      <c r="H57" s="3" t="s">
        <v>538</v>
      </c>
      <c r="I57" s="6">
        <f>VLOOKUP(A57,'[2]【4】 框架Ratecard条目汇总'!$A:$L,12,0)</f>
        <v>65</v>
      </c>
    </row>
    <row r="58" spans="1:9" ht="19" customHeight="1">
      <c r="A58" s="3" t="s">
        <v>638</v>
      </c>
      <c r="B58" s="3" t="s">
        <v>158</v>
      </c>
      <c r="C58" s="3" t="s">
        <v>96</v>
      </c>
      <c r="D58" s="3" t="s">
        <v>534</v>
      </c>
      <c r="E58" s="3" t="s">
        <v>612</v>
      </c>
      <c r="F58" s="3" t="s">
        <v>636</v>
      </c>
      <c r="G58" s="4" t="s">
        <v>616</v>
      </c>
      <c r="H58" s="3" t="s">
        <v>538</v>
      </c>
      <c r="I58" s="6">
        <f>VLOOKUP(A58,'[2]【4】 框架Ratecard条目汇总'!$A:$L,12,0)</f>
        <v>75</v>
      </c>
    </row>
    <row r="59" spans="1:9" ht="19" customHeight="1">
      <c r="A59" s="3" t="s">
        <v>639</v>
      </c>
      <c r="B59" s="3" t="s">
        <v>158</v>
      </c>
      <c r="C59" s="3" t="s">
        <v>96</v>
      </c>
      <c r="D59" s="3" t="s">
        <v>534</v>
      </c>
      <c r="E59" s="3" t="s">
        <v>612</v>
      </c>
      <c r="F59" s="3" t="s">
        <v>636</v>
      </c>
      <c r="G59" s="4" t="s">
        <v>626</v>
      </c>
      <c r="H59" s="3" t="s">
        <v>538</v>
      </c>
      <c r="I59" s="6">
        <f>VLOOKUP(A59,'[2]【4】 框架Ratecard条目汇总'!$A:$L,12,0)</f>
        <v>100</v>
      </c>
    </row>
    <row r="60" spans="1:9" ht="19" customHeight="1">
      <c r="A60" s="3" t="s">
        <v>640</v>
      </c>
      <c r="B60" s="3" t="s">
        <v>158</v>
      </c>
      <c r="C60" s="3" t="s">
        <v>96</v>
      </c>
      <c r="D60" s="3" t="s">
        <v>534</v>
      </c>
      <c r="E60" s="3" t="s">
        <v>612</v>
      </c>
      <c r="F60" s="3" t="s">
        <v>636</v>
      </c>
      <c r="G60" s="4" t="s">
        <v>618</v>
      </c>
      <c r="H60" s="3" t="s">
        <v>538</v>
      </c>
      <c r="I60" s="6">
        <f>VLOOKUP(A60,'[2]【4】 框架Ratecard条目汇总'!$A:$L,12,0)</f>
        <v>100</v>
      </c>
    </row>
    <row r="61" spans="1:9" ht="19" customHeight="1">
      <c r="A61" s="3" t="s">
        <v>641</v>
      </c>
      <c r="B61" s="3" t="s">
        <v>158</v>
      </c>
      <c r="C61" s="3" t="s">
        <v>96</v>
      </c>
      <c r="D61" s="3" t="s">
        <v>534</v>
      </c>
      <c r="E61" s="3" t="s">
        <v>612</v>
      </c>
      <c r="F61" s="3" t="s">
        <v>642</v>
      </c>
      <c r="G61" s="4" t="s">
        <v>616</v>
      </c>
      <c r="H61" s="3" t="s">
        <v>538</v>
      </c>
      <c r="I61" s="6">
        <f>VLOOKUP(A61,'[2]【4】 框架Ratecard条目汇总'!$A:$L,12,0)</f>
        <v>85</v>
      </c>
    </row>
    <row r="62" spans="1:9" ht="19" customHeight="1">
      <c r="A62" s="3" t="s">
        <v>643</v>
      </c>
      <c r="B62" s="3" t="s">
        <v>158</v>
      </c>
      <c r="C62" s="3" t="s">
        <v>96</v>
      </c>
      <c r="D62" s="3" t="s">
        <v>534</v>
      </c>
      <c r="E62" s="3" t="s">
        <v>612</v>
      </c>
      <c r="F62" s="3" t="s">
        <v>644</v>
      </c>
      <c r="G62" s="4" t="s">
        <v>616</v>
      </c>
      <c r="H62" s="3" t="s">
        <v>538</v>
      </c>
      <c r="I62" s="6">
        <f>VLOOKUP(A62,'[2]【4】 框架Ratecard条目汇总'!$A:$L,12,0)</f>
        <v>40</v>
      </c>
    </row>
    <row r="63" spans="1:9" ht="19" customHeight="1">
      <c r="A63" s="3" t="s">
        <v>645</v>
      </c>
      <c r="B63" s="3" t="s">
        <v>158</v>
      </c>
      <c r="C63" s="3" t="s">
        <v>96</v>
      </c>
      <c r="D63" s="3" t="s">
        <v>534</v>
      </c>
      <c r="E63" s="3" t="s">
        <v>612</v>
      </c>
      <c r="F63" s="3" t="s">
        <v>644</v>
      </c>
      <c r="G63" s="4" t="s">
        <v>626</v>
      </c>
      <c r="H63" s="3" t="s">
        <v>538</v>
      </c>
      <c r="I63" s="6">
        <f>VLOOKUP(A63,'[2]【4】 框架Ratecard条目汇总'!$A:$L,12,0)</f>
        <v>52</v>
      </c>
    </row>
    <row r="64" spans="1:9" ht="19" customHeight="1">
      <c r="A64" s="3" t="s">
        <v>646</v>
      </c>
      <c r="B64" s="3" t="s">
        <v>158</v>
      </c>
      <c r="C64" s="3" t="s">
        <v>96</v>
      </c>
      <c r="D64" s="3" t="s">
        <v>534</v>
      </c>
      <c r="E64" s="3" t="s">
        <v>612</v>
      </c>
      <c r="F64" s="3" t="s">
        <v>644</v>
      </c>
      <c r="G64" s="4" t="s">
        <v>618</v>
      </c>
      <c r="H64" s="3" t="s">
        <v>538</v>
      </c>
      <c r="I64" s="6">
        <f>VLOOKUP(A64,'[2]【4】 框架Ratecard条目汇总'!$A:$L,12,0)</f>
        <v>65</v>
      </c>
    </row>
    <row r="65" spans="1:9" ht="19" customHeight="1">
      <c r="A65" s="3" t="s">
        <v>647</v>
      </c>
      <c r="B65" s="3" t="s">
        <v>158</v>
      </c>
      <c r="C65" s="3" t="s">
        <v>96</v>
      </c>
      <c r="D65" s="3" t="s">
        <v>534</v>
      </c>
      <c r="E65" s="3" t="s">
        <v>612</v>
      </c>
      <c r="F65" s="3" t="s">
        <v>648</v>
      </c>
      <c r="G65" s="4" t="s">
        <v>616</v>
      </c>
      <c r="H65" s="3" t="s">
        <v>538</v>
      </c>
      <c r="I65" s="6">
        <f>VLOOKUP(A65,'[2]【4】 框架Ratecard条目汇总'!$A:$L,12,0)</f>
        <v>60</v>
      </c>
    </row>
    <row r="66" spans="1:9" ht="19" customHeight="1">
      <c r="A66" s="3" t="s">
        <v>649</v>
      </c>
      <c r="B66" s="3" t="s">
        <v>158</v>
      </c>
      <c r="C66" s="3" t="s">
        <v>96</v>
      </c>
      <c r="D66" s="3" t="s">
        <v>534</v>
      </c>
      <c r="E66" s="3" t="s">
        <v>612</v>
      </c>
      <c r="F66" s="3" t="s">
        <v>650</v>
      </c>
      <c r="G66" s="4" t="s">
        <v>651</v>
      </c>
      <c r="H66" s="3" t="s">
        <v>538</v>
      </c>
      <c r="I66" s="6">
        <f>VLOOKUP(A66,'[2]【4】 框架Ratecard条目汇总'!$A:$L,12,0)</f>
        <v>47</v>
      </c>
    </row>
    <row r="67" spans="1:9" ht="19" customHeight="1">
      <c r="A67" s="3" t="s">
        <v>652</v>
      </c>
      <c r="B67" s="3" t="s">
        <v>158</v>
      </c>
      <c r="C67" s="3" t="s">
        <v>96</v>
      </c>
      <c r="D67" s="3" t="s">
        <v>534</v>
      </c>
      <c r="E67" s="3" t="s">
        <v>612</v>
      </c>
      <c r="F67" s="3" t="s">
        <v>653</v>
      </c>
      <c r="G67" s="4" t="s">
        <v>654</v>
      </c>
      <c r="H67" s="3" t="s">
        <v>538</v>
      </c>
      <c r="I67" s="6">
        <f>VLOOKUP(A67,'[2]【4】 框架Ratecard条目汇总'!$A:$L,12,0)</f>
        <v>40</v>
      </c>
    </row>
    <row r="68" spans="1:9" ht="19" customHeight="1">
      <c r="A68" s="3" t="s">
        <v>655</v>
      </c>
      <c r="B68" s="3" t="s">
        <v>158</v>
      </c>
      <c r="C68" s="3" t="s">
        <v>96</v>
      </c>
      <c r="D68" s="3" t="s">
        <v>534</v>
      </c>
      <c r="E68" s="3" t="s">
        <v>612</v>
      </c>
      <c r="F68" s="3" t="s">
        <v>653</v>
      </c>
      <c r="G68" s="4" t="s">
        <v>631</v>
      </c>
      <c r="H68" s="3" t="s">
        <v>538</v>
      </c>
      <c r="I68" s="6">
        <f>VLOOKUP(A68,'[2]【4】 框架Ratecard条目汇总'!$A:$L,12,0)</f>
        <v>50</v>
      </c>
    </row>
    <row r="69" spans="1:9" ht="19" customHeight="1">
      <c r="A69" s="3" t="s">
        <v>656</v>
      </c>
      <c r="B69" s="3" t="s">
        <v>158</v>
      </c>
      <c r="C69" s="3" t="s">
        <v>96</v>
      </c>
      <c r="D69" s="3" t="s">
        <v>534</v>
      </c>
      <c r="E69" s="3" t="s">
        <v>612</v>
      </c>
      <c r="F69" s="3" t="s">
        <v>653</v>
      </c>
      <c r="G69" s="4" t="s">
        <v>657</v>
      </c>
      <c r="H69" s="3" t="s">
        <v>538</v>
      </c>
      <c r="I69" s="6">
        <f>VLOOKUP(A69,'[2]【4】 框架Ratecard条目汇总'!$A:$L,12,0)</f>
        <v>60</v>
      </c>
    </row>
    <row r="70" spans="1:9" ht="19" customHeight="1">
      <c r="A70" s="3" t="s">
        <v>658</v>
      </c>
      <c r="B70" s="3" t="s">
        <v>158</v>
      </c>
      <c r="C70" s="3" t="s">
        <v>96</v>
      </c>
      <c r="D70" s="3" t="s">
        <v>534</v>
      </c>
      <c r="E70" s="3" t="s">
        <v>612</v>
      </c>
      <c r="F70" s="3" t="s">
        <v>653</v>
      </c>
      <c r="G70" s="4" t="s">
        <v>616</v>
      </c>
      <c r="H70" s="3" t="s">
        <v>538</v>
      </c>
      <c r="I70" s="6">
        <f>VLOOKUP(A70,'[2]【4】 框架Ratecard条目汇总'!$A:$L,12,0)</f>
        <v>70</v>
      </c>
    </row>
    <row r="71" spans="1:9" ht="19" customHeight="1">
      <c r="A71" s="3" t="s">
        <v>659</v>
      </c>
      <c r="B71" s="3" t="s">
        <v>158</v>
      </c>
      <c r="C71" s="3" t="s">
        <v>96</v>
      </c>
      <c r="D71" s="3" t="s">
        <v>534</v>
      </c>
      <c r="E71" s="3" t="s">
        <v>660</v>
      </c>
      <c r="F71" s="3" t="s">
        <v>661</v>
      </c>
      <c r="G71" s="4" t="s">
        <v>662</v>
      </c>
      <c r="H71" s="3" t="s">
        <v>538</v>
      </c>
      <c r="I71" s="6">
        <f>VLOOKUP(A71,'[2]【4】 框架Ratecard条目汇总'!$A:$L,12,0)</f>
        <v>47</v>
      </c>
    </row>
    <row r="72" spans="1:9" ht="19" customHeight="1">
      <c r="A72" s="3" t="s">
        <v>663</v>
      </c>
      <c r="B72" s="3" t="s">
        <v>158</v>
      </c>
      <c r="C72" s="3" t="s">
        <v>96</v>
      </c>
      <c r="D72" s="3" t="s">
        <v>534</v>
      </c>
      <c r="E72" s="3" t="s">
        <v>660</v>
      </c>
      <c r="F72" s="3" t="s">
        <v>664</v>
      </c>
      <c r="G72" s="4" t="s">
        <v>665</v>
      </c>
      <c r="H72" s="3" t="s">
        <v>538</v>
      </c>
      <c r="I72" s="6">
        <f>VLOOKUP(A72,'[2]【4】 框架Ratecard条目汇总'!$A:$L,12,0)</f>
        <v>66</v>
      </c>
    </row>
    <row r="73" spans="1:9" ht="19" customHeight="1">
      <c r="A73" s="3" t="s">
        <v>666</v>
      </c>
      <c r="B73" s="3" t="s">
        <v>158</v>
      </c>
      <c r="C73" s="3" t="s">
        <v>96</v>
      </c>
      <c r="D73" s="3" t="s">
        <v>534</v>
      </c>
      <c r="E73" s="3" t="s">
        <v>660</v>
      </c>
      <c r="F73" s="3" t="s">
        <v>667</v>
      </c>
      <c r="G73" s="4" t="s">
        <v>668</v>
      </c>
      <c r="H73" s="3" t="s">
        <v>669</v>
      </c>
      <c r="I73" s="6">
        <f>VLOOKUP(A73,'[2]【4】 框架Ratecard条目汇总'!$A:$L,12,0)</f>
        <v>18</v>
      </c>
    </row>
    <row r="74" spans="1:9" ht="19" customHeight="1">
      <c r="A74" s="3" t="s">
        <v>670</v>
      </c>
      <c r="B74" s="3" t="s">
        <v>158</v>
      </c>
      <c r="C74" s="3" t="s">
        <v>96</v>
      </c>
      <c r="D74" s="3" t="s">
        <v>534</v>
      </c>
      <c r="E74" s="3" t="s">
        <v>660</v>
      </c>
      <c r="F74" s="3" t="s">
        <v>667</v>
      </c>
      <c r="G74" s="4" t="s">
        <v>671</v>
      </c>
      <c r="H74" s="3" t="s">
        <v>669</v>
      </c>
      <c r="I74" s="6">
        <f>VLOOKUP(A74,'[2]【4】 框架Ratecard条目汇总'!$A:$L,12,0)</f>
        <v>20</v>
      </c>
    </row>
    <row r="75" spans="1:9" ht="19" customHeight="1">
      <c r="A75" s="3" t="s">
        <v>672</v>
      </c>
      <c r="B75" s="3" t="s">
        <v>158</v>
      </c>
      <c r="C75" s="3" t="s">
        <v>96</v>
      </c>
      <c r="D75" s="3" t="s">
        <v>534</v>
      </c>
      <c r="E75" s="3" t="s">
        <v>660</v>
      </c>
      <c r="F75" s="3" t="s">
        <v>667</v>
      </c>
      <c r="G75" s="4" t="s">
        <v>673</v>
      </c>
      <c r="H75" s="3" t="s">
        <v>669</v>
      </c>
      <c r="I75" s="6">
        <f>VLOOKUP(A75,'[2]【4】 框架Ratecard条目汇总'!$A:$L,12,0)</f>
        <v>12</v>
      </c>
    </row>
    <row r="76" spans="1:9" ht="19" customHeight="1">
      <c r="A76" s="3" t="s">
        <v>674</v>
      </c>
      <c r="B76" s="3" t="s">
        <v>158</v>
      </c>
      <c r="C76" s="3" t="s">
        <v>96</v>
      </c>
      <c r="D76" s="3" t="s">
        <v>534</v>
      </c>
      <c r="E76" s="3" t="s">
        <v>660</v>
      </c>
      <c r="F76" s="3" t="s">
        <v>667</v>
      </c>
      <c r="G76" s="4" t="s">
        <v>675</v>
      </c>
      <c r="H76" s="3" t="s">
        <v>669</v>
      </c>
      <c r="I76" s="6">
        <f>VLOOKUP(A76,'[2]【4】 框架Ratecard条目汇总'!$A:$L,12,0)</f>
        <v>17</v>
      </c>
    </row>
    <row r="77" spans="1:9" ht="19" customHeight="1">
      <c r="A77" s="3" t="s">
        <v>676</v>
      </c>
      <c r="B77" s="3" t="s">
        <v>158</v>
      </c>
      <c r="C77" s="3" t="s">
        <v>96</v>
      </c>
      <c r="D77" s="3" t="s">
        <v>534</v>
      </c>
      <c r="E77" s="3" t="s">
        <v>677</v>
      </c>
      <c r="F77" s="3" t="s">
        <v>678</v>
      </c>
      <c r="G77" s="4" t="s">
        <v>651</v>
      </c>
      <c r="H77" s="3" t="s">
        <v>538</v>
      </c>
      <c r="I77" s="6">
        <f>VLOOKUP(A77,'[2]【4】 框架Ratecard条目汇总'!$A:$L,12,0)</f>
        <v>13</v>
      </c>
    </row>
    <row r="78" spans="1:9" ht="19" customHeight="1">
      <c r="A78" s="3" t="s">
        <v>679</v>
      </c>
      <c r="B78" s="3" t="s">
        <v>158</v>
      </c>
      <c r="C78" s="3" t="s">
        <v>96</v>
      </c>
      <c r="D78" s="3" t="s">
        <v>534</v>
      </c>
      <c r="E78" s="3" t="s">
        <v>677</v>
      </c>
      <c r="F78" s="3" t="s">
        <v>680</v>
      </c>
      <c r="G78" s="4" t="s">
        <v>681</v>
      </c>
      <c r="H78" s="3" t="s">
        <v>538</v>
      </c>
      <c r="I78" s="6">
        <f>VLOOKUP(A78,'[2]【4】 框架Ratecard条目汇总'!$A:$L,12,0)</f>
        <v>18</v>
      </c>
    </row>
    <row r="79" spans="1:9" ht="19" customHeight="1">
      <c r="A79" s="3" t="s">
        <v>682</v>
      </c>
      <c r="B79" s="3" t="s">
        <v>158</v>
      </c>
      <c r="C79" s="3" t="s">
        <v>96</v>
      </c>
      <c r="D79" s="3" t="s">
        <v>534</v>
      </c>
      <c r="E79" s="3" t="s">
        <v>677</v>
      </c>
      <c r="F79" s="3" t="s">
        <v>683</v>
      </c>
      <c r="G79" s="4" t="s">
        <v>621</v>
      </c>
      <c r="H79" s="3" t="s">
        <v>538</v>
      </c>
      <c r="I79" s="6">
        <f>VLOOKUP(A79,'[2]【4】 框架Ratecard条目汇总'!$A:$L,12,0)</f>
        <v>21</v>
      </c>
    </row>
    <row r="80" spans="1:9" ht="19" customHeight="1">
      <c r="A80" s="3" t="s">
        <v>684</v>
      </c>
      <c r="B80" s="3" t="s">
        <v>158</v>
      </c>
      <c r="C80" s="3" t="s">
        <v>96</v>
      </c>
      <c r="D80" s="3" t="s">
        <v>534</v>
      </c>
      <c r="E80" s="3" t="s">
        <v>677</v>
      </c>
      <c r="F80" s="3" t="s">
        <v>685</v>
      </c>
      <c r="G80" s="4" t="s">
        <v>686</v>
      </c>
      <c r="H80" s="3" t="s">
        <v>538</v>
      </c>
      <c r="I80" s="6">
        <f>VLOOKUP(A80,'[2]【4】 框架Ratecard条目汇总'!$A:$L,12,0)</f>
        <v>21</v>
      </c>
    </row>
    <row r="81" spans="1:9" ht="19" customHeight="1">
      <c r="A81" s="3" t="s">
        <v>687</v>
      </c>
      <c r="B81" s="3" t="s">
        <v>158</v>
      </c>
      <c r="C81" s="3" t="s">
        <v>96</v>
      </c>
      <c r="D81" s="3" t="s">
        <v>534</v>
      </c>
      <c r="E81" s="3" t="s">
        <v>677</v>
      </c>
      <c r="F81" s="3" t="s">
        <v>688</v>
      </c>
      <c r="G81" s="4" t="s">
        <v>621</v>
      </c>
      <c r="H81" s="3" t="s">
        <v>538</v>
      </c>
      <c r="I81" s="6">
        <f>VLOOKUP(A81,'[2]【4】 框架Ratecard条目汇总'!$A:$L,12,0)</f>
        <v>28</v>
      </c>
    </row>
    <row r="82" spans="1:9" ht="19" customHeight="1">
      <c r="A82" s="3" t="s">
        <v>689</v>
      </c>
      <c r="B82" s="3" t="s">
        <v>158</v>
      </c>
      <c r="C82" s="3" t="s">
        <v>96</v>
      </c>
      <c r="D82" s="3" t="s">
        <v>534</v>
      </c>
      <c r="E82" s="3" t="s">
        <v>677</v>
      </c>
      <c r="F82" s="3" t="s">
        <v>690</v>
      </c>
      <c r="G82" s="4" t="s">
        <v>686</v>
      </c>
      <c r="H82" s="3" t="s">
        <v>538</v>
      </c>
      <c r="I82" s="6">
        <f>VLOOKUP(A82,'[2]【4】 框架Ratecard条目汇总'!$A:$L,12,0)</f>
        <v>35</v>
      </c>
    </row>
    <row r="83" spans="1:9" ht="19" customHeight="1">
      <c r="A83" s="3" t="s">
        <v>691</v>
      </c>
      <c r="B83" s="3" t="s">
        <v>158</v>
      </c>
      <c r="C83" s="3" t="s">
        <v>96</v>
      </c>
      <c r="D83" s="3" t="s">
        <v>534</v>
      </c>
      <c r="E83" s="3" t="s">
        <v>677</v>
      </c>
      <c r="F83" s="3" t="s">
        <v>692</v>
      </c>
      <c r="G83" s="7" t="s">
        <v>109</v>
      </c>
      <c r="H83" s="3" t="s">
        <v>538</v>
      </c>
      <c r="I83" s="6">
        <f>VLOOKUP(A83,'[2]【4】 框架Ratecard条目汇总'!$A:$L,12,0)</f>
        <v>30</v>
      </c>
    </row>
    <row r="84" spans="1:9" ht="19" customHeight="1">
      <c r="A84" s="3" t="s">
        <v>693</v>
      </c>
      <c r="B84" s="3" t="s">
        <v>158</v>
      </c>
      <c r="C84" s="3" t="s">
        <v>96</v>
      </c>
      <c r="D84" s="3" t="s">
        <v>534</v>
      </c>
      <c r="E84" s="3" t="s">
        <v>677</v>
      </c>
      <c r="F84" s="3" t="s">
        <v>694</v>
      </c>
      <c r="G84" s="7" t="s">
        <v>109</v>
      </c>
      <c r="H84" s="3" t="s">
        <v>538</v>
      </c>
      <c r="I84" s="6">
        <f>VLOOKUP(A84,'[2]【4】 框架Ratecard条目汇总'!$A:$L,12,0)</f>
        <v>67</v>
      </c>
    </row>
    <row r="85" spans="1:9" ht="19" customHeight="1">
      <c r="A85" s="3" t="s">
        <v>695</v>
      </c>
      <c r="B85" s="3" t="s">
        <v>158</v>
      </c>
      <c r="C85" s="3" t="s">
        <v>96</v>
      </c>
      <c r="D85" s="3" t="s">
        <v>534</v>
      </c>
      <c r="E85" s="3" t="s">
        <v>696</v>
      </c>
      <c r="F85" s="3" t="s">
        <v>697</v>
      </c>
      <c r="G85" s="4" t="s">
        <v>698</v>
      </c>
      <c r="H85" s="3" t="s">
        <v>699</v>
      </c>
      <c r="I85" s="6">
        <f>VLOOKUP(A85,'[2]【4】 框架Ratecard条目汇总'!$A:$L,12,0)</f>
        <v>100</v>
      </c>
    </row>
    <row r="86" spans="1:9" ht="19" customHeight="1">
      <c r="A86" s="3" t="s">
        <v>700</v>
      </c>
      <c r="B86" s="3" t="s">
        <v>158</v>
      </c>
      <c r="C86" s="3" t="s">
        <v>96</v>
      </c>
      <c r="D86" s="3" t="s">
        <v>534</v>
      </c>
      <c r="E86" s="3" t="s">
        <v>696</v>
      </c>
      <c r="F86" s="3" t="s">
        <v>701</v>
      </c>
      <c r="G86" s="4" t="s">
        <v>698</v>
      </c>
      <c r="H86" s="3" t="s">
        <v>699</v>
      </c>
      <c r="I86" s="6">
        <f>VLOOKUP(A86,'[2]【4】 框架Ratecard条目汇总'!$A:$L,12,0)</f>
        <v>177</v>
      </c>
    </row>
    <row r="87" spans="1:9" ht="19" customHeight="1">
      <c r="A87" s="3" t="s">
        <v>702</v>
      </c>
      <c r="B87" s="3" t="s">
        <v>158</v>
      </c>
      <c r="C87" s="3" t="s">
        <v>96</v>
      </c>
      <c r="D87" s="3" t="s">
        <v>534</v>
      </c>
      <c r="E87" s="3" t="s">
        <v>703</v>
      </c>
      <c r="F87" s="3" t="s">
        <v>703</v>
      </c>
      <c r="G87" s="4" t="s">
        <v>704</v>
      </c>
      <c r="H87" s="3" t="s">
        <v>538</v>
      </c>
      <c r="I87" s="6">
        <f>VLOOKUP(A87,'[2]【4】 框架Ratecard条目汇总'!$A:$L,12,0)</f>
        <v>130</v>
      </c>
    </row>
    <row r="88" spans="1:9" ht="19" customHeight="1">
      <c r="A88" s="3" t="s">
        <v>705</v>
      </c>
      <c r="B88" s="3" t="s">
        <v>158</v>
      </c>
      <c r="C88" s="3" t="s">
        <v>96</v>
      </c>
      <c r="D88" s="3" t="s">
        <v>534</v>
      </c>
      <c r="E88" s="3" t="s">
        <v>703</v>
      </c>
      <c r="F88" s="3" t="s">
        <v>703</v>
      </c>
      <c r="G88" s="4" t="s">
        <v>706</v>
      </c>
      <c r="H88" s="3" t="s">
        <v>538</v>
      </c>
      <c r="I88" s="6">
        <f>VLOOKUP(A88,'[2]【4】 框架Ratecard条目汇总'!$A:$L,12,0)</f>
        <v>152</v>
      </c>
    </row>
    <row r="89" spans="1:9" ht="19" customHeight="1">
      <c r="A89" s="3" t="s">
        <v>707</v>
      </c>
      <c r="B89" s="3" t="s">
        <v>158</v>
      </c>
      <c r="C89" s="3" t="s">
        <v>96</v>
      </c>
      <c r="D89" s="3" t="s">
        <v>534</v>
      </c>
      <c r="E89" s="3" t="s">
        <v>708</v>
      </c>
      <c r="F89" s="3" t="s">
        <v>709</v>
      </c>
      <c r="G89" s="7" t="s">
        <v>109</v>
      </c>
      <c r="H89" s="3" t="s">
        <v>710</v>
      </c>
      <c r="I89" s="6">
        <f>VLOOKUP(A89,'[2]【4】 框架Ratecard条目汇总'!$A:$L,12,0)</f>
        <v>37</v>
      </c>
    </row>
    <row r="90" spans="1:9" ht="19" customHeight="1">
      <c r="A90" s="3" t="s">
        <v>711</v>
      </c>
      <c r="B90" s="3" t="s">
        <v>158</v>
      </c>
      <c r="C90" s="3" t="s">
        <v>96</v>
      </c>
      <c r="D90" s="3" t="s">
        <v>534</v>
      </c>
      <c r="E90" s="3" t="s">
        <v>708</v>
      </c>
      <c r="F90" s="3" t="s">
        <v>712</v>
      </c>
      <c r="G90" s="7" t="s">
        <v>109</v>
      </c>
      <c r="H90" s="3" t="s">
        <v>710</v>
      </c>
      <c r="I90" s="6">
        <f>VLOOKUP(A90,'[2]【4】 框架Ratecard条目汇总'!$A:$L,12,0)</f>
        <v>45</v>
      </c>
    </row>
    <row r="91" spans="1:9" ht="19" customHeight="1">
      <c r="A91" s="3" t="s">
        <v>713</v>
      </c>
      <c r="B91" s="3" t="s">
        <v>158</v>
      </c>
      <c r="C91" s="3" t="s">
        <v>96</v>
      </c>
      <c r="D91" s="3" t="s">
        <v>534</v>
      </c>
      <c r="E91" s="3" t="s">
        <v>708</v>
      </c>
      <c r="F91" s="3" t="s">
        <v>714</v>
      </c>
      <c r="G91" s="7" t="s">
        <v>109</v>
      </c>
      <c r="H91" s="3" t="s">
        <v>710</v>
      </c>
      <c r="I91" s="6">
        <f>VLOOKUP(A91,'[2]【4】 框架Ratecard条目汇总'!$A:$L,12,0)</f>
        <v>50</v>
      </c>
    </row>
    <row r="92" spans="1:9" ht="19" customHeight="1">
      <c r="A92" s="3" t="s">
        <v>715</v>
      </c>
      <c r="B92" s="3" t="s">
        <v>158</v>
      </c>
      <c r="C92" s="3" t="s">
        <v>96</v>
      </c>
      <c r="D92" s="3" t="s">
        <v>534</v>
      </c>
      <c r="E92" s="3" t="s">
        <v>708</v>
      </c>
      <c r="F92" s="3" t="s">
        <v>716</v>
      </c>
      <c r="G92" s="7" t="s">
        <v>109</v>
      </c>
      <c r="H92" s="3" t="s">
        <v>710</v>
      </c>
      <c r="I92" s="6">
        <f>VLOOKUP(A92,'[2]【4】 框架Ratecard条目汇总'!$A:$L,12,0)</f>
        <v>45</v>
      </c>
    </row>
    <row r="93" spans="1:9" ht="19" customHeight="1">
      <c r="A93" s="3" t="s">
        <v>717</v>
      </c>
      <c r="B93" s="3" t="s">
        <v>158</v>
      </c>
      <c r="C93" s="3" t="s">
        <v>96</v>
      </c>
      <c r="D93" s="3" t="s">
        <v>534</v>
      </c>
      <c r="E93" s="3" t="s">
        <v>708</v>
      </c>
      <c r="F93" s="3" t="s">
        <v>718</v>
      </c>
      <c r="G93" s="7" t="s">
        <v>109</v>
      </c>
      <c r="H93" s="3" t="s">
        <v>710</v>
      </c>
      <c r="I93" s="6">
        <f>VLOOKUP(A93,'[2]【4】 框架Ratecard条目汇总'!$A:$L,12,0)</f>
        <v>55</v>
      </c>
    </row>
    <row r="94" spans="1:9" ht="19" customHeight="1">
      <c r="A94" s="3" t="s">
        <v>719</v>
      </c>
      <c r="B94" s="3" t="s">
        <v>158</v>
      </c>
      <c r="C94" s="3" t="s">
        <v>96</v>
      </c>
      <c r="D94" s="3" t="s">
        <v>534</v>
      </c>
      <c r="E94" s="3" t="s">
        <v>708</v>
      </c>
      <c r="F94" s="3" t="s">
        <v>720</v>
      </c>
      <c r="G94" s="7" t="s">
        <v>109</v>
      </c>
      <c r="H94" s="3" t="s">
        <v>710</v>
      </c>
      <c r="I94" s="6">
        <f>VLOOKUP(A94,'[2]【4】 框架Ratecard条目汇总'!$A:$L,12,0)</f>
        <v>65</v>
      </c>
    </row>
    <row r="95" spans="1:9" ht="19" customHeight="1">
      <c r="A95" s="3" t="s">
        <v>721</v>
      </c>
      <c r="B95" s="3" t="s">
        <v>158</v>
      </c>
      <c r="C95" s="3" t="s">
        <v>96</v>
      </c>
      <c r="D95" s="3" t="s">
        <v>534</v>
      </c>
      <c r="E95" s="3" t="s">
        <v>708</v>
      </c>
      <c r="F95" s="3" t="s">
        <v>722</v>
      </c>
      <c r="G95" s="7" t="s">
        <v>109</v>
      </c>
      <c r="H95" s="3" t="s">
        <v>710</v>
      </c>
      <c r="I95" s="6">
        <f>VLOOKUP(A95,'[2]【4】 框架Ratecard条目汇总'!$A:$L,12,0)</f>
        <v>70</v>
      </c>
    </row>
    <row r="96" spans="1:9" ht="19" customHeight="1">
      <c r="A96" s="3" t="s">
        <v>723</v>
      </c>
      <c r="B96" s="3" t="s">
        <v>158</v>
      </c>
      <c r="C96" s="3" t="s">
        <v>96</v>
      </c>
      <c r="D96" s="3" t="s">
        <v>534</v>
      </c>
      <c r="E96" s="3" t="s">
        <v>708</v>
      </c>
      <c r="F96" s="3" t="s">
        <v>724</v>
      </c>
      <c r="G96" s="7" t="s">
        <v>109</v>
      </c>
      <c r="H96" s="3" t="s">
        <v>710</v>
      </c>
      <c r="I96" s="6">
        <f>VLOOKUP(A96,'[2]【4】 框架Ratecard条目汇总'!$A:$L,12,0)</f>
        <v>6</v>
      </c>
    </row>
    <row r="97" spans="1:9" ht="19" customHeight="1">
      <c r="A97" s="3" t="s">
        <v>725</v>
      </c>
      <c r="B97" s="3" t="s">
        <v>158</v>
      </c>
      <c r="C97" s="3" t="s">
        <v>96</v>
      </c>
      <c r="D97" s="3" t="s">
        <v>534</v>
      </c>
      <c r="E97" s="3" t="s">
        <v>708</v>
      </c>
      <c r="F97" s="3" t="s">
        <v>726</v>
      </c>
      <c r="G97" s="7" t="s">
        <v>109</v>
      </c>
      <c r="H97" s="3" t="s">
        <v>710</v>
      </c>
      <c r="I97" s="6">
        <f>VLOOKUP(A97,'[2]【4】 框架Ratecard条目汇总'!$A:$L,12,0)</f>
        <v>8</v>
      </c>
    </row>
    <row r="98" spans="1:9" ht="19" customHeight="1">
      <c r="A98" s="3" t="s">
        <v>727</v>
      </c>
      <c r="B98" s="3" t="s">
        <v>158</v>
      </c>
      <c r="C98" s="3" t="s">
        <v>96</v>
      </c>
      <c r="D98" s="3" t="s">
        <v>534</v>
      </c>
      <c r="E98" s="3" t="s">
        <v>708</v>
      </c>
      <c r="F98" s="3" t="s">
        <v>728</v>
      </c>
      <c r="G98" s="7" t="s">
        <v>109</v>
      </c>
      <c r="H98" s="3" t="s">
        <v>710</v>
      </c>
      <c r="I98" s="6">
        <f>VLOOKUP(A98,'[2]【4】 框架Ratecard条目汇总'!$A:$L,12,0)</f>
        <v>10</v>
      </c>
    </row>
    <row r="99" spans="1:9" ht="19" customHeight="1">
      <c r="A99" s="3" t="s">
        <v>729</v>
      </c>
      <c r="B99" s="3" t="s">
        <v>158</v>
      </c>
      <c r="C99" s="3" t="s">
        <v>96</v>
      </c>
      <c r="D99" s="3" t="s">
        <v>534</v>
      </c>
      <c r="E99" s="3" t="s">
        <v>708</v>
      </c>
      <c r="F99" s="3" t="s">
        <v>730</v>
      </c>
      <c r="G99" s="7" t="s">
        <v>109</v>
      </c>
      <c r="H99" s="3" t="s">
        <v>710</v>
      </c>
      <c r="I99" s="6">
        <f>VLOOKUP(A99,'[2]【4】 框架Ratecard条目汇总'!$A:$L,12,0)</f>
        <v>11</v>
      </c>
    </row>
    <row r="100" spans="1:9" ht="19" customHeight="1">
      <c r="A100" s="3" t="s">
        <v>731</v>
      </c>
      <c r="B100" s="3" t="s">
        <v>158</v>
      </c>
      <c r="C100" s="3" t="s">
        <v>96</v>
      </c>
      <c r="D100" s="3" t="s">
        <v>534</v>
      </c>
      <c r="E100" s="3" t="s">
        <v>708</v>
      </c>
      <c r="F100" s="3" t="s">
        <v>732</v>
      </c>
      <c r="G100" s="7" t="s">
        <v>109</v>
      </c>
      <c r="H100" s="3" t="s">
        <v>710</v>
      </c>
      <c r="I100" s="6">
        <f>VLOOKUP(A100,'[2]【4】 框架Ratecard条目汇总'!$A:$L,12,0)</f>
        <v>12</v>
      </c>
    </row>
    <row r="101" spans="1:9" ht="19" customHeight="1">
      <c r="A101" s="3" t="s">
        <v>733</v>
      </c>
      <c r="B101" s="3" t="s">
        <v>158</v>
      </c>
      <c r="C101" s="3" t="s">
        <v>96</v>
      </c>
      <c r="D101" s="3" t="s">
        <v>534</v>
      </c>
      <c r="E101" s="3" t="s">
        <v>708</v>
      </c>
      <c r="F101" s="3" t="s">
        <v>734</v>
      </c>
      <c r="G101" s="7" t="s">
        <v>109</v>
      </c>
      <c r="H101" s="3" t="s">
        <v>710</v>
      </c>
      <c r="I101" s="6">
        <f>VLOOKUP(A101,'[2]【4】 框架Ratecard条目汇总'!$A:$L,12,0)</f>
        <v>15</v>
      </c>
    </row>
    <row r="102" spans="1:9" ht="19" customHeight="1">
      <c r="A102" s="3" t="s">
        <v>735</v>
      </c>
      <c r="B102" s="3" t="s">
        <v>158</v>
      </c>
      <c r="C102" s="3" t="s">
        <v>96</v>
      </c>
      <c r="D102" s="3" t="s">
        <v>534</v>
      </c>
      <c r="E102" s="3" t="s">
        <v>708</v>
      </c>
      <c r="F102" s="3" t="s">
        <v>736</v>
      </c>
      <c r="G102" s="7" t="s">
        <v>109</v>
      </c>
      <c r="H102" s="3" t="s">
        <v>710</v>
      </c>
      <c r="I102" s="6">
        <f>VLOOKUP(A102,'[2]【4】 框架Ratecard条目汇总'!$A:$L,12,0)</f>
        <v>28</v>
      </c>
    </row>
    <row r="103" spans="1:9" ht="19" customHeight="1">
      <c r="A103" s="3" t="s">
        <v>737</v>
      </c>
      <c r="B103" s="3" t="s">
        <v>158</v>
      </c>
      <c r="C103" s="3" t="s">
        <v>96</v>
      </c>
      <c r="D103" s="3" t="s">
        <v>534</v>
      </c>
      <c r="E103" s="3" t="s">
        <v>708</v>
      </c>
      <c r="F103" s="3" t="s">
        <v>738</v>
      </c>
      <c r="G103" s="7" t="s">
        <v>109</v>
      </c>
      <c r="H103" s="3" t="s">
        <v>710</v>
      </c>
      <c r="I103" s="6">
        <f>VLOOKUP(A103,'[2]【4】 框架Ratecard条目汇总'!$A:$L,12,0)</f>
        <v>40</v>
      </c>
    </row>
    <row r="104" spans="1:9" ht="19" customHeight="1">
      <c r="A104" s="3" t="s">
        <v>739</v>
      </c>
      <c r="B104" s="3" t="s">
        <v>158</v>
      </c>
      <c r="C104" s="3" t="s">
        <v>96</v>
      </c>
      <c r="D104" s="3" t="s">
        <v>534</v>
      </c>
      <c r="E104" s="3" t="s">
        <v>708</v>
      </c>
      <c r="F104" s="3" t="s">
        <v>740</v>
      </c>
      <c r="G104" s="7" t="s">
        <v>109</v>
      </c>
      <c r="H104" s="3" t="s">
        <v>710</v>
      </c>
      <c r="I104" s="6">
        <f>VLOOKUP(A104,'[2]【4】 框架Ratecard条目汇总'!$A:$L,12,0)</f>
        <v>5</v>
      </c>
    </row>
    <row r="105" spans="1:9" ht="19" customHeight="1">
      <c r="A105" s="3" t="s">
        <v>741</v>
      </c>
      <c r="B105" s="3" t="s">
        <v>158</v>
      </c>
      <c r="C105" s="3" t="s">
        <v>96</v>
      </c>
      <c r="D105" s="3" t="s">
        <v>534</v>
      </c>
      <c r="E105" s="3" t="s">
        <v>708</v>
      </c>
      <c r="F105" s="3" t="s">
        <v>742</v>
      </c>
      <c r="G105" s="7" t="s">
        <v>109</v>
      </c>
      <c r="H105" s="3" t="s">
        <v>710</v>
      </c>
      <c r="I105" s="6">
        <f>VLOOKUP(A105,'[2]【4】 框架Ratecard条目汇总'!$A:$L,12,0)</f>
        <v>8</v>
      </c>
    </row>
    <row r="106" spans="1:9" ht="19" customHeight="1">
      <c r="A106" s="3" t="s">
        <v>743</v>
      </c>
      <c r="B106" s="3" t="s">
        <v>158</v>
      </c>
      <c r="C106" s="3" t="s">
        <v>96</v>
      </c>
      <c r="D106" s="3" t="s">
        <v>534</v>
      </c>
      <c r="E106" s="3" t="s">
        <v>708</v>
      </c>
      <c r="F106" s="3" t="s">
        <v>744</v>
      </c>
      <c r="G106" s="7" t="s">
        <v>109</v>
      </c>
      <c r="H106" s="3" t="s">
        <v>710</v>
      </c>
      <c r="I106" s="6">
        <f>VLOOKUP(A106,'[2]【4】 框架Ratecard条目汇总'!$A:$L,12,0)</f>
        <v>10</v>
      </c>
    </row>
    <row r="107" spans="1:9" ht="19" customHeight="1">
      <c r="A107" s="3" t="s">
        <v>745</v>
      </c>
      <c r="B107" s="3" t="s">
        <v>158</v>
      </c>
      <c r="C107" s="3" t="s">
        <v>96</v>
      </c>
      <c r="D107" s="3" t="s">
        <v>534</v>
      </c>
      <c r="E107" s="3" t="s">
        <v>708</v>
      </c>
      <c r="F107" s="3" t="s">
        <v>746</v>
      </c>
      <c r="G107" s="7" t="s">
        <v>109</v>
      </c>
      <c r="H107" s="3" t="s">
        <v>710</v>
      </c>
      <c r="I107" s="6">
        <f>VLOOKUP(A107,'[2]【4】 框架Ratecard条目汇总'!$A:$L,12,0)</f>
        <v>11</v>
      </c>
    </row>
    <row r="108" spans="1:9" ht="19" customHeight="1">
      <c r="A108" s="3" t="s">
        <v>747</v>
      </c>
      <c r="B108" s="3" t="s">
        <v>158</v>
      </c>
      <c r="C108" s="3" t="s">
        <v>96</v>
      </c>
      <c r="D108" s="3" t="s">
        <v>534</v>
      </c>
      <c r="E108" s="3" t="s">
        <v>708</v>
      </c>
      <c r="F108" s="3" t="s">
        <v>748</v>
      </c>
      <c r="G108" s="7" t="s">
        <v>109</v>
      </c>
      <c r="H108" s="3" t="s">
        <v>710</v>
      </c>
      <c r="I108" s="6">
        <f>VLOOKUP(A108,'[2]【4】 框架Ratecard条目汇总'!$A:$L,12,0)</f>
        <v>12</v>
      </c>
    </row>
    <row r="109" spans="1:9" ht="19" customHeight="1">
      <c r="A109" s="3" t="s">
        <v>749</v>
      </c>
      <c r="B109" s="3" t="s">
        <v>158</v>
      </c>
      <c r="C109" s="3" t="s">
        <v>96</v>
      </c>
      <c r="D109" s="3" t="s">
        <v>534</v>
      </c>
      <c r="E109" s="3" t="s">
        <v>708</v>
      </c>
      <c r="F109" s="3" t="s">
        <v>750</v>
      </c>
      <c r="G109" s="7" t="s">
        <v>109</v>
      </c>
      <c r="H109" s="3" t="s">
        <v>710</v>
      </c>
      <c r="I109" s="6">
        <f>VLOOKUP(A109,'[2]【4】 框架Ratecard条目汇总'!$A:$L,12,0)</f>
        <v>16</v>
      </c>
    </row>
    <row r="110" spans="1:9" ht="19" customHeight="1">
      <c r="A110" s="3" t="s">
        <v>751</v>
      </c>
      <c r="B110" s="3" t="s">
        <v>158</v>
      </c>
      <c r="C110" s="3" t="s">
        <v>96</v>
      </c>
      <c r="D110" s="3" t="s">
        <v>534</v>
      </c>
      <c r="E110" s="3" t="s">
        <v>708</v>
      </c>
      <c r="F110" s="3" t="s">
        <v>752</v>
      </c>
      <c r="G110" s="7" t="s">
        <v>109</v>
      </c>
      <c r="H110" s="3" t="s">
        <v>710</v>
      </c>
      <c r="I110" s="6">
        <f>VLOOKUP(A110,'[2]【4】 框架Ratecard条目汇总'!$A:$L,12,0)</f>
        <v>28</v>
      </c>
    </row>
    <row r="111" spans="1:9" ht="19" customHeight="1">
      <c r="A111" s="3" t="s">
        <v>753</v>
      </c>
      <c r="B111" s="3" t="s">
        <v>158</v>
      </c>
      <c r="C111" s="3" t="s">
        <v>96</v>
      </c>
      <c r="D111" s="3" t="s">
        <v>534</v>
      </c>
      <c r="E111" s="3" t="s">
        <v>708</v>
      </c>
      <c r="F111" s="3" t="s">
        <v>754</v>
      </c>
      <c r="G111" s="7" t="s">
        <v>109</v>
      </c>
      <c r="H111" s="3" t="s">
        <v>710</v>
      </c>
      <c r="I111" s="6">
        <f>VLOOKUP(A111,'[2]【4】 框架Ratecard条目汇总'!$A:$L,12,0)</f>
        <v>40</v>
      </c>
    </row>
    <row r="112" spans="1:9" ht="19" customHeight="1">
      <c r="A112" s="3" t="s">
        <v>755</v>
      </c>
      <c r="B112" s="3" t="s">
        <v>158</v>
      </c>
      <c r="C112" s="3" t="s">
        <v>96</v>
      </c>
      <c r="D112" s="3" t="s">
        <v>534</v>
      </c>
      <c r="E112" s="3" t="s">
        <v>708</v>
      </c>
      <c r="F112" s="3" t="s">
        <v>756</v>
      </c>
      <c r="G112" s="7" t="s">
        <v>109</v>
      </c>
      <c r="H112" s="3" t="s">
        <v>538</v>
      </c>
      <c r="I112" s="6">
        <f>VLOOKUP(A112,'[2]【4】 框架Ratecard条目汇总'!$A:$L,12,0)</f>
        <v>135</v>
      </c>
    </row>
    <row r="113" spans="1:9" ht="19" customHeight="1">
      <c r="A113" s="3" t="s">
        <v>757</v>
      </c>
      <c r="B113" s="3" t="s">
        <v>158</v>
      </c>
      <c r="C113" s="3" t="s">
        <v>96</v>
      </c>
      <c r="D113" s="3" t="s">
        <v>534</v>
      </c>
      <c r="E113" s="3" t="s">
        <v>708</v>
      </c>
      <c r="F113" s="3" t="s">
        <v>758</v>
      </c>
      <c r="G113" s="7" t="s">
        <v>109</v>
      </c>
      <c r="H113" s="3" t="s">
        <v>669</v>
      </c>
      <c r="I113" s="6">
        <f>VLOOKUP(A113,'[2]【4】 框架Ratecard条目汇总'!$A:$L,12,0)</f>
        <v>30</v>
      </c>
    </row>
    <row r="114" spans="1:9" ht="19" customHeight="1">
      <c r="A114" s="3" t="s">
        <v>759</v>
      </c>
      <c r="B114" s="3" t="s">
        <v>158</v>
      </c>
      <c r="C114" s="3" t="s">
        <v>96</v>
      </c>
      <c r="D114" s="3" t="s">
        <v>534</v>
      </c>
      <c r="E114" s="3" t="s">
        <v>708</v>
      </c>
      <c r="F114" s="3" t="s">
        <v>760</v>
      </c>
      <c r="G114" s="7" t="s">
        <v>109</v>
      </c>
      <c r="H114" s="3" t="s">
        <v>669</v>
      </c>
      <c r="I114" s="6">
        <f>VLOOKUP(A114,'[2]【4】 框架Ratecard条目汇总'!$A:$L,12,0)</f>
        <v>32</v>
      </c>
    </row>
    <row r="115" spans="1:9" ht="19" customHeight="1">
      <c r="A115" s="3" t="s">
        <v>761</v>
      </c>
      <c r="B115" s="3" t="s">
        <v>158</v>
      </c>
      <c r="C115" s="3" t="s">
        <v>96</v>
      </c>
      <c r="D115" s="3" t="s">
        <v>534</v>
      </c>
      <c r="E115" s="3" t="s">
        <v>708</v>
      </c>
      <c r="F115" s="3" t="s">
        <v>762</v>
      </c>
      <c r="G115" s="7" t="s">
        <v>109</v>
      </c>
      <c r="H115" s="3" t="s">
        <v>669</v>
      </c>
      <c r="I115" s="6">
        <f>VLOOKUP(A115,'[2]【4】 框架Ratecard条目汇总'!$A:$L,12,0)</f>
        <v>42</v>
      </c>
    </row>
    <row r="116" spans="1:9" ht="19" customHeight="1">
      <c r="A116" s="3" t="s">
        <v>763</v>
      </c>
      <c r="B116" s="3" t="s">
        <v>158</v>
      </c>
      <c r="C116" s="3" t="s">
        <v>96</v>
      </c>
      <c r="D116" s="3" t="s">
        <v>534</v>
      </c>
      <c r="E116" s="3" t="s">
        <v>708</v>
      </c>
      <c r="F116" s="3" t="s">
        <v>764</v>
      </c>
      <c r="G116" s="7" t="s">
        <v>109</v>
      </c>
      <c r="H116" s="3" t="s">
        <v>669</v>
      </c>
      <c r="I116" s="6">
        <f>VLOOKUP(A116,'[2]【4】 框架Ratecard条目汇总'!$A:$L,12,0)</f>
        <v>55</v>
      </c>
    </row>
    <row r="117" spans="1:9" ht="19" customHeight="1">
      <c r="A117" s="3" t="s">
        <v>765</v>
      </c>
      <c r="B117" s="3" t="s">
        <v>158</v>
      </c>
      <c r="C117" s="3" t="s">
        <v>96</v>
      </c>
      <c r="D117" s="3" t="s">
        <v>534</v>
      </c>
      <c r="E117" s="3" t="s">
        <v>708</v>
      </c>
      <c r="F117" s="3" t="s">
        <v>766</v>
      </c>
      <c r="G117" s="7" t="s">
        <v>109</v>
      </c>
      <c r="H117" s="3" t="s">
        <v>669</v>
      </c>
      <c r="I117" s="6">
        <f>VLOOKUP(A117,'[2]【4】 框架Ratecard条目汇总'!$A:$L,12,0)</f>
        <v>70</v>
      </c>
    </row>
    <row r="118" spans="1:9" ht="19" customHeight="1">
      <c r="A118" s="3" t="s">
        <v>767</v>
      </c>
      <c r="B118" s="3" t="s">
        <v>158</v>
      </c>
      <c r="C118" s="3" t="s">
        <v>96</v>
      </c>
      <c r="D118" s="3" t="s">
        <v>534</v>
      </c>
      <c r="E118" s="3" t="s">
        <v>708</v>
      </c>
      <c r="F118" s="3" t="s">
        <v>768</v>
      </c>
      <c r="G118" s="4" t="s">
        <v>769</v>
      </c>
      <c r="H118" s="3" t="s">
        <v>538</v>
      </c>
      <c r="I118" s="6">
        <f>VLOOKUP(A118,'[2]【4】 框架Ratecard条目汇总'!$A:$L,12,0)</f>
        <v>112</v>
      </c>
    </row>
    <row r="119" spans="1:9" ht="19" customHeight="1">
      <c r="A119" s="3" t="s">
        <v>770</v>
      </c>
      <c r="B119" s="3" t="s">
        <v>158</v>
      </c>
      <c r="C119" s="3" t="s">
        <v>96</v>
      </c>
      <c r="D119" s="3" t="s">
        <v>534</v>
      </c>
      <c r="E119" s="3" t="s">
        <v>708</v>
      </c>
      <c r="F119" s="3" t="s">
        <v>768</v>
      </c>
      <c r="G119" s="4" t="s">
        <v>771</v>
      </c>
      <c r="H119" s="3" t="s">
        <v>538</v>
      </c>
      <c r="I119" s="6">
        <f>VLOOKUP(A119,'[2]【4】 框架Ratecard条目汇总'!$A:$L,12,0)</f>
        <v>145</v>
      </c>
    </row>
    <row r="120" spans="1:9" ht="19" customHeight="1">
      <c r="A120" s="3" t="s">
        <v>772</v>
      </c>
      <c r="B120" s="3" t="s">
        <v>158</v>
      </c>
      <c r="C120" s="3" t="s">
        <v>96</v>
      </c>
      <c r="D120" s="3" t="s">
        <v>534</v>
      </c>
      <c r="E120" s="3" t="s">
        <v>708</v>
      </c>
      <c r="F120" s="3" t="s">
        <v>768</v>
      </c>
      <c r="G120" s="4" t="s">
        <v>773</v>
      </c>
      <c r="H120" s="3" t="s">
        <v>538</v>
      </c>
      <c r="I120" s="6">
        <f>VLOOKUP(A120,'[2]【4】 框架Ratecard条目汇总'!$A:$L,12,0)</f>
        <v>190</v>
      </c>
    </row>
    <row r="121" spans="1:9" ht="19" customHeight="1">
      <c r="A121" s="3" t="s">
        <v>774</v>
      </c>
      <c r="B121" s="3" t="s">
        <v>158</v>
      </c>
      <c r="C121" s="3" t="s">
        <v>96</v>
      </c>
      <c r="D121" s="3" t="s">
        <v>534</v>
      </c>
      <c r="E121" s="3" t="s">
        <v>775</v>
      </c>
      <c r="F121" s="3" t="s">
        <v>776</v>
      </c>
      <c r="G121" s="4" t="s">
        <v>777</v>
      </c>
      <c r="H121" s="3" t="s">
        <v>144</v>
      </c>
      <c r="I121" s="6">
        <f>VLOOKUP(A121,'[2]【4】 框架Ratecard条目汇总'!$A:$L,12,0)</f>
        <v>105</v>
      </c>
    </row>
    <row r="122" spans="1:9" ht="19" customHeight="1">
      <c r="A122" s="3" t="s">
        <v>778</v>
      </c>
      <c r="B122" s="3" t="s">
        <v>158</v>
      </c>
      <c r="C122" s="3" t="s">
        <v>96</v>
      </c>
      <c r="D122" s="3" t="s">
        <v>534</v>
      </c>
      <c r="E122" s="3" t="s">
        <v>775</v>
      </c>
      <c r="F122" s="3" t="s">
        <v>779</v>
      </c>
      <c r="G122" s="4" t="s">
        <v>780</v>
      </c>
      <c r="H122" s="3" t="s">
        <v>144</v>
      </c>
      <c r="I122" s="6">
        <f>VLOOKUP(A122,'[2]【4】 框架Ratecard条目汇总'!$A:$L,12,0)</f>
        <v>40</v>
      </c>
    </row>
    <row r="123" spans="1:9" ht="19" customHeight="1">
      <c r="A123" s="3" t="s">
        <v>781</v>
      </c>
      <c r="B123" s="3" t="s">
        <v>158</v>
      </c>
      <c r="C123" s="3" t="s">
        <v>96</v>
      </c>
      <c r="D123" s="3" t="s">
        <v>534</v>
      </c>
      <c r="E123" s="3" t="s">
        <v>782</v>
      </c>
      <c r="F123" s="3" t="s">
        <v>783</v>
      </c>
      <c r="G123" s="4" t="s">
        <v>784</v>
      </c>
      <c r="H123" s="3" t="s">
        <v>538</v>
      </c>
      <c r="I123" s="6">
        <f>VLOOKUP(A123,'[2]【4】 框架Ratecard条目汇总'!$A:$L,12,0)</f>
        <v>37</v>
      </c>
    </row>
    <row r="124" spans="1:9" ht="19" customHeight="1">
      <c r="A124" s="3" t="s">
        <v>785</v>
      </c>
      <c r="B124" s="3" t="s">
        <v>158</v>
      </c>
      <c r="C124" s="3" t="s">
        <v>96</v>
      </c>
      <c r="D124" s="3" t="s">
        <v>534</v>
      </c>
      <c r="E124" s="3" t="s">
        <v>782</v>
      </c>
      <c r="F124" s="3" t="s">
        <v>783</v>
      </c>
      <c r="G124" s="4" t="s">
        <v>786</v>
      </c>
      <c r="H124" s="3" t="s">
        <v>538</v>
      </c>
      <c r="I124" s="6">
        <f>VLOOKUP(A124,'[2]【4】 框架Ratecard条目汇总'!$A:$L,12,0)</f>
        <v>45</v>
      </c>
    </row>
    <row r="125" spans="1:9" ht="19" customHeight="1">
      <c r="A125" s="3" t="s">
        <v>787</v>
      </c>
      <c r="B125" s="3" t="s">
        <v>158</v>
      </c>
      <c r="C125" s="3" t="s">
        <v>96</v>
      </c>
      <c r="D125" s="3" t="s">
        <v>534</v>
      </c>
      <c r="E125" s="3" t="s">
        <v>782</v>
      </c>
      <c r="F125" s="3" t="s">
        <v>783</v>
      </c>
      <c r="G125" s="4" t="s">
        <v>788</v>
      </c>
      <c r="H125" s="3" t="s">
        <v>538</v>
      </c>
      <c r="I125" s="6">
        <f>VLOOKUP(A125,'[2]【4】 框架Ratecard条目汇总'!$A:$L,12,0)</f>
        <v>55</v>
      </c>
    </row>
    <row r="126" spans="1:9" ht="19" customHeight="1">
      <c r="A126" s="3" t="s">
        <v>789</v>
      </c>
      <c r="B126" s="3" t="s">
        <v>158</v>
      </c>
      <c r="C126" s="3" t="s">
        <v>96</v>
      </c>
      <c r="D126" s="3" t="s">
        <v>534</v>
      </c>
      <c r="E126" s="3" t="s">
        <v>782</v>
      </c>
      <c r="F126" s="3" t="s">
        <v>790</v>
      </c>
      <c r="G126" s="4" t="s">
        <v>791</v>
      </c>
      <c r="H126" s="3" t="s">
        <v>538</v>
      </c>
      <c r="I126" s="6">
        <f>VLOOKUP(A126,'[2]【4】 框架Ratecard条目汇总'!$A:$L,12,0)</f>
        <v>60</v>
      </c>
    </row>
    <row r="127" spans="1:9" ht="19" customHeight="1">
      <c r="A127" s="3" t="s">
        <v>792</v>
      </c>
      <c r="B127" s="3" t="s">
        <v>158</v>
      </c>
      <c r="C127" s="3" t="s">
        <v>96</v>
      </c>
      <c r="D127" s="3" t="s">
        <v>534</v>
      </c>
      <c r="E127" s="3" t="s">
        <v>782</v>
      </c>
      <c r="F127" s="3" t="s">
        <v>790</v>
      </c>
      <c r="G127" s="4" t="s">
        <v>793</v>
      </c>
      <c r="H127" s="3" t="s">
        <v>538</v>
      </c>
      <c r="I127" s="6">
        <f>VLOOKUP(A127,'[2]【4】 框架Ratecard条目汇总'!$A:$L,12,0)</f>
        <v>65</v>
      </c>
    </row>
    <row r="128" spans="1:9" ht="19" customHeight="1">
      <c r="A128" s="3" t="s">
        <v>794</v>
      </c>
      <c r="B128" s="3" t="s">
        <v>158</v>
      </c>
      <c r="C128" s="3" t="s">
        <v>96</v>
      </c>
      <c r="D128" s="3" t="s">
        <v>534</v>
      </c>
      <c r="E128" s="3" t="s">
        <v>782</v>
      </c>
      <c r="F128" s="3" t="s">
        <v>790</v>
      </c>
      <c r="G128" s="4" t="s">
        <v>631</v>
      </c>
      <c r="H128" s="3" t="s">
        <v>538</v>
      </c>
      <c r="I128" s="6">
        <f>VLOOKUP(A128,'[2]【4】 框架Ratecard条目汇总'!$A:$L,12,0)</f>
        <v>82</v>
      </c>
    </row>
    <row r="129" spans="1:9" ht="19" customHeight="1">
      <c r="A129" s="3" t="s">
        <v>795</v>
      </c>
      <c r="B129" s="3" t="s">
        <v>158</v>
      </c>
      <c r="C129" s="3" t="s">
        <v>96</v>
      </c>
      <c r="D129" s="3" t="s">
        <v>534</v>
      </c>
      <c r="E129" s="3" t="s">
        <v>782</v>
      </c>
      <c r="F129" s="3" t="s">
        <v>796</v>
      </c>
      <c r="G129" s="7" t="s">
        <v>109</v>
      </c>
      <c r="H129" s="3" t="s">
        <v>538</v>
      </c>
      <c r="I129" s="6">
        <f>VLOOKUP(A129,'[2]【4】 框架Ratecard条目汇总'!$A:$L,12,0)</f>
        <v>25</v>
      </c>
    </row>
    <row r="130" spans="1:9" ht="19" customHeight="1">
      <c r="A130" s="3" t="s">
        <v>797</v>
      </c>
      <c r="B130" s="3" t="s">
        <v>158</v>
      </c>
      <c r="C130" s="3" t="s">
        <v>96</v>
      </c>
      <c r="D130" s="3" t="s">
        <v>534</v>
      </c>
      <c r="E130" s="3" t="s">
        <v>782</v>
      </c>
      <c r="F130" s="3" t="s">
        <v>798</v>
      </c>
      <c r="G130" s="7" t="s">
        <v>109</v>
      </c>
      <c r="H130" s="3" t="s">
        <v>538</v>
      </c>
      <c r="I130" s="6">
        <f>VLOOKUP(A130,'[2]【4】 框架Ratecard条目汇总'!$A:$L,12,0)</f>
        <v>22</v>
      </c>
    </row>
    <row r="131" spans="1:9" ht="19" customHeight="1">
      <c r="A131" s="3" t="s">
        <v>799</v>
      </c>
      <c r="B131" s="3" t="s">
        <v>158</v>
      </c>
      <c r="C131" s="3" t="s">
        <v>96</v>
      </c>
      <c r="D131" s="3" t="s">
        <v>534</v>
      </c>
      <c r="E131" s="3" t="s">
        <v>782</v>
      </c>
      <c r="F131" s="3" t="s">
        <v>800</v>
      </c>
      <c r="G131" s="7" t="s">
        <v>109</v>
      </c>
      <c r="H131" s="3" t="s">
        <v>538</v>
      </c>
      <c r="I131" s="6">
        <f>VLOOKUP(A131,'[2]【4】 框架Ratecard条目汇总'!$A:$L,12,0)</f>
        <v>35</v>
      </c>
    </row>
    <row r="132" spans="1:9" ht="19" customHeight="1">
      <c r="A132" s="3" t="s">
        <v>801</v>
      </c>
      <c r="B132" s="3" t="s">
        <v>158</v>
      </c>
      <c r="C132" s="3" t="s">
        <v>96</v>
      </c>
      <c r="D132" s="3" t="s">
        <v>534</v>
      </c>
      <c r="E132" s="3" t="s">
        <v>782</v>
      </c>
      <c r="F132" s="3" t="s">
        <v>802</v>
      </c>
      <c r="G132" s="7" t="s">
        <v>109</v>
      </c>
      <c r="H132" s="3" t="s">
        <v>538</v>
      </c>
      <c r="I132" s="6">
        <f>VLOOKUP(A132,'[2]【4】 框架Ratecard条目汇总'!$A:$L,12,0)</f>
        <v>87</v>
      </c>
    </row>
    <row r="133" spans="1:9" ht="19" customHeight="1">
      <c r="A133" s="3" t="s">
        <v>803</v>
      </c>
      <c r="B133" s="3" t="s">
        <v>158</v>
      </c>
      <c r="C133" s="3" t="s">
        <v>96</v>
      </c>
      <c r="D133" s="3" t="s">
        <v>534</v>
      </c>
      <c r="E133" s="3" t="s">
        <v>782</v>
      </c>
      <c r="F133" s="3" t="s">
        <v>804</v>
      </c>
      <c r="G133" s="7" t="s">
        <v>109</v>
      </c>
      <c r="H133" s="3" t="s">
        <v>538</v>
      </c>
      <c r="I133" s="6">
        <f>VLOOKUP(A133,'[2]【4】 框架Ratecard条目汇总'!$A:$L,12,0)</f>
        <v>143</v>
      </c>
    </row>
    <row r="134" spans="1:9" ht="19" customHeight="1">
      <c r="A134" s="3" t="s">
        <v>805</v>
      </c>
      <c r="B134" s="3" t="s">
        <v>158</v>
      </c>
      <c r="C134" s="3" t="s">
        <v>96</v>
      </c>
      <c r="D134" s="3" t="s">
        <v>534</v>
      </c>
      <c r="E134" s="3" t="s">
        <v>782</v>
      </c>
      <c r="F134" s="3" t="s">
        <v>806</v>
      </c>
      <c r="G134" s="7" t="s">
        <v>109</v>
      </c>
      <c r="H134" s="3" t="s">
        <v>538</v>
      </c>
      <c r="I134" s="6">
        <f>VLOOKUP(A134,'[2]【4】 框架Ratecard条目汇总'!$A:$L,12,0)</f>
        <v>30</v>
      </c>
    </row>
    <row r="135" spans="1:9" ht="19" customHeight="1">
      <c r="A135" s="3" t="s">
        <v>807</v>
      </c>
      <c r="B135" s="3" t="s">
        <v>158</v>
      </c>
      <c r="C135" s="3" t="s">
        <v>96</v>
      </c>
      <c r="D135" s="3" t="s">
        <v>534</v>
      </c>
      <c r="E135" s="3" t="s">
        <v>782</v>
      </c>
      <c r="F135" s="3" t="s">
        <v>808</v>
      </c>
      <c r="G135" s="7" t="s">
        <v>109</v>
      </c>
      <c r="H135" s="3" t="s">
        <v>538</v>
      </c>
      <c r="I135" s="6">
        <f>VLOOKUP(A135,'[2]【4】 框架Ratecard条目汇总'!$A:$L,12,0)</f>
        <v>66</v>
      </c>
    </row>
    <row r="136" spans="1:9" ht="19" customHeight="1">
      <c r="A136" s="3" t="s">
        <v>809</v>
      </c>
      <c r="B136" s="3" t="s">
        <v>158</v>
      </c>
      <c r="C136" s="3" t="s">
        <v>96</v>
      </c>
      <c r="D136" s="3" t="s">
        <v>534</v>
      </c>
      <c r="E136" s="3" t="s">
        <v>782</v>
      </c>
      <c r="F136" s="3" t="s">
        <v>810</v>
      </c>
      <c r="G136" s="7" t="s">
        <v>109</v>
      </c>
      <c r="H136" s="3" t="s">
        <v>538</v>
      </c>
      <c r="I136" s="6">
        <f>VLOOKUP(A136,'[2]【4】 框架Ratecard条目汇总'!$A:$L,12,0)</f>
        <v>77</v>
      </c>
    </row>
    <row r="137" spans="1:9" ht="19" customHeight="1">
      <c r="A137" s="3" t="s">
        <v>811</v>
      </c>
      <c r="B137" s="3" t="s">
        <v>158</v>
      </c>
      <c r="C137" s="3" t="s">
        <v>96</v>
      </c>
      <c r="D137" s="3" t="s">
        <v>534</v>
      </c>
      <c r="E137" s="3" t="s">
        <v>782</v>
      </c>
      <c r="F137" s="3" t="s">
        <v>812</v>
      </c>
      <c r="G137" s="7" t="s">
        <v>109</v>
      </c>
      <c r="H137" s="3" t="s">
        <v>538</v>
      </c>
      <c r="I137" s="6">
        <f>VLOOKUP(A137,'[2]【4】 框架Ratecard条目汇总'!$A:$L,12,0)</f>
        <v>70</v>
      </c>
    </row>
    <row r="138" spans="1:9" ht="19" customHeight="1">
      <c r="A138" s="3" t="s">
        <v>813</v>
      </c>
      <c r="B138" s="3" t="s">
        <v>158</v>
      </c>
      <c r="C138" s="3" t="s">
        <v>96</v>
      </c>
      <c r="D138" s="3" t="s">
        <v>534</v>
      </c>
      <c r="E138" s="3" t="s">
        <v>782</v>
      </c>
      <c r="F138" s="3" t="s">
        <v>814</v>
      </c>
      <c r="G138" s="7" t="s">
        <v>109</v>
      </c>
      <c r="H138" s="3" t="s">
        <v>538</v>
      </c>
      <c r="I138" s="6">
        <f>VLOOKUP(A138,'[2]【4】 框架Ratecard条目汇总'!$A:$L,12,0)</f>
        <v>37</v>
      </c>
    </row>
    <row r="139" spans="1:9" ht="19" customHeight="1">
      <c r="A139" s="3" t="s">
        <v>815</v>
      </c>
      <c r="B139" s="3" t="s">
        <v>158</v>
      </c>
      <c r="C139" s="3" t="s">
        <v>96</v>
      </c>
      <c r="D139" s="3" t="s">
        <v>534</v>
      </c>
      <c r="E139" s="3" t="s">
        <v>782</v>
      </c>
      <c r="F139" s="3" t="s">
        <v>816</v>
      </c>
      <c r="G139" s="7" t="s">
        <v>109</v>
      </c>
      <c r="H139" s="3" t="s">
        <v>538</v>
      </c>
      <c r="I139" s="6">
        <f>VLOOKUP(A139,'[2]【4】 框架Ratecard条目汇总'!$A:$L,12,0)</f>
        <v>36</v>
      </c>
    </row>
    <row r="140" spans="1:9" ht="19" customHeight="1">
      <c r="A140" s="3" t="s">
        <v>817</v>
      </c>
      <c r="B140" s="3" t="s">
        <v>158</v>
      </c>
      <c r="C140" s="3" t="s">
        <v>96</v>
      </c>
      <c r="D140" s="3" t="s">
        <v>534</v>
      </c>
      <c r="E140" s="3" t="s">
        <v>782</v>
      </c>
      <c r="F140" s="3" t="s">
        <v>818</v>
      </c>
      <c r="G140" s="4" t="s">
        <v>819</v>
      </c>
      <c r="H140" s="3" t="s">
        <v>538</v>
      </c>
      <c r="I140" s="6">
        <f>VLOOKUP(A140,'[2]【4】 框架Ratecard条目汇总'!$A:$L,12,0)</f>
        <v>60</v>
      </c>
    </row>
    <row r="141" spans="1:9" ht="19" customHeight="1">
      <c r="A141" s="3" t="s">
        <v>820</v>
      </c>
      <c r="B141" s="3" t="s">
        <v>158</v>
      </c>
      <c r="C141" s="3" t="s">
        <v>96</v>
      </c>
      <c r="D141" s="3" t="s">
        <v>534</v>
      </c>
      <c r="E141" s="3" t="s">
        <v>782</v>
      </c>
      <c r="F141" s="3" t="s">
        <v>818</v>
      </c>
      <c r="G141" s="4" t="s">
        <v>654</v>
      </c>
      <c r="H141" s="3" t="s">
        <v>538</v>
      </c>
      <c r="I141" s="6">
        <f>VLOOKUP(A141,'[2]【4】 框架Ratecard条目汇总'!$A:$L,12,0)</f>
        <v>105</v>
      </c>
    </row>
    <row r="142" spans="1:9" ht="19" customHeight="1">
      <c r="A142" s="3" t="s">
        <v>821</v>
      </c>
      <c r="B142" s="3" t="s">
        <v>158</v>
      </c>
      <c r="C142" s="3" t="s">
        <v>96</v>
      </c>
      <c r="D142" s="3" t="s">
        <v>534</v>
      </c>
      <c r="E142" s="3" t="s">
        <v>782</v>
      </c>
      <c r="F142" s="3" t="s">
        <v>818</v>
      </c>
      <c r="G142" s="4" t="s">
        <v>631</v>
      </c>
      <c r="H142" s="3" t="s">
        <v>538</v>
      </c>
      <c r="I142" s="6">
        <f>VLOOKUP(A142,'[2]【4】 框架Ratecard条目汇总'!$A:$L,12,0)</f>
        <v>147</v>
      </c>
    </row>
    <row r="143" spans="1:9" ht="19" customHeight="1">
      <c r="A143" s="3" t="s">
        <v>822</v>
      </c>
      <c r="B143" s="3" t="s">
        <v>158</v>
      </c>
      <c r="C143" s="3" t="s">
        <v>96</v>
      </c>
      <c r="D143" s="3" t="s">
        <v>534</v>
      </c>
      <c r="E143" s="3" t="s">
        <v>782</v>
      </c>
      <c r="F143" s="3" t="s">
        <v>818</v>
      </c>
      <c r="G143" s="4" t="s">
        <v>657</v>
      </c>
      <c r="H143" s="3" t="s">
        <v>538</v>
      </c>
      <c r="I143" s="6">
        <f>VLOOKUP(A143,'[2]【4】 框架Ratecard条目汇总'!$A:$L,12,0)</f>
        <v>157</v>
      </c>
    </row>
    <row r="144" spans="1:9" ht="19" customHeight="1">
      <c r="A144" s="3" t="s">
        <v>823</v>
      </c>
      <c r="B144" s="3" t="s">
        <v>158</v>
      </c>
      <c r="C144" s="3" t="s">
        <v>96</v>
      </c>
      <c r="D144" s="3" t="s">
        <v>534</v>
      </c>
      <c r="E144" s="3" t="s">
        <v>782</v>
      </c>
      <c r="F144" s="3" t="s">
        <v>818</v>
      </c>
      <c r="G144" s="4" t="s">
        <v>616</v>
      </c>
      <c r="H144" s="3" t="s">
        <v>538</v>
      </c>
      <c r="I144" s="6">
        <f>VLOOKUP(A144,'[2]【4】 框架Ratecard条目汇总'!$A:$L,12,0)</f>
        <v>180</v>
      </c>
    </row>
    <row r="145" spans="1:9" ht="19" customHeight="1">
      <c r="A145" s="3" t="s">
        <v>824</v>
      </c>
      <c r="B145" s="3" t="s">
        <v>158</v>
      </c>
      <c r="C145" s="3" t="s">
        <v>96</v>
      </c>
      <c r="D145" s="3" t="s">
        <v>534</v>
      </c>
      <c r="E145" s="3" t="s">
        <v>782</v>
      </c>
      <c r="F145" s="3" t="s">
        <v>818</v>
      </c>
      <c r="G145" s="4" t="s">
        <v>626</v>
      </c>
      <c r="H145" s="3" t="s">
        <v>538</v>
      </c>
      <c r="I145" s="6">
        <f>VLOOKUP(A145,'[2]【4】 框架Ratecard条目汇总'!$A:$L,12,0)</f>
        <v>200</v>
      </c>
    </row>
    <row r="146" spans="1:9" ht="19" customHeight="1">
      <c r="A146" s="3" t="s">
        <v>825</v>
      </c>
      <c r="B146" s="3" t="s">
        <v>158</v>
      </c>
      <c r="C146" s="3" t="s">
        <v>96</v>
      </c>
      <c r="D146" s="3" t="s">
        <v>534</v>
      </c>
      <c r="E146" s="3" t="s">
        <v>782</v>
      </c>
      <c r="F146" s="3" t="s">
        <v>818</v>
      </c>
      <c r="G146" s="4" t="s">
        <v>826</v>
      </c>
      <c r="H146" s="3" t="s">
        <v>538</v>
      </c>
      <c r="I146" s="6">
        <f>VLOOKUP(A146,'[2]【4】 框架Ratecard条目汇总'!$A:$L,12,0)</f>
        <v>240</v>
      </c>
    </row>
    <row r="147" spans="1:9" ht="19" customHeight="1">
      <c r="A147" s="3" t="s">
        <v>827</v>
      </c>
      <c r="B147" s="3" t="s">
        <v>158</v>
      </c>
      <c r="C147" s="3" t="s">
        <v>96</v>
      </c>
      <c r="D147" s="3" t="s">
        <v>534</v>
      </c>
      <c r="E147" s="3" t="s">
        <v>782</v>
      </c>
      <c r="F147" s="3" t="s">
        <v>828</v>
      </c>
      <c r="G147" s="4" t="s">
        <v>819</v>
      </c>
      <c r="H147" s="3" t="s">
        <v>538</v>
      </c>
      <c r="I147" s="6">
        <f>VLOOKUP(A147,'[2]【4】 框架Ratecard条目汇总'!$A:$L,12,0)</f>
        <v>65</v>
      </c>
    </row>
    <row r="148" spans="1:9" ht="19" customHeight="1">
      <c r="A148" s="3" t="s">
        <v>829</v>
      </c>
      <c r="B148" s="3" t="s">
        <v>158</v>
      </c>
      <c r="C148" s="3" t="s">
        <v>96</v>
      </c>
      <c r="D148" s="3" t="s">
        <v>534</v>
      </c>
      <c r="E148" s="3" t="s">
        <v>782</v>
      </c>
      <c r="F148" s="3" t="s">
        <v>828</v>
      </c>
      <c r="G148" s="4" t="s">
        <v>654</v>
      </c>
      <c r="H148" s="3" t="s">
        <v>538</v>
      </c>
      <c r="I148" s="6">
        <f>VLOOKUP(A148,'[2]【4】 框架Ratecard条目汇总'!$A:$L,12,0)</f>
        <v>80</v>
      </c>
    </row>
    <row r="149" spans="1:9" ht="19" customHeight="1">
      <c r="A149" s="3" t="s">
        <v>830</v>
      </c>
      <c r="B149" s="3" t="s">
        <v>158</v>
      </c>
      <c r="C149" s="3" t="s">
        <v>96</v>
      </c>
      <c r="D149" s="3" t="s">
        <v>534</v>
      </c>
      <c r="E149" s="3" t="s">
        <v>782</v>
      </c>
      <c r="F149" s="3" t="s">
        <v>831</v>
      </c>
      <c r="G149" s="4" t="s">
        <v>631</v>
      </c>
      <c r="H149" s="3" t="s">
        <v>538</v>
      </c>
      <c r="I149" s="6">
        <f>VLOOKUP(A149,'[2]【4】 框架Ratecard条目汇总'!$A:$L,12,0)</f>
        <v>180</v>
      </c>
    </row>
    <row r="150" spans="1:9" ht="19" customHeight="1">
      <c r="A150" s="3" t="s">
        <v>832</v>
      </c>
      <c r="B150" s="3" t="s">
        <v>158</v>
      </c>
      <c r="C150" s="3" t="s">
        <v>96</v>
      </c>
      <c r="D150" s="3" t="s">
        <v>534</v>
      </c>
      <c r="E150" s="3" t="s">
        <v>782</v>
      </c>
      <c r="F150" s="3" t="s">
        <v>833</v>
      </c>
      <c r="G150" s="4" t="s">
        <v>657</v>
      </c>
      <c r="H150" s="3" t="s">
        <v>538</v>
      </c>
      <c r="I150" s="6">
        <f>VLOOKUP(A150,'[2]【4】 框架Ratecard条目汇总'!$A:$L,12,0)</f>
        <v>210</v>
      </c>
    </row>
    <row r="151" spans="1:9" ht="19" customHeight="1">
      <c r="A151" s="3" t="s">
        <v>834</v>
      </c>
      <c r="B151" s="3" t="s">
        <v>158</v>
      </c>
      <c r="C151" s="3" t="s">
        <v>96</v>
      </c>
      <c r="D151" s="3" t="s">
        <v>534</v>
      </c>
      <c r="E151" s="3" t="s">
        <v>782</v>
      </c>
      <c r="F151" s="3" t="s">
        <v>835</v>
      </c>
      <c r="G151" s="4" t="s">
        <v>616</v>
      </c>
      <c r="H151" s="3" t="s">
        <v>538</v>
      </c>
      <c r="I151" s="6">
        <f>VLOOKUP(A151,'[2]【4】 框架Ratecard条目汇总'!$A:$L,12,0)</f>
        <v>230</v>
      </c>
    </row>
    <row r="152" spans="1:9" ht="19" customHeight="1">
      <c r="A152" s="3" t="s">
        <v>836</v>
      </c>
      <c r="B152" s="3" t="s">
        <v>158</v>
      </c>
      <c r="C152" s="3" t="s">
        <v>96</v>
      </c>
      <c r="D152" s="3" t="s">
        <v>534</v>
      </c>
      <c r="E152" s="3" t="s">
        <v>782</v>
      </c>
      <c r="F152" s="3" t="s">
        <v>837</v>
      </c>
      <c r="G152" s="4" t="s">
        <v>626</v>
      </c>
      <c r="H152" s="3" t="s">
        <v>538</v>
      </c>
      <c r="I152" s="6">
        <f>VLOOKUP(A152,'[2]【4】 框架Ratecard条目汇总'!$A:$L,12,0)</f>
        <v>260</v>
      </c>
    </row>
    <row r="153" spans="1:9" ht="19" customHeight="1">
      <c r="A153" s="3" t="s">
        <v>838</v>
      </c>
      <c r="B153" s="3" t="s">
        <v>158</v>
      </c>
      <c r="C153" s="3" t="s">
        <v>96</v>
      </c>
      <c r="D153" s="3" t="s">
        <v>534</v>
      </c>
      <c r="E153" s="3" t="s">
        <v>782</v>
      </c>
      <c r="F153" s="3" t="s">
        <v>839</v>
      </c>
      <c r="G153" s="4" t="s">
        <v>826</v>
      </c>
      <c r="H153" s="3" t="s">
        <v>538</v>
      </c>
      <c r="I153" s="6">
        <f>VLOOKUP(A153,'[2]【4】 框架Ratecard条目汇总'!$A:$L,12,0)</f>
        <v>245</v>
      </c>
    </row>
    <row r="154" spans="1:9" ht="19" customHeight="1">
      <c r="A154" s="3" t="s">
        <v>840</v>
      </c>
      <c r="B154" s="3" t="s">
        <v>158</v>
      </c>
      <c r="C154" s="3" t="s">
        <v>96</v>
      </c>
      <c r="D154" s="3" t="s">
        <v>534</v>
      </c>
      <c r="E154" s="3" t="s">
        <v>782</v>
      </c>
      <c r="F154" s="3" t="s">
        <v>841</v>
      </c>
      <c r="G154" s="4" t="s">
        <v>842</v>
      </c>
      <c r="H154" s="3" t="s">
        <v>538</v>
      </c>
      <c r="I154" s="6">
        <f>VLOOKUP(A154,'[2]【4】 框架Ratecard条目汇总'!$A:$L,12,0)</f>
        <v>180</v>
      </c>
    </row>
    <row r="155" spans="1:9" ht="19" customHeight="1">
      <c r="A155" s="3" t="s">
        <v>843</v>
      </c>
      <c r="B155" s="3" t="s">
        <v>158</v>
      </c>
      <c r="C155" s="3" t="s">
        <v>96</v>
      </c>
      <c r="D155" s="3" t="s">
        <v>534</v>
      </c>
      <c r="E155" s="3" t="s">
        <v>782</v>
      </c>
      <c r="F155" s="3" t="s">
        <v>844</v>
      </c>
      <c r="G155" s="4" t="s">
        <v>845</v>
      </c>
      <c r="H155" s="3" t="s">
        <v>538</v>
      </c>
      <c r="I155" s="6">
        <f>VLOOKUP(A155,'[2]【4】 框架Ratecard条目汇总'!$A:$L,12,0)</f>
        <v>80</v>
      </c>
    </row>
    <row r="156" spans="1:9" ht="19" customHeight="1">
      <c r="A156" s="3" t="s">
        <v>846</v>
      </c>
      <c r="B156" s="3" t="s">
        <v>158</v>
      </c>
      <c r="C156" s="3" t="s">
        <v>96</v>
      </c>
      <c r="D156" s="3" t="s">
        <v>534</v>
      </c>
      <c r="E156" s="3" t="s">
        <v>782</v>
      </c>
      <c r="F156" s="3" t="s">
        <v>844</v>
      </c>
      <c r="G156" s="4" t="s">
        <v>631</v>
      </c>
      <c r="H156" s="3" t="s">
        <v>538</v>
      </c>
      <c r="I156" s="6">
        <f>VLOOKUP(A156,'[2]【4】 框架Ratecard条目汇总'!$A:$L,12,0)</f>
        <v>110</v>
      </c>
    </row>
    <row r="157" spans="1:9" ht="19" customHeight="1">
      <c r="A157" s="3" t="s">
        <v>847</v>
      </c>
      <c r="B157" s="3" t="s">
        <v>158</v>
      </c>
      <c r="C157" s="3" t="s">
        <v>96</v>
      </c>
      <c r="D157" s="3" t="s">
        <v>534</v>
      </c>
      <c r="E157" s="3" t="s">
        <v>782</v>
      </c>
      <c r="F157" s="3" t="s">
        <v>844</v>
      </c>
      <c r="G157" s="4" t="s">
        <v>657</v>
      </c>
      <c r="H157" s="3" t="s">
        <v>538</v>
      </c>
      <c r="I157" s="6">
        <f>VLOOKUP(A157,'[2]【4】 框架Ratecard条目汇总'!$A:$L,12,0)</f>
        <v>151</v>
      </c>
    </row>
    <row r="158" spans="1:9" ht="19" customHeight="1">
      <c r="A158" s="3" t="s">
        <v>848</v>
      </c>
      <c r="B158" s="3" t="s">
        <v>158</v>
      </c>
      <c r="C158" s="3" t="s">
        <v>96</v>
      </c>
      <c r="D158" s="3" t="s">
        <v>534</v>
      </c>
      <c r="E158" s="3" t="s">
        <v>782</v>
      </c>
      <c r="F158" s="3" t="s">
        <v>844</v>
      </c>
      <c r="G158" s="4" t="s">
        <v>616</v>
      </c>
      <c r="H158" s="3" t="s">
        <v>538</v>
      </c>
      <c r="I158" s="6">
        <f>VLOOKUP(A158,'[2]【4】 框架Ratecard条目汇总'!$A:$L,12,0)</f>
        <v>185</v>
      </c>
    </row>
    <row r="159" spans="1:9" ht="19" customHeight="1">
      <c r="A159" s="3" t="s">
        <v>849</v>
      </c>
      <c r="B159" s="3" t="s">
        <v>158</v>
      </c>
      <c r="C159" s="3" t="s">
        <v>96</v>
      </c>
      <c r="D159" s="3" t="s">
        <v>534</v>
      </c>
      <c r="E159" s="3" t="s">
        <v>782</v>
      </c>
      <c r="F159" s="3" t="s">
        <v>844</v>
      </c>
      <c r="G159" s="4" t="s">
        <v>626</v>
      </c>
      <c r="H159" s="3" t="s">
        <v>538</v>
      </c>
      <c r="I159" s="6">
        <f>VLOOKUP(A159,'[2]【4】 框架Ratecard条目汇总'!$A:$L,12,0)</f>
        <v>222</v>
      </c>
    </row>
    <row r="160" spans="1:9" ht="19" customHeight="1">
      <c r="A160" s="3" t="s">
        <v>850</v>
      </c>
      <c r="B160" s="3" t="s">
        <v>158</v>
      </c>
      <c r="C160" s="3" t="s">
        <v>96</v>
      </c>
      <c r="D160" s="3" t="s">
        <v>534</v>
      </c>
      <c r="E160" s="3" t="s">
        <v>782</v>
      </c>
      <c r="F160" s="3" t="s">
        <v>851</v>
      </c>
      <c r="G160" s="4" t="s">
        <v>845</v>
      </c>
      <c r="H160" s="3" t="s">
        <v>538</v>
      </c>
      <c r="I160" s="6">
        <f>VLOOKUP(A160,'[2]【4】 框架Ratecard条目汇总'!$A:$L,12,0)</f>
        <v>120</v>
      </c>
    </row>
    <row r="161" spans="1:9" ht="19" customHeight="1">
      <c r="A161" s="3" t="s">
        <v>852</v>
      </c>
      <c r="B161" s="3" t="s">
        <v>158</v>
      </c>
      <c r="C161" s="3" t="s">
        <v>96</v>
      </c>
      <c r="D161" s="3" t="s">
        <v>534</v>
      </c>
      <c r="E161" s="3" t="s">
        <v>782</v>
      </c>
      <c r="F161" s="3" t="s">
        <v>851</v>
      </c>
      <c r="G161" s="4" t="s">
        <v>631</v>
      </c>
      <c r="H161" s="3" t="s">
        <v>538</v>
      </c>
      <c r="I161" s="6">
        <f>VLOOKUP(A161,'[2]【4】 框架Ratecard条目汇总'!$A:$L,12,0)</f>
        <v>170</v>
      </c>
    </row>
    <row r="162" spans="1:9" ht="19" customHeight="1">
      <c r="A162" s="3" t="s">
        <v>853</v>
      </c>
      <c r="B162" s="3" t="s">
        <v>158</v>
      </c>
      <c r="C162" s="3" t="s">
        <v>96</v>
      </c>
      <c r="D162" s="3" t="s">
        <v>534</v>
      </c>
      <c r="E162" s="3" t="s">
        <v>782</v>
      </c>
      <c r="F162" s="3" t="s">
        <v>851</v>
      </c>
      <c r="G162" s="4" t="s">
        <v>657</v>
      </c>
      <c r="H162" s="3" t="s">
        <v>538</v>
      </c>
      <c r="I162" s="6">
        <f>VLOOKUP(A162,'[2]【4】 框架Ratecard条目汇总'!$A:$L,12,0)</f>
        <v>215</v>
      </c>
    </row>
    <row r="163" spans="1:9" ht="19" customHeight="1">
      <c r="A163" s="3" t="s">
        <v>854</v>
      </c>
      <c r="B163" s="3" t="s">
        <v>158</v>
      </c>
      <c r="C163" s="3" t="s">
        <v>96</v>
      </c>
      <c r="D163" s="3" t="s">
        <v>534</v>
      </c>
      <c r="E163" s="3" t="s">
        <v>782</v>
      </c>
      <c r="F163" s="3" t="s">
        <v>851</v>
      </c>
      <c r="G163" s="4" t="s">
        <v>616</v>
      </c>
      <c r="H163" s="3" t="s">
        <v>538</v>
      </c>
      <c r="I163" s="6">
        <f>VLOOKUP(A163,'[2]【4】 框架Ratecard条目汇总'!$A:$L,12,0)</f>
        <v>241</v>
      </c>
    </row>
    <row r="164" spans="1:9" ht="19" customHeight="1">
      <c r="A164" s="3" t="s">
        <v>855</v>
      </c>
      <c r="B164" s="3" t="s">
        <v>158</v>
      </c>
      <c r="C164" s="3" t="s">
        <v>96</v>
      </c>
      <c r="D164" s="3" t="s">
        <v>534</v>
      </c>
      <c r="E164" s="3" t="s">
        <v>782</v>
      </c>
      <c r="F164" s="3" t="s">
        <v>851</v>
      </c>
      <c r="G164" s="4" t="s">
        <v>626</v>
      </c>
      <c r="H164" s="3" t="s">
        <v>538</v>
      </c>
      <c r="I164" s="6">
        <f>VLOOKUP(A164,'[2]【4】 框架Ratecard条目汇总'!$A:$L,12,0)</f>
        <v>290</v>
      </c>
    </row>
    <row r="165" spans="1:9" ht="19" customHeight="1">
      <c r="A165" s="3" t="s">
        <v>856</v>
      </c>
      <c r="B165" s="3" t="s">
        <v>158</v>
      </c>
      <c r="C165" s="3" t="s">
        <v>96</v>
      </c>
      <c r="D165" s="3" t="s">
        <v>534</v>
      </c>
      <c r="E165" s="3" t="s">
        <v>782</v>
      </c>
      <c r="F165" s="3" t="s">
        <v>857</v>
      </c>
      <c r="G165" s="4" t="s">
        <v>845</v>
      </c>
      <c r="H165" s="3" t="s">
        <v>538</v>
      </c>
      <c r="I165" s="6">
        <f>VLOOKUP(A165,'[2]【4】 框架Ratecard条目汇总'!$A:$L,12,0)</f>
        <v>135</v>
      </c>
    </row>
    <row r="166" spans="1:9" ht="19" customHeight="1">
      <c r="A166" s="3" t="s">
        <v>858</v>
      </c>
      <c r="B166" s="3" t="s">
        <v>158</v>
      </c>
      <c r="C166" s="3" t="s">
        <v>96</v>
      </c>
      <c r="D166" s="3" t="s">
        <v>534</v>
      </c>
      <c r="E166" s="3" t="s">
        <v>782</v>
      </c>
      <c r="F166" s="3" t="s">
        <v>857</v>
      </c>
      <c r="G166" s="4" t="s">
        <v>631</v>
      </c>
      <c r="H166" s="3" t="s">
        <v>538</v>
      </c>
      <c r="I166" s="6">
        <f>VLOOKUP(A166,'[2]【4】 框架Ratecard条目汇总'!$A:$L,12,0)</f>
        <v>180</v>
      </c>
    </row>
    <row r="167" spans="1:9" ht="19" customHeight="1">
      <c r="A167" s="3" t="s">
        <v>859</v>
      </c>
      <c r="B167" s="3" t="s">
        <v>158</v>
      </c>
      <c r="C167" s="3" t="s">
        <v>96</v>
      </c>
      <c r="D167" s="3" t="s">
        <v>534</v>
      </c>
      <c r="E167" s="3" t="s">
        <v>782</v>
      </c>
      <c r="F167" s="3" t="s">
        <v>857</v>
      </c>
      <c r="G167" s="4" t="s">
        <v>657</v>
      </c>
      <c r="H167" s="3" t="s">
        <v>538</v>
      </c>
      <c r="I167" s="6">
        <f>VLOOKUP(A167,'[2]【4】 框架Ratecard条目汇总'!$A:$L,12,0)</f>
        <v>220</v>
      </c>
    </row>
    <row r="168" spans="1:9" ht="19" customHeight="1">
      <c r="A168" s="3" t="s">
        <v>860</v>
      </c>
      <c r="B168" s="3" t="s">
        <v>158</v>
      </c>
      <c r="C168" s="3" t="s">
        <v>96</v>
      </c>
      <c r="D168" s="3" t="s">
        <v>534</v>
      </c>
      <c r="E168" s="3" t="s">
        <v>782</v>
      </c>
      <c r="F168" s="3" t="s">
        <v>857</v>
      </c>
      <c r="G168" s="4" t="s">
        <v>616</v>
      </c>
      <c r="H168" s="3" t="s">
        <v>538</v>
      </c>
      <c r="I168" s="6">
        <f>VLOOKUP(A168,'[2]【4】 框架Ratecard条目汇总'!$A:$L,12,0)</f>
        <v>255</v>
      </c>
    </row>
    <row r="169" spans="1:9" ht="19" customHeight="1">
      <c r="A169" s="3" t="s">
        <v>861</v>
      </c>
      <c r="B169" s="3" t="s">
        <v>158</v>
      </c>
      <c r="C169" s="3" t="s">
        <v>96</v>
      </c>
      <c r="D169" s="3" t="s">
        <v>534</v>
      </c>
      <c r="E169" s="3" t="s">
        <v>782</v>
      </c>
      <c r="F169" s="3" t="s">
        <v>862</v>
      </c>
      <c r="G169" s="4" t="s">
        <v>863</v>
      </c>
      <c r="H169" s="3" t="s">
        <v>538</v>
      </c>
      <c r="I169" s="6">
        <f>VLOOKUP(A169,'[2]【4】 框架Ratecard条目汇总'!$A:$L,12,0)</f>
        <v>37</v>
      </c>
    </row>
    <row r="170" spans="1:9" ht="19" customHeight="1">
      <c r="A170" s="3" t="s">
        <v>864</v>
      </c>
      <c r="B170" s="3" t="s">
        <v>158</v>
      </c>
      <c r="C170" s="3" t="s">
        <v>96</v>
      </c>
      <c r="D170" s="3" t="s">
        <v>534</v>
      </c>
      <c r="E170" s="3" t="s">
        <v>782</v>
      </c>
      <c r="F170" s="3" t="s">
        <v>862</v>
      </c>
      <c r="G170" s="4" t="s">
        <v>865</v>
      </c>
      <c r="H170" s="3" t="s">
        <v>538</v>
      </c>
      <c r="I170" s="6">
        <f>VLOOKUP(A170,'[2]【4】 框架Ratecard条目汇总'!$A:$L,12,0)</f>
        <v>50</v>
      </c>
    </row>
    <row r="171" spans="1:9" ht="19" customHeight="1">
      <c r="A171" s="3" t="s">
        <v>191</v>
      </c>
      <c r="B171" s="3" t="s">
        <v>158</v>
      </c>
      <c r="C171" s="3" t="s">
        <v>96</v>
      </c>
      <c r="D171" s="3" t="s">
        <v>534</v>
      </c>
      <c r="E171" s="3" t="s">
        <v>782</v>
      </c>
      <c r="F171" s="3" t="s">
        <v>866</v>
      </c>
      <c r="G171" s="4" t="s">
        <v>867</v>
      </c>
      <c r="H171" s="3" t="s">
        <v>538</v>
      </c>
      <c r="I171" s="6">
        <f>VLOOKUP(A171,'[2]【4】 框架Ratecard条目汇总'!$A:$L,12,0)</f>
        <v>55</v>
      </c>
    </row>
    <row r="172" spans="1:9" ht="19" customHeight="1">
      <c r="A172" s="3" t="s">
        <v>868</v>
      </c>
      <c r="B172" s="3" t="s">
        <v>158</v>
      </c>
      <c r="C172" s="3" t="s">
        <v>96</v>
      </c>
      <c r="D172" s="3" t="s">
        <v>534</v>
      </c>
      <c r="E172" s="3" t="s">
        <v>782</v>
      </c>
      <c r="F172" s="3" t="s">
        <v>866</v>
      </c>
      <c r="G172" s="4" t="s">
        <v>869</v>
      </c>
      <c r="H172" s="3" t="s">
        <v>538</v>
      </c>
      <c r="I172" s="6">
        <f>VLOOKUP(A172,'[2]【4】 框架Ratecard条目汇总'!$A:$L,12,0)</f>
        <v>67</v>
      </c>
    </row>
    <row r="173" spans="1:9" ht="19" customHeight="1">
      <c r="A173" s="3" t="s">
        <v>870</v>
      </c>
      <c r="B173" s="3" t="s">
        <v>158</v>
      </c>
      <c r="C173" s="3" t="s">
        <v>96</v>
      </c>
      <c r="D173" s="3" t="s">
        <v>534</v>
      </c>
      <c r="E173" s="3" t="s">
        <v>782</v>
      </c>
      <c r="F173" s="3" t="s">
        <v>866</v>
      </c>
      <c r="G173" s="4" t="s">
        <v>871</v>
      </c>
      <c r="H173" s="3" t="s">
        <v>538</v>
      </c>
      <c r="I173" s="6">
        <f>VLOOKUP(A173,'[2]【4】 框架Ratecard条目汇总'!$A:$L,12,0)</f>
        <v>85</v>
      </c>
    </row>
    <row r="174" spans="1:9" ht="19" customHeight="1">
      <c r="A174" s="3" t="s">
        <v>872</v>
      </c>
      <c r="B174" s="3" t="s">
        <v>158</v>
      </c>
      <c r="C174" s="3" t="s">
        <v>96</v>
      </c>
      <c r="D174" s="3" t="s">
        <v>534</v>
      </c>
      <c r="E174" s="3" t="s">
        <v>782</v>
      </c>
      <c r="F174" s="3" t="s">
        <v>866</v>
      </c>
      <c r="G174" s="4" t="s">
        <v>873</v>
      </c>
      <c r="H174" s="3" t="s">
        <v>538</v>
      </c>
      <c r="I174" s="6">
        <f>VLOOKUP(A174,'[2]【4】 框架Ratecard条目汇总'!$A:$L,12,0)</f>
        <v>95</v>
      </c>
    </row>
    <row r="175" spans="1:9" ht="19" customHeight="1">
      <c r="A175" s="3" t="s">
        <v>874</v>
      </c>
      <c r="B175" s="3" t="s">
        <v>158</v>
      </c>
      <c r="C175" s="3" t="s">
        <v>96</v>
      </c>
      <c r="D175" s="3" t="s">
        <v>534</v>
      </c>
      <c r="E175" s="3" t="s">
        <v>782</v>
      </c>
      <c r="F175" s="3" t="s">
        <v>866</v>
      </c>
      <c r="G175" s="4" t="s">
        <v>875</v>
      </c>
      <c r="H175" s="3" t="s">
        <v>538</v>
      </c>
      <c r="I175" s="6">
        <f>VLOOKUP(A175,'[2]【4】 框架Ratecard条目汇总'!$A:$L,12,0)</f>
        <v>110</v>
      </c>
    </row>
    <row r="176" spans="1:9" ht="19" customHeight="1">
      <c r="A176" s="3" t="s">
        <v>876</v>
      </c>
      <c r="B176" s="3" t="s">
        <v>158</v>
      </c>
      <c r="C176" s="3" t="s">
        <v>96</v>
      </c>
      <c r="D176" s="3" t="s">
        <v>534</v>
      </c>
      <c r="E176" s="3" t="s">
        <v>782</v>
      </c>
      <c r="F176" s="3" t="s">
        <v>866</v>
      </c>
      <c r="G176" s="4" t="s">
        <v>877</v>
      </c>
      <c r="H176" s="3" t="s">
        <v>538</v>
      </c>
      <c r="I176" s="6">
        <f>VLOOKUP(A176,'[2]【4】 框架Ratecard条目汇总'!$A:$L,12,0)</f>
        <v>129</v>
      </c>
    </row>
    <row r="177" spans="1:9" ht="19" customHeight="1">
      <c r="A177" s="3" t="s">
        <v>878</v>
      </c>
      <c r="B177" s="3" t="s">
        <v>158</v>
      </c>
      <c r="C177" s="3" t="s">
        <v>96</v>
      </c>
      <c r="D177" s="3" t="s">
        <v>534</v>
      </c>
      <c r="E177" s="3" t="s">
        <v>782</v>
      </c>
      <c r="F177" s="3" t="s">
        <v>866</v>
      </c>
      <c r="G177" s="4" t="s">
        <v>879</v>
      </c>
      <c r="H177" s="3" t="s">
        <v>538</v>
      </c>
      <c r="I177" s="6">
        <f>VLOOKUP(A177,'[2]【4】 框架Ratecard条目汇总'!$A:$L,12,0)</f>
        <v>140</v>
      </c>
    </row>
    <row r="178" spans="1:9" ht="19" customHeight="1">
      <c r="A178" s="3" t="s">
        <v>880</v>
      </c>
      <c r="B178" s="3" t="s">
        <v>158</v>
      </c>
      <c r="C178" s="3" t="s">
        <v>96</v>
      </c>
      <c r="D178" s="3" t="s">
        <v>534</v>
      </c>
      <c r="E178" s="3" t="s">
        <v>782</v>
      </c>
      <c r="F178" s="3" t="s">
        <v>866</v>
      </c>
      <c r="G178" s="4" t="s">
        <v>881</v>
      </c>
      <c r="H178" s="3" t="s">
        <v>538</v>
      </c>
      <c r="I178" s="6">
        <f>VLOOKUP(A178,'[2]【4】 框架Ratecard条目汇总'!$A:$L,12,0)</f>
        <v>77</v>
      </c>
    </row>
    <row r="179" spans="1:9" ht="19" customHeight="1">
      <c r="A179" s="3" t="s">
        <v>882</v>
      </c>
      <c r="B179" s="3" t="s">
        <v>158</v>
      </c>
      <c r="C179" s="3" t="s">
        <v>96</v>
      </c>
      <c r="D179" s="3" t="s">
        <v>534</v>
      </c>
      <c r="E179" s="3" t="s">
        <v>782</v>
      </c>
      <c r="F179" s="3" t="s">
        <v>866</v>
      </c>
      <c r="G179" s="4" t="s">
        <v>883</v>
      </c>
      <c r="H179" s="3" t="s">
        <v>538</v>
      </c>
      <c r="I179" s="6">
        <f>VLOOKUP(A179,'[2]【4】 框架Ratecard条目汇总'!$A:$L,12,0)</f>
        <v>90</v>
      </c>
    </row>
    <row r="180" spans="1:9" ht="19" customHeight="1">
      <c r="A180" s="3" t="s">
        <v>884</v>
      </c>
      <c r="B180" s="3" t="s">
        <v>158</v>
      </c>
      <c r="C180" s="3" t="s">
        <v>96</v>
      </c>
      <c r="D180" s="3" t="s">
        <v>534</v>
      </c>
      <c r="E180" s="3" t="s">
        <v>782</v>
      </c>
      <c r="F180" s="3" t="s">
        <v>866</v>
      </c>
      <c r="G180" s="4" t="s">
        <v>885</v>
      </c>
      <c r="H180" s="3" t="s">
        <v>538</v>
      </c>
      <c r="I180" s="6">
        <f>VLOOKUP(A180,'[2]【4】 框架Ratecard条目汇总'!$A:$L,12,0)</f>
        <v>112</v>
      </c>
    </row>
    <row r="181" spans="1:9" ht="19" customHeight="1">
      <c r="A181" s="3" t="s">
        <v>886</v>
      </c>
      <c r="B181" s="3" t="s">
        <v>158</v>
      </c>
      <c r="C181" s="3" t="s">
        <v>96</v>
      </c>
      <c r="D181" s="3" t="s">
        <v>534</v>
      </c>
      <c r="E181" s="3" t="s">
        <v>782</v>
      </c>
      <c r="F181" s="3" t="s">
        <v>866</v>
      </c>
      <c r="G181" s="4" t="s">
        <v>887</v>
      </c>
      <c r="H181" s="3" t="s">
        <v>538</v>
      </c>
      <c r="I181" s="6">
        <f>VLOOKUP(A181,'[2]【4】 框架Ratecard条目汇总'!$A:$L,12,0)</f>
        <v>119</v>
      </c>
    </row>
    <row r="182" spans="1:9" ht="19" customHeight="1">
      <c r="A182" s="3" t="s">
        <v>888</v>
      </c>
      <c r="B182" s="3" t="s">
        <v>158</v>
      </c>
      <c r="C182" s="3" t="s">
        <v>96</v>
      </c>
      <c r="D182" s="3" t="s">
        <v>534</v>
      </c>
      <c r="E182" s="3" t="s">
        <v>782</v>
      </c>
      <c r="F182" s="3" t="s">
        <v>866</v>
      </c>
      <c r="G182" s="4" t="s">
        <v>889</v>
      </c>
      <c r="H182" s="3" t="s">
        <v>538</v>
      </c>
      <c r="I182" s="6">
        <f>VLOOKUP(A182,'[2]【4】 框架Ratecard条目汇总'!$A:$L,12,0)</f>
        <v>152</v>
      </c>
    </row>
    <row r="183" spans="1:9" ht="19" customHeight="1">
      <c r="A183" s="3" t="s">
        <v>890</v>
      </c>
      <c r="B183" s="3" t="s">
        <v>158</v>
      </c>
      <c r="C183" s="3" t="s">
        <v>96</v>
      </c>
      <c r="D183" s="3" t="s">
        <v>534</v>
      </c>
      <c r="E183" s="3" t="s">
        <v>782</v>
      </c>
      <c r="F183" s="3" t="s">
        <v>866</v>
      </c>
      <c r="G183" s="4" t="s">
        <v>891</v>
      </c>
      <c r="H183" s="3" t="s">
        <v>538</v>
      </c>
      <c r="I183" s="6">
        <f>VLOOKUP(A183,'[2]【4】 框架Ratecard条目汇总'!$A:$L,12,0)</f>
        <v>157</v>
      </c>
    </row>
    <row r="184" spans="1:9" ht="19" customHeight="1">
      <c r="A184" s="3" t="s">
        <v>892</v>
      </c>
      <c r="B184" s="3" t="s">
        <v>158</v>
      </c>
      <c r="C184" s="3" t="s">
        <v>96</v>
      </c>
      <c r="D184" s="3" t="s">
        <v>534</v>
      </c>
      <c r="E184" s="3" t="s">
        <v>782</v>
      </c>
      <c r="F184" s="3" t="s">
        <v>866</v>
      </c>
      <c r="G184" s="4" t="s">
        <v>893</v>
      </c>
      <c r="H184" s="3" t="s">
        <v>538</v>
      </c>
      <c r="I184" s="6">
        <f>VLOOKUP(A184,'[2]【4】 框架Ratecard条目汇总'!$A:$L,12,0)</f>
        <v>185</v>
      </c>
    </row>
    <row r="185" spans="1:9" ht="19" customHeight="1">
      <c r="A185" s="3" t="s">
        <v>894</v>
      </c>
      <c r="B185" s="3" t="s">
        <v>158</v>
      </c>
      <c r="C185" s="3" t="s">
        <v>96</v>
      </c>
      <c r="D185" s="3" t="s">
        <v>534</v>
      </c>
      <c r="E185" s="3" t="s">
        <v>782</v>
      </c>
      <c r="F185" s="3" t="s">
        <v>895</v>
      </c>
      <c r="G185" s="7" t="s">
        <v>109</v>
      </c>
      <c r="H185" s="3" t="s">
        <v>538</v>
      </c>
      <c r="I185" s="6">
        <f>VLOOKUP(A185,'[2]【4】 框架Ratecard条目汇总'!$A:$L,12,0)</f>
        <v>55</v>
      </c>
    </row>
    <row r="186" spans="1:9" ht="19" customHeight="1">
      <c r="A186" s="3" t="s">
        <v>896</v>
      </c>
      <c r="B186" s="3" t="s">
        <v>158</v>
      </c>
      <c r="C186" s="3" t="s">
        <v>96</v>
      </c>
      <c r="D186" s="3" t="s">
        <v>534</v>
      </c>
      <c r="E186" s="3" t="s">
        <v>782</v>
      </c>
      <c r="F186" s="3" t="s">
        <v>897</v>
      </c>
      <c r="G186" s="4" t="s">
        <v>898</v>
      </c>
      <c r="H186" s="3" t="s">
        <v>669</v>
      </c>
      <c r="I186" s="6">
        <f>VLOOKUP(A186,'[2]【4】 框架Ratecard条目汇总'!$A:$L,12,0)</f>
        <v>17</v>
      </c>
    </row>
    <row r="187" spans="1:9" ht="19" customHeight="1">
      <c r="A187" s="3" t="s">
        <v>899</v>
      </c>
      <c r="B187" s="3" t="s">
        <v>158</v>
      </c>
      <c r="C187" s="3" t="s">
        <v>96</v>
      </c>
      <c r="D187" s="3" t="s">
        <v>534</v>
      </c>
      <c r="E187" s="3" t="s">
        <v>782</v>
      </c>
      <c r="F187" s="3" t="s">
        <v>897</v>
      </c>
      <c r="G187" s="4" t="s">
        <v>900</v>
      </c>
      <c r="H187" s="3" t="s">
        <v>669</v>
      </c>
      <c r="I187" s="6">
        <f>VLOOKUP(A187,'[2]【4】 框架Ratecard条目汇总'!$A:$L,12,0)</f>
        <v>31</v>
      </c>
    </row>
    <row r="188" spans="1:9" ht="19" customHeight="1">
      <c r="A188" s="3" t="s">
        <v>901</v>
      </c>
      <c r="B188" s="3" t="s">
        <v>158</v>
      </c>
      <c r="C188" s="3" t="s">
        <v>96</v>
      </c>
      <c r="D188" s="3" t="s">
        <v>534</v>
      </c>
      <c r="E188" s="3" t="s">
        <v>782</v>
      </c>
      <c r="F188" s="3" t="s">
        <v>902</v>
      </c>
      <c r="G188" s="7" t="s">
        <v>109</v>
      </c>
      <c r="H188" s="3" t="s">
        <v>538</v>
      </c>
      <c r="I188" s="6">
        <f>VLOOKUP(A188,'[2]【4】 框架Ratecard条目汇总'!$A:$L,12,0)</f>
        <v>25</v>
      </c>
    </row>
    <row r="189" spans="1:9" ht="19" customHeight="1">
      <c r="A189" s="3" t="s">
        <v>903</v>
      </c>
      <c r="B189" s="3" t="s">
        <v>158</v>
      </c>
      <c r="C189" s="3" t="s">
        <v>96</v>
      </c>
      <c r="D189" s="3" t="s">
        <v>534</v>
      </c>
      <c r="E189" s="3" t="s">
        <v>782</v>
      </c>
      <c r="F189" s="3" t="s">
        <v>904</v>
      </c>
      <c r="G189" s="4" t="s">
        <v>905</v>
      </c>
      <c r="H189" s="3" t="s">
        <v>538</v>
      </c>
      <c r="I189" s="6">
        <f>VLOOKUP(A189,'[2]【4】 框架Ratecard条目汇总'!$A:$L,12,0)</f>
        <v>105</v>
      </c>
    </row>
    <row r="190" spans="1:9" ht="19" customHeight="1">
      <c r="A190" s="3" t="s">
        <v>906</v>
      </c>
      <c r="B190" s="3" t="s">
        <v>158</v>
      </c>
      <c r="C190" s="3" t="s">
        <v>96</v>
      </c>
      <c r="D190" s="3" t="s">
        <v>534</v>
      </c>
      <c r="E190" s="3" t="s">
        <v>782</v>
      </c>
      <c r="F190" s="3" t="s">
        <v>904</v>
      </c>
      <c r="G190" s="4" t="s">
        <v>907</v>
      </c>
      <c r="H190" s="3" t="s">
        <v>538</v>
      </c>
      <c r="I190" s="6">
        <f>VLOOKUP(A190,'[2]【4】 框架Ratecard条目汇总'!$A:$L,12,0)</f>
        <v>125</v>
      </c>
    </row>
    <row r="191" spans="1:9" ht="19" customHeight="1">
      <c r="A191" s="3" t="s">
        <v>908</v>
      </c>
      <c r="B191" s="3" t="s">
        <v>158</v>
      </c>
      <c r="C191" s="3" t="s">
        <v>96</v>
      </c>
      <c r="D191" s="3" t="s">
        <v>534</v>
      </c>
      <c r="E191" s="3" t="s">
        <v>782</v>
      </c>
      <c r="F191" s="3" t="s">
        <v>904</v>
      </c>
      <c r="G191" s="4" t="s">
        <v>909</v>
      </c>
      <c r="H191" s="3" t="s">
        <v>538</v>
      </c>
      <c r="I191" s="6">
        <f>VLOOKUP(A191,'[2]【4】 框架Ratecard条目汇总'!$A:$L,12,0)</f>
        <v>150</v>
      </c>
    </row>
    <row r="192" spans="1:9" ht="19" customHeight="1">
      <c r="A192" s="3" t="s">
        <v>910</v>
      </c>
      <c r="B192" s="3" t="s">
        <v>158</v>
      </c>
      <c r="C192" s="3" t="s">
        <v>96</v>
      </c>
      <c r="D192" s="3" t="s">
        <v>534</v>
      </c>
      <c r="E192" s="3" t="s">
        <v>782</v>
      </c>
      <c r="F192" s="3" t="s">
        <v>911</v>
      </c>
      <c r="G192" s="4" t="s">
        <v>905</v>
      </c>
      <c r="H192" s="3" t="s">
        <v>538</v>
      </c>
      <c r="I192" s="6">
        <f>VLOOKUP(A192,'[2]【4】 框架Ratecard条目汇总'!$A:$L,12,0)</f>
        <v>125</v>
      </c>
    </row>
    <row r="193" spans="1:9" ht="19" customHeight="1">
      <c r="A193" s="3" t="s">
        <v>912</v>
      </c>
      <c r="B193" s="3" t="s">
        <v>158</v>
      </c>
      <c r="C193" s="3" t="s">
        <v>96</v>
      </c>
      <c r="D193" s="3" t="s">
        <v>534</v>
      </c>
      <c r="E193" s="3" t="s">
        <v>782</v>
      </c>
      <c r="F193" s="3" t="s">
        <v>911</v>
      </c>
      <c r="G193" s="4" t="s">
        <v>907</v>
      </c>
      <c r="H193" s="3" t="s">
        <v>538</v>
      </c>
      <c r="I193" s="6">
        <f>VLOOKUP(A193,'[2]【4】 框架Ratecard条目汇总'!$A:$L,12,0)</f>
        <v>145</v>
      </c>
    </row>
    <row r="194" spans="1:9" ht="19" customHeight="1">
      <c r="A194" s="3" t="s">
        <v>913</v>
      </c>
      <c r="B194" s="3" t="s">
        <v>158</v>
      </c>
      <c r="C194" s="3" t="s">
        <v>96</v>
      </c>
      <c r="D194" s="3" t="s">
        <v>534</v>
      </c>
      <c r="E194" s="3" t="s">
        <v>782</v>
      </c>
      <c r="F194" s="3" t="s">
        <v>911</v>
      </c>
      <c r="G194" s="4" t="s">
        <v>909</v>
      </c>
      <c r="H194" s="3" t="s">
        <v>538</v>
      </c>
      <c r="I194" s="6">
        <f>VLOOKUP(A194,'[2]【4】 框架Ratecard条目汇总'!$A:$L,12,0)</f>
        <v>170</v>
      </c>
    </row>
    <row r="195" spans="1:9" ht="19" customHeight="1">
      <c r="A195" s="3" t="s">
        <v>914</v>
      </c>
      <c r="B195" s="3" t="s">
        <v>158</v>
      </c>
      <c r="C195" s="3" t="s">
        <v>96</v>
      </c>
      <c r="D195" s="3" t="s">
        <v>534</v>
      </c>
      <c r="E195" s="3" t="s">
        <v>782</v>
      </c>
      <c r="F195" s="3" t="s">
        <v>915</v>
      </c>
      <c r="G195" s="7" t="s">
        <v>109</v>
      </c>
      <c r="H195" s="3" t="s">
        <v>538</v>
      </c>
      <c r="I195" s="6">
        <f>VLOOKUP(A195,'[2]【4】 框架Ratecard条目汇总'!$A:$L,12,0)</f>
        <v>165</v>
      </c>
    </row>
    <row r="196" spans="1:9" ht="19" customHeight="1">
      <c r="A196" s="3" t="s">
        <v>916</v>
      </c>
      <c r="B196" s="3" t="s">
        <v>158</v>
      </c>
      <c r="C196" s="3" t="s">
        <v>96</v>
      </c>
      <c r="D196" s="3" t="s">
        <v>534</v>
      </c>
      <c r="E196" s="3" t="s">
        <v>782</v>
      </c>
      <c r="F196" s="3" t="s">
        <v>917</v>
      </c>
      <c r="G196" s="4" t="s">
        <v>631</v>
      </c>
      <c r="H196" s="3" t="s">
        <v>538</v>
      </c>
      <c r="I196" s="6">
        <f>VLOOKUP(A196,'[2]【4】 框架Ratecard条目汇总'!$A:$L,12,0)</f>
        <v>80</v>
      </c>
    </row>
    <row r="197" spans="1:9" ht="19" customHeight="1">
      <c r="A197" s="3" t="s">
        <v>918</v>
      </c>
      <c r="B197" s="3" t="s">
        <v>158</v>
      </c>
      <c r="C197" s="3" t="s">
        <v>96</v>
      </c>
      <c r="D197" s="3" t="s">
        <v>534</v>
      </c>
      <c r="E197" s="3" t="s">
        <v>782</v>
      </c>
      <c r="F197" s="3" t="s">
        <v>917</v>
      </c>
      <c r="G197" s="4" t="s">
        <v>657</v>
      </c>
      <c r="H197" s="3" t="s">
        <v>538</v>
      </c>
      <c r="I197" s="6">
        <f>VLOOKUP(A197,'[2]【4】 框架Ratecard条目汇总'!$A:$L,12,0)</f>
        <v>95</v>
      </c>
    </row>
    <row r="198" spans="1:9" ht="19" customHeight="1">
      <c r="A198" s="3" t="s">
        <v>919</v>
      </c>
      <c r="B198" s="3" t="s">
        <v>158</v>
      </c>
      <c r="C198" s="3" t="s">
        <v>96</v>
      </c>
      <c r="D198" s="3" t="s">
        <v>534</v>
      </c>
      <c r="E198" s="3" t="s">
        <v>782</v>
      </c>
      <c r="F198" s="3" t="s">
        <v>920</v>
      </c>
      <c r="G198" s="4" t="s">
        <v>631</v>
      </c>
      <c r="H198" s="3" t="s">
        <v>538</v>
      </c>
      <c r="I198" s="6">
        <f>VLOOKUP(A198,'[2]【4】 框架Ratecard条目汇总'!$A:$L,12,0)</f>
        <v>130</v>
      </c>
    </row>
    <row r="199" spans="1:9" ht="19" customHeight="1">
      <c r="A199" s="3" t="s">
        <v>921</v>
      </c>
      <c r="B199" s="3" t="s">
        <v>158</v>
      </c>
      <c r="C199" s="3" t="s">
        <v>96</v>
      </c>
      <c r="D199" s="3" t="s">
        <v>534</v>
      </c>
      <c r="E199" s="3" t="s">
        <v>782</v>
      </c>
      <c r="F199" s="3" t="s">
        <v>920</v>
      </c>
      <c r="G199" s="4" t="s">
        <v>657</v>
      </c>
      <c r="H199" s="3" t="s">
        <v>538</v>
      </c>
      <c r="I199" s="6">
        <f>VLOOKUP(A199,'[2]【4】 框架Ratecard条目汇总'!$A:$L,12,0)</f>
        <v>155</v>
      </c>
    </row>
    <row r="200" spans="1:9" ht="19" customHeight="1">
      <c r="A200" s="3" t="s">
        <v>922</v>
      </c>
      <c r="B200" s="3" t="s">
        <v>158</v>
      </c>
      <c r="C200" s="3" t="s">
        <v>96</v>
      </c>
      <c r="D200" s="3" t="s">
        <v>534</v>
      </c>
      <c r="E200" s="3" t="s">
        <v>782</v>
      </c>
      <c r="F200" s="3" t="s">
        <v>923</v>
      </c>
      <c r="G200" s="4" t="s">
        <v>924</v>
      </c>
      <c r="H200" s="3" t="s">
        <v>538</v>
      </c>
      <c r="I200" s="6">
        <f>VLOOKUP(A200,'[2]【4】 框架Ratecard条目汇总'!$A:$L,12,0)</f>
        <v>53</v>
      </c>
    </row>
    <row r="201" spans="1:9" ht="19" customHeight="1">
      <c r="A201" s="3" t="s">
        <v>925</v>
      </c>
      <c r="B201" s="3" t="s">
        <v>158</v>
      </c>
      <c r="C201" s="3" t="s">
        <v>96</v>
      </c>
      <c r="D201" s="3" t="s">
        <v>534</v>
      </c>
      <c r="E201" s="3" t="s">
        <v>782</v>
      </c>
      <c r="F201" s="3" t="s">
        <v>923</v>
      </c>
      <c r="G201" s="4" t="s">
        <v>926</v>
      </c>
      <c r="H201" s="3" t="s">
        <v>538</v>
      </c>
      <c r="I201" s="6">
        <f>VLOOKUP(A201,'[2]【4】 框架Ratecard条目汇总'!$A:$L,12,0)</f>
        <v>64</v>
      </c>
    </row>
    <row r="202" spans="1:9" ht="19" customHeight="1">
      <c r="A202" s="3" t="s">
        <v>927</v>
      </c>
      <c r="B202" s="3" t="s">
        <v>158</v>
      </c>
      <c r="C202" s="3" t="s">
        <v>96</v>
      </c>
      <c r="D202" s="3" t="s">
        <v>534</v>
      </c>
      <c r="E202" s="3" t="s">
        <v>782</v>
      </c>
      <c r="F202" s="3" t="s">
        <v>923</v>
      </c>
      <c r="G202" s="4" t="s">
        <v>928</v>
      </c>
      <c r="H202" s="3" t="s">
        <v>538</v>
      </c>
      <c r="I202" s="6">
        <f>VLOOKUP(A202,'[2]【4】 框架Ratecard条目汇总'!$A:$L,12,0)</f>
        <v>67</v>
      </c>
    </row>
    <row r="203" spans="1:9" ht="19" customHeight="1">
      <c r="A203" s="3" t="s">
        <v>929</v>
      </c>
      <c r="B203" s="3" t="s">
        <v>158</v>
      </c>
      <c r="C203" s="3" t="s">
        <v>96</v>
      </c>
      <c r="D203" s="3" t="s">
        <v>534</v>
      </c>
      <c r="E203" s="3" t="s">
        <v>782</v>
      </c>
      <c r="F203" s="3" t="s">
        <v>923</v>
      </c>
      <c r="G203" s="4" t="s">
        <v>930</v>
      </c>
      <c r="H203" s="3" t="s">
        <v>538</v>
      </c>
      <c r="I203" s="6">
        <f>VLOOKUP(A203,'[2]【4】 框架Ratecard条目汇总'!$A:$L,12,0)</f>
        <v>79</v>
      </c>
    </row>
    <row r="204" spans="1:9" ht="19" customHeight="1">
      <c r="A204" s="3" t="s">
        <v>931</v>
      </c>
      <c r="B204" s="3" t="s">
        <v>158</v>
      </c>
      <c r="C204" s="3" t="s">
        <v>96</v>
      </c>
      <c r="D204" s="3" t="s">
        <v>534</v>
      </c>
      <c r="E204" s="3" t="s">
        <v>782</v>
      </c>
      <c r="F204" s="3" t="s">
        <v>932</v>
      </c>
      <c r="G204" s="4" t="s">
        <v>924</v>
      </c>
      <c r="H204" s="3" t="s">
        <v>538</v>
      </c>
      <c r="I204" s="6">
        <f>VLOOKUP(A204,'[2]【4】 框架Ratecard条目汇总'!$A:$L,12,0)</f>
        <v>75</v>
      </c>
    </row>
    <row r="205" spans="1:9" ht="19" customHeight="1">
      <c r="A205" s="3" t="s">
        <v>933</v>
      </c>
      <c r="B205" s="3" t="s">
        <v>158</v>
      </c>
      <c r="C205" s="3" t="s">
        <v>96</v>
      </c>
      <c r="D205" s="3" t="s">
        <v>534</v>
      </c>
      <c r="E205" s="3" t="s">
        <v>782</v>
      </c>
      <c r="F205" s="3" t="s">
        <v>932</v>
      </c>
      <c r="G205" s="4" t="s">
        <v>926</v>
      </c>
      <c r="H205" s="3" t="s">
        <v>538</v>
      </c>
      <c r="I205" s="6">
        <f>VLOOKUP(A205,'[2]【4】 框架Ratecard条目汇总'!$A:$L,12,0)</f>
        <v>85</v>
      </c>
    </row>
    <row r="206" spans="1:9" ht="19" customHeight="1">
      <c r="A206" s="3" t="s">
        <v>934</v>
      </c>
      <c r="B206" s="3" t="s">
        <v>158</v>
      </c>
      <c r="C206" s="3" t="s">
        <v>96</v>
      </c>
      <c r="D206" s="3" t="s">
        <v>534</v>
      </c>
      <c r="E206" s="3" t="s">
        <v>782</v>
      </c>
      <c r="F206" s="3" t="s">
        <v>932</v>
      </c>
      <c r="G206" s="4" t="s">
        <v>928</v>
      </c>
      <c r="H206" s="3" t="s">
        <v>538</v>
      </c>
      <c r="I206" s="6">
        <f>VLOOKUP(A206,'[2]【4】 框架Ratecard条目汇总'!$A:$L,12,0)</f>
        <v>102</v>
      </c>
    </row>
    <row r="207" spans="1:9" ht="19" customHeight="1">
      <c r="A207" s="3" t="s">
        <v>935</v>
      </c>
      <c r="B207" s="3" t="s">
        <v>158</v>
      </c>
      <c r="C207" s="3" t="s">
        <v>96</v>
      </c>
      <c r="D207" s="3" t="s">
        <v>534</v>
      </c>
      <c r="E207" s="3" t="s">
        <v>782</v>
      </c>
      <c r="F207" s="3" t="s">
        <v>932</v>
      </c>
      <c r="G207" s="4" t="s">
        <v>930</v>
      </c>
      <c r="H207" s="3" t="s">
        <v>538</v>
      </c>
      <c r="I207" s="6">
        <f>VLOOKUP(A207,'[2]【4】 框架Ratecard条目汇总'!$A:$L,12,0)</f>
        <v>117</v>
      </c>
    </row>
    <row r="208" spans="1:9" ht="19" customHeight="1">
      <c r="A208" s="3" t="s">
        <v>936</v>
      </c>
      <c r="B208" s="3" t="s">
        <v>158</v>
      </c>
      <c r="C208" s="3" t="s">
        <v>96</v>
      </c>
      <c r="D208" s="3" t="s">
        <v>937</v>
      </c>
      <c r="E208" s="3" t="s">
        <v>938</v>
      </c>
      <c r="F208" s="3" t="s">
        <v>939</v>
      </c>
      <c r="G208" s="4" t="s">
        <v>940</v>
      </c>
      <c r="H208" s="3" t="s">
        <v>669</v>
      </c>
      <c r="I208" s="6">
        <f>VLOOKUP(A208,'[2]【4】 框架Ratecard条目汇总'!$A:$L,12,0)</f>
        <v>500</v>
      </c>
    </row>
    <row r="209" spans="1:9" ht="19" customHeight="1">
      <c r="A209" s="3" t="s">
        <v>941</v>
      </c>
      <c r="B209" s="3" t="s">
        <v>158</v>
      </c>
      <c r="C209" s="3" t="s">
        <v>96</v>
      </c>
      <c r="D209" s="3" t="s">
        <v>937</v>
      </c>
      <c r="E209" s="3" t="s">
        <v>942</v>
      </c>
      <c r="F209" s="3" t="s">
        <v>939</v>
      </c>
      <c r="G209" s="4" t="s">
        <v>940</v>
      </c>
      <c r="H209" s="3" t="s">
        <v>669</v>
      </c>
      <c r="I209" s="6">
        <f>VLOOKUP(A209,'[2]【4】 框架Ratecard条目汇总'!$A:$L,12,0)</f>
        <v>520</v>
      </c>
    </row>
    <row r="210" spans="1:9" ht="19" customHeight="1">
      <c r="A210" s="3" t="s">
        <v>943</v>
      </c>
      <c r="B210" s="3" t="s">
        <v>158</v>
      </c>
      <c r="C210" s="3" t="s">
        <v>96</v>
      </c>
      <c r="D210" s="3" t="s">
        <v>937</v>
      </c>
      <c r="E210" s="3" t="s">
        <v>938</v>
      </c>
      <c r="F210" s="3" t="s">
        <v>944</v>
      </c>
      <c r="G210" s="4" t="s">
        <v>940</v>
      </c>
      <c r="H210" s="3" t="s">
        <v>669</v>
      </c>
      <c r="I210" s="6">
        <f>VLOOKUP(A210,'[2]【4】 框架Ratecard条目汇总'!$A:$L,12,0)</f>
        <v>260</v>
      </c>
    </row>
    <row r="211" spans="1:9" ht="19" customHeight="1">
      <c r="A211" s="3" t="s">
        <v>945</v>
      </c>
      <c r="B211" s="3" t="s">
        <v>158</v>
      </c>
      <c r="C211" s="3" t="s">
        <v>96</v>
      </c>
      <c r="D211" s="3" t="s">
        <v>937</v>
      </c>
      <c r="E211" s="3" t="s">
        <v>942</v>
      </c>
      <c r="F211" s="3" t="s">
        <v>944</v>
      </c>
      <c r="G211" s="4" t="s">
        <v>940</v>
      </c>
      <c r="H211" s="3" t="s">
        <v>669</v>
      </c>
      <c r="I211" s="6">
        <f>VLOOKUP(A211,'[2]【4】 框架Ratecard条目汇总'!$A:$L,12,0)</f>
        <v>286</v>
      </c>
    </row>
    <row r="212" spans="1:9" ht="19" customHeight="1">
      <c r="A212" s="3" t="s">
        <v>946</v>
      </c>
      <c r="B212" s="3" t="s">
        <v>158</v>
      </c>
      <c r="C212" s="3" t="s">
        <v>96</v>
      </c>
      <c r="D212" s="3" t="s">
        <v>937</v>
      </c>
      <c r="E212" s="3" t="s">
        <v>938</v>
      </c>
      <c r="F212" s="3" t="s">
        <v>947</v>
      </c>
      <c r="G212" s="4" t="s">
        <v>940</v>
      </c>
      <c r="H212" s="3" t="s">
        <v>669</v>
      </c>
      <c r="I212" s="6">
        <f>VLOOKUP(A212,'[2]【4】 框架Ratecard条目汇总'!$A:$L,12,0)</f>
        <v>390</v>
      </c>
    </row>
    <row r="213" spans="1:9" ht="19" customHeight="1">
      <c r="A213" s="3" t="s">
        <v>948</v>
      </c>
      <c r="B213" s="3" t="s">
        <v>158</v>
      </c>
      <c r="C213" s="3" t="s">
        <v>96</v>
      </c>
      <c r="D213" s="3" t="s">
        <v>937</v>
      </c>
      <c r="E213" s="3" t="s">
        <v>942</v>
      </c>
      <c r="F213" s="3" t="s">
        <v>947</v>
      </c>
      <c r="G213" s="4" t="s">
        <v>940</v>
      </c>
      <c r="H213" s="3" t="s">
        <v>669</v>
      </c>
      <c r="I213" s="6">
        <f>VLOOKUP(A213,'[2]【4】 框架Ratecard条目汇总'!$A:$L,12,0)</f>
        <v>455</v>
      </c>
    </row>
    <row r="214" spans="1:9" ht="19" customHeight="1">
      <c r="A214" s="3" t="s">
        <v>949</v>
      </c>
      <c r="B214" s="3" t="s">
        <v>158</v>
      </c>
      <c r="C214" s="3" t="s">
        <v>96</v>
      </c>
      <c r="D214" s="3" t="s">
        <v>937</v>
      </c>
      <c r="E214" s="3" t="s">
        <v>938</v>
      </c>
      <c r="F214" s="3" t="s">
        <v>950</v>
      </c>
      <c r="G214" s="4" t="s">
        <v>940</v>
      </c>
      <c r="H214" s="3" t="s">
        <v>669</v>
      </c>
      <c r="I214" s="6">
        <f>VLOOKUP(A214,'[2]【4】 框架Ratecard条目汇总'!$A:$L,12,0)</f>
        <v>520</v>
      </c>
    </row>
    <row r="215" spans="1:9" ht="19" customHeight="1">
      <c r="A215" s="3" t="s">
        <v>951</v>
      </c>
      <c r="B215" s="3" t="s">
        <v>158</v>
      </c>
      <c r="C215" s="3" t="s">
        <v>96</v>
      </c>
      <c r="D215" s="3" t="s">
        <v>937</v>
      </c>
      <c r="E215" s="3" t="s">
        <v>942</v>
      </c>
      <c r="F215" s="3" t="s">
        <v>950</v>
      </c>
      <c r="G215" s="4" t="s">
        <v>940</v>
      </c>
      <c r="H215" s="3" t="s">
        <v>669</v>
      </c>
      <c r="I215" s="6">
        <f>VLOOKUP(A215,'[2]【4】 框架Ratecard条目汇总'!$A:$L,12,0)</f>
        <v>1000</v>
      </c>
    </row>
    <row r="216" spans="1:9" ht="19" customHeight="1">
      <c r="A216" s="3" t="s">
        <v>952</v>
      </c>
      <c r="B216" s="3" t="s">
        <v>158</v>
      </c>
      <c r="C216" s="3" t="s">
        <v>96</v>
      </c>
      <c r="D216" s="3" t="s">
        <v>937</v>
      </c>
      <c r="E216" s="3" t="s">
        <v>953</v>
      </c>
      <c r="F216" s="3" t="s">
        <v>939</v>
      </c>
      <c r="G216" s="4" t="s">
        <v>954</v>
      </c>
      <c r="H216" s="3" t="s">
        <v>669</v>
      </c>
      <c r="I216" s="6">
        <f>VLOOKUP(A216,'[2]【4】 框架Ratecard条目汇总'!$A:$L,12,0)</f>
        <v>890</v>
      </c>
    </row>
    <row r="217" spans="1:9" ht="19" customHeight="1">
      <c r="A217" s="3" t="s">
        <v>955</v>
      </c>
      <c r="B217" s="3" t="s">
        <v>158</v>
      </c>
      <c r="C217" s="3" t="s">
        <v>96</v>
      </c>
      <c r="D217" s="3" t="s">
        <v>937</v>
      </c>
      <c r="E217" s="3" t="s">
        <v>956</v>
      </c>
      <c r="F217" s="3" t="s">
        <v>939</v>
      </c>
      <c r="G217" s="4" t="s">
        <v>954</v>
      </c>
      <c r="H217" s="3" t="s">
        <v>669</v>
      </c>
      <c r="I217" s="6">
        <f>VLOOKUP(A217,'[2]【4】 框架Ratecard条目汇总'!$A:$L,12,0)</f>
        <v>890</v>
      </c>
    </row>
    <row r="218" spans="1:9" ht="19" customHeight="1">
      <c r="A218" s="3" t="s">
        <v>957</v>
      </c>
      <c r="B218" s="3" t="s">
        <v>158</v>
      </c>
      <c r="C218" s="3" t="s">
        <v>96</v>
      </c>
      <c r="D218" s="3" t="s">
        <v>937</v>
      </c>
      <c r="E218" s="3" t="s">
        <v>953</v>
      </c>
      <c r="F218" s="3" t="s">
        <v>944</v>
      </c>
      <c r="G218" s="4" t="s">
        <v>954</v>
      </c>
      <c r="H218" s="3" t="s">
        <v>669</v>
      </c>
      <c r="I218" s="6">
        <f>VLOOKUP(A218,'[2]【4】 框架Ratecard条目汇总'!$A:$L,12,0)</f>
        <v>600</v>
      </c>
    </row>
    <row r="219" spans="1:9" ht="19" customHeight="1">
      <c r="A219" s="3" t="s">
        <v>958</v>
      </c>
      <c r="B219" s="3" t="s">
        <v>158</v>
      </c>
      <c r="C219" s="3" t="s">
        <v>96</v>
      </c>
      <c r="D219" s="3" t="s">
        <v>937</v>
      </c>
      <c r="E219" s="3" t="s">
        <v>956</v>
      </c>
      <c r="F219" s="3" t="s">
        <v>944</v>
      </c>
      <c r="G219" s="4" t="s">
        <v>954</v>
      </c>
      <c r="H219" s="3" t="s">
        <v>669</v>
      </c>
      <c r="I219" s="6">
        <f>VLOOKUP(A219,'[2]【4】 框架Ratecard条目汇总'!$A:$L,12,0)</f>
        <v>750</v>
      </c>
    </row>
    <row r="220" spans="1:9" ht="19" customHeight="1">
      <c r="A220" s="3" t="s">
        <v>959</v>
      </c>
      <c r="B220" s="3" t="s">
        <v>158</v>
      </c>
      <c r="C220" s="3" t="s">
        <v>96</v>
      </c>
      <c r="D220" s="3" t="s">
        <v>937</v>
      </c>
      <c r="E220" s="3" t="s">
        <v>953</v>
      </c>
      <c r="F220" s="3" t="s">
        <v>947</v>
      </c>
      <c r="G220" s="4" t="s">
        <v>954</v>
      </c>
      <c r="H220" s="3" t="s">
        <v>669</v>
      </c>
      <c r="I220" s="6">
        <f>VLOOKUP(A220,'[2]【4】 框架Ratecard条目汇总'!$A:$L,12,0)</f>
        <v>750</v>
      </c>
    </row>
    <row r="221" spans="1:9" ht="19" customHeight="1">
      <c r="A221" s="3" t="s">
        <v>960</v>
      </c>
      <c r="B221" s="3" t="s">
        <v>158</v>
      </c>
      <c r="C221" s="3" t="s">
        <v>96</v>
      </c>
      <c r="D221" s="3" t="s">
        <v>937</v>
      </c>
      <c r="E221" s="3" t="s">
        <v>956</v>
      </c>
      <c r="F221" s="3" t="s">
        <v>947</v>
      </c>
      <c r="G221" s="4" t="s">
        <v>954</v>
      </c>
      <c r="H221" s="3" t="s">
        <v>669</v>
      </c>
      <c r="I221" s="6">
        <f>VLOOKUP(A221,'[2]【4】 框架Ratecard条目汇总'!$A:$L,12,0)</f>
        <v>900</v>
      </c>
    </row>
    <row r="222" spans="1:9" ht="19" customHeight="1">
      <c r="A222" s="3" t="s">
        <v>961</v>
      </c>
      <c r="B222" s="3" t="s">
        <v>158</v>
      </c>
      <c r="C222" s="3" t="s">
        <v>96</v>
      </c>
      <c r="D222" s="3" t="s">
        <v>937</v>
      </c>
      <c r="E222" s="3" t="s">
        <v>953</v>
      </c>
      <c r="F222" s="3" t="s">
        <v>950</v>
      </c>
      <c r="G222" s="4" t="s">
        <v>954</v>
      </c>
      <c r="H222" s="3" t="s">
        <v>669</v>
      </c>
      <c r="I222" s="6">
        <f>VLOOKUP(A222,'[2]【4】 框架Ratecard条目汇总'!$A:$L,12,0)</f>
        <v>1367</v>
      </c>
    </row>
    <row r="223" spans="1:9" ht="19" customHeight="1">
      <c r="A223" s="3" t="s">
        <v>962</v>
      </c>
      <c r="B223" s="3" t="s">
        <v>158</v>
      </c>
      <c r="C223" s="3" t="s">
        <v>96</v>
      </c>
      <c r="D223" s="3" t="s">
        <v>937</v>
      </c>
      <c r="E223" s="3" t="s">
        <v>956</v>
      </c>
      <c r="F223" s="3" t="s">
        <v>950</v>
      </c>
      <c r="G223" s="4" t="s">
        <v>954</v>
      </c>
      <c r="H223" s="3" t="s">
        <v>669</v>
      </c>
      <c r="I223" s="6">
        <f>VLOOKUP(A223,'[2]【4】 框架Ratecard条目汇总'!$A:$L,12,0)</f>
        <v>1300</v>
      </c>
    </row>
    <row r="224" spans="1:9" ht="19" customHeight="1">
      <c r="A224" s="3" t="s">
        <v>963</v>
      </c>
      <c r="B224" s="3" t="s">
        <v>158</v>
      </c>
      <c r="C224" s="3" t="s">
        <v>96</v>
      </c>
      <c r="D224" s="3" t="s">
        <v>937</v>
      </c>
      <c r="E224" s="3" t="s">
        <v>964</v>
      </c>
      <c r="F224" s="3" t="s">
        <v>964</v>
      </c>
      <c r="G224" s="7" t="s">
        <v>109</v>
      </c>
      <c r="H224" s="3" t="s">
        <v>538</v>
      </c>
      <c r="I224" s="6">
        <f>VLOOKUP(A224,'[2]【4】 框架Ratecard条目汇总'!$A:$L,12,0)</f>
        <v>50</v>
      </c>
    </row>
    <row r="225" spans="1:9" ht="19" customHeight="1">
      <c r="A225" s="3" t="s">
        <v>965</v>
      </c>
      <c r="B225" s="3" t="s">
        <v>158</v>
      </c>
      <c r="C225" s="3" t="s">
        <v>96</v>
      </c>
      <c r="D225" s="3" t="s">
        <v>937</v>
      </c>
      <c r="E225" s="3" t="s">
        <v>966</v>
      </c>
      <c r="F225" s="3" t="s">
        <v>967</v>
      </c>
      <c r="G225" s="4" t="s">
        <v>968</v>
      </c>
      <c r="H225" s="3" t="s">
        <v>538</v>
      </c>
      <c r="I225" s="6">
        <f>VLOOKUP(A225,'[2]【4】 框架Ratecard条目汇总'!$A:$L,12,0)</f>
        <v>150</v>
      </c>
    </row>
    <row r="226" spans="1:9" ht="19" customHeight="1">
      <c r="A226" s="3" t="s">
        <v>969</v>
      </c>
      <c r="B226" s="3" t="s">
        <v>158</v>
      </c>
      <c r="C226" s="3" t="s">
        <v>96</v>
      </c>
      <c r="D226" s="3" t="s">
        <v>937</v>
      </c>
      <c r="E226" s="3" t="s">
        <v>966</v>
      </c>
      <c r="F226" s="3" t="s">
        <v>967</v>
      </c>
      <c r="G226" s="4" t="s">
        <v>970</v>
      </c>
      <c r="H226" s="3" t="s">
        <v>538</v>
      </c>
      <c r="I226" s="6">
        <f>VLOOKUP(A226,'[2]【4】 框架Ratecard条目汇总'!$A:$L,12,0)</f>
        <v>230</v>
      </c>
    </row>
    <row r="227" spans="1:9" ht="19" customHeight="1">
      <c r="A227" s="3" t="s">
        <v>971</v>
      </c>
      <c r="B227" s="3" t="s">
        <v>158</v>
      </c>
      <c r="C227" s="3" t="s">
        <v>96</v>
      </c>
      <c r="D227" s="3" t="s">
        <v>937</v>
      </c>
      <c r="E227" s="3" t="s">
        <v>966</v>
      </c>
      <c r="F227" s="3" t="s">
        <v>972</v>
      </c>
      <c r="G227" s="4" t="s">
        <v>654</v>
      </c>
      <c r="H227" s="3" t="s">
        <v>538</v>
      </c>
      <c r="I227" s="6">
        <f>VLOOKUP(A227,'[2]【4】 框架Ratecard条目汇总'!$A:$L,12,0)</f>
        <v>100</v>
      </c>
    </row>
    <row r="228" spans="1:9" ht="19" customHeight="1">
      <c r="A228" s="3" t="s">
        <v>973</v>
      </c>
      <c r="B228" s="3" t="s">
        <v>158</v>
      </c>
      <c r="C228" s="3" t="s">
        <v>96</v>
      </c>
      <c r="D228" s="3" t="s">
        <v>937</v>
      </c>
      <c r="E228" s="3" t="s">
        <v>966</v>
      </c>
      <c r="F228" s="3" t="s">
        <v>972</v>
      </c>
      <c r="G228" s="4" t="s">
        <v>657</v>
      </c>
      <c r="H228" s="3" t="s">
        <v>538</v>
      </c>
      <c r="I228" s="6">
        <f>VLOOKUP(A228,'[2]【4】 框架Ratecard条目汇总'!$A:$L,12,0)</f>
        <v>150</v>
      </c>
    </row>
    <row r="229" spans="1:9" ht="19" customHeight="1">
      <c r="A229" s="3" t="s">
        <v>974</v>
      </c>
      <c r="B229" s="3" t="s">
        <v>158</v>
      </c>
      <c r="C229" s="3" t="s">
        <v>96</v>
      </c>
      <c r="D229" s="3" t="s">
        <v>937</v>
      </c>
      <c r="E229" s="3" t="s">
        <v>966</v>
      </c>
      <c r="F229" s="3" t="s">
        <v>972</v>
      </c>
      <c r="G229" s="4" t="s">
        <v>626</v>
      </c>
      <c r="H229" s="3" t="s">
        <v>538</v>
      </c>
      <c r="I229" s="6">
        <f>VLOOKUP(A229,'[2]【4】 框架Ratecard条目汇总'!$A:$L,12,0)</f>
        <v>228</v>
      </c>
    </row>
    <row r="230" spans="1:9" ht="19" customHeight="1">
      <c r="A230" s="3" t="s">
        <v>975</v>
      </c>
      <c r="B230" s="3" t="s">
        <v>158</v>
      </c>
      <c r="C230" s="3" t="s">
        <v>96</v>
      </c>
      <c r="D230" s="3" t="s">
        <v>937</v>
      </c>
      <c r="E230" s="3" t="s">
        <v>966</v>
      </c>
      <c r="F230" s="3" t="s">
        <v>972</v>
      </c>
      <c r="G230" s="4" t="s">
        <v>826</v>
      </c>
      <c r="H230" s="3" t="s">
        <v>538</v>
      </c>
      <c r="I230" s="6">
        <f>VLOOKUP(A230,'[2]【4】 框架Ratecard条目汇总'!$A:$L,12,0)</f>
        <v>266</v>
      </c>
    </row>
    <row r="231" spans="1:9" ht="19" customHeight="1">
      <c r="A231" s="3" t="s">
        <v>976</v>
      </c>
      <c r="B231" s="3" t="s">
        <v>158</v>
      </c>
      <c r="C231" s="3" t="s">
        <v>96</v>
      </c>
      <c r="D231" s="3" t="s">
        <v>937</v>
      </c>
      <c r="E231" s="3" t="s">
        <v>966</v>
      </c>
      <c r="F231" s="3" t="s">
        <v>818</v>
      </c>
      <c r="G231" s="4" t="s">
        <v>819</v>
      </c>
      <c r="H231" s="3" t="s">
        <v>538</v>
      </c>
      <c r="I231" s="6">
        <f>VLOOKUP(A231,'[2]【4】 框架Ratecard条目汇总'!$A:$L,12,0)</f>
        <v>120</v>
      </c>
    </row>
    <row r="232" spans="1:9" ht="19" customHeight="1">
      <c r="A232" s="3" t="s">
        <v>977</v>
      </c>
      <c r="B232" s="3" t="s">
        <v>158</v>
      </c>
      <c r="C232" s="3" t="s">
        <v>96</v>
      </c>
      <c r="D232" s="3" t="s">
        <v>937</v>
      </c>
      <c r="E232" s="3" t="s">
        <v>966</v>
      </c>
      <c r="F232" s="3" t="s">
        <v>818</v>
      </c>
      <c r="G232" s="4" t="s">
        <v>654</v>
      </c>
      <c r="H232" s="3" t="s">
        <v>538</v>
      </c>
      <c r="I232" s="6">
        <f>VLOOKUP(A232,'[2]【4】 框架Ratecard条目汇总'!$A:$L,12,0)</f>
        <v>150</v>
      </c>
    </row>
    <row r="233" spans="1:9" ht="19" customHeight="1">
      <c r="A233" s="3" t="s">
        <v>213</v>
      </c>
      <c r="B233" s="3" t="s">
        <v>158</v>
      </c>
      <c r="C233" s="3" t="s">
        <v>96</v>
      </c>
      <c r="D233" s="3" t="s">
        <v>937</v>
      </c>
      <c r="E233" s="3" t="s">
        <v>966</v>
      </c>
      <c r="F233" s="3" t="s">
        <v>818</v>
      </c>
      <c r="G233" s="4" t="s">
        <v>631</v>
      </c>
      <c r="H233" s="3" t="s">
        <v>538</v>
      </c>
      <c r="I233" s="6">
        <f>VLOOKUP(A233,'[2]【4】 框架Ratecard条目汇总'!$A:$L,12,0)</f>
        <v>180</v>
      </c>
    </row>
    <row r="234" spans="1:9" ht="19" customHeight="1">
      <c r="A234" s="3" t="s">
        <v>978</v>
      </c>
      <c r="B234" s="3" t="s">
        <v>158</v>
      </c>
      <c r="C234" s="3" t="s">
        <v>96</v>
      </c>
      <c r="D234" s="3" t="s">
        <v>937</v>
      </c>
      <c r="E234" s="3" t="s">
        <v>966</v>
      </c>
      <c r="F234" s="3" t="s">
        <v>818</v>
      </c>
      <c r="G234" s="4" t="s">
        <v>657</v>
      </c>
      <c r="H234" s="3" t="s">
        <v>538</v>
      </c>
      <c r="I234" s="6">
        <f>VLOOKUP(A234,'[2]【4】 框架Ratecard条目汇总'!$A:$L,12,0)</f>
        <v>207</v>
      </c>
    </row>
    <row r="235" spans="1:9" ht="19" customHeight="1">
      <c r="A235" s="3" t="s">
        <v>174</v>
      </c>
      <c r="B235" s="3" t="s">
        <v>158</v>
      </c>
      <c r="C235" s="3" t="s">
        <v>96</v>
      </c>
      <c r="D235" s="3" t="s">
        <v>937</v>
      </c>
      <c r="E235" s="3" t="s">
        <v>966</v>
      </c>
      <c r="F235" s="3" t="s">
        <v>818</v>
      </c>
      <c r="G235" s="4" t="s">
        <v>616</v>
      </c>
      <c r="H235" s="3" t="s">
        <v>538</v>
      </c>
      <c r="I235" s="6">
        <f>VLOOKUP(A235,'[2]【4】 框架Ratecard条目汇总'!$A:$L,12,0)</f>
        <v>250</v>
      </c>
    </row>
    <row r="236" spans="1:9" ht="19" customHeight="1">
      <c r="A236" s="3" t="s">
        <v>979</v>
      </c>
      <c r="B236" s="3" t="s">
        <v>158</v>
      </c>
      <c r="C236" s="3" t="s">
        <v>96</v>
      </c>
      <c r="D236" s="3" t="s">
        <v>937</v>
      </c>
      <c r="E236" s="3" t="s">
        <v>966</v>
      </c>
      <c r="F236" s="3" t="s">
        <v>818</v>
      </c>
      <c r="G236" s="4" t="s">
        <v>626</v>
      </c>
      <c r="H236" s="3" t="s">
        <v>538</v>
      </c>
      <c r="I236" s="6">
        <f>VLOOKUP(A236,'[2]【4】 框架Ratecard条目汇总'!$A:$L,12,0)</f>
        <v>300</v>
      </c>
    </row>
    <row r="237" spans="1:9" ht="19" customHeight="1">
      <c r="A237" s="3" t="s">
        <v>980</v>
      </c>
      <c r="B237" s="3" t="s">
        <v>158</v>
      </c>
      <c r="C237" s="3" t="s">
        <v>96</v>
      </c>
      <c r="D237" s="3" t="s">
        <v>937</v>
      </c>
      <c r="E237" s="3" t="s">
        <v>966</v>
      </c>
      <c r="F237" s="3" t="s">
        <v>818</v>
      </c>
      <c r="G237" s="4" t="s">
        <v>826</v>
      </c>
      <c r="H237" s="3" t="s">
        <v>538</v>
      </c>
      <c r="I237" s="6">
        <f>VLOOKUP(A237,'[2]【4】 框架Ratecard条目汇总'!$A:$L,12,0)</f>
        <v>350</v>
      </c>
    </row>
    <row r="238" spans="1:9" ht="19" customHeight="1">
      <c r="A238" s="3" t="s">
        <v>981</v>
      </c>
      <c r="B238" s="3" t="s">
        <v>158</v>
      </c>
      <c r="C238" s="3" t="s">
        <v>96</v>
      </c>
      <c r="D238" s="3" t="s">
        <v>937</v>
      </c>
      <c r="E238" s="3" t="s">
        <v>966</v>
      </c>
      <c r="F238" s="3" t="s">
        <v>982</v>
      </c>
      <c r="G238" s="4" t="s">
        <v>983</v>
      </c>
      <c r="H238" s="3" t="s">
        <v>538</v>
      </c>
      <c r="I238" s="6">
        <f>VLOOKUP(A238,'[2]【4】 框架Ratecard条目汇总'!$A:$L,12,0)</f>
        <v>110</v>
      </c>
    </row>
    <row r="239" spans="1:9" ht="19" customHeight="1">
      <c r="A239" s="3" t="s">
        <v>984</v>
      </c>
      <c r="B239" s="3" t="s">
        <v>158</v>
      </c>
      <c r="C239" s="3" t="s">
        <v>96</v>
      </c>
      <c r="D239" s="3" t="s">
        <v>937</v>
      </c>
      <c r="E239" s="3" t="s">
        <v>966</v>
      </c>
      <c r="F239" s="3" t="s">
        <v>982</v>
      </c>
      <c r="G239" s="4" t="s">
        <v>985</v>
      </c>
      <c r="H239" s="3" t="s">
        <v>538</v>
      </c>
      <c r="I239" s="6">
        <f>VLOOKUP(A239,'[2]【4】 框架Ratecard条目汇总'!$A:$L,12,0)</f>
        <v>150</v>
      </c>
    </row>
    <row r="240" spans="1:9" ht="19" customHeight="1">
      <c r="A240" s="3" t="s">
        <v>986</v>
      </c>
      <c r="B240" s="3" t="s">
        <v>158</v>
      </c>
      <c r="C240" s="3" t="s">
        <v>96</v>
      </c>
      <c r="D240" s="3" t="s">
        <v>937</v>
      </c>
      <c r="E240" s="3" t="s">
        <v>966</v>
      </c>
      <c r="F240" s="3" t="s">
        <v>982</v>
      </c>
      <c r="G240" s="4" t="s">
        <v>987</v>
      </c>
      <c r="H240" s="3" t="s">
        <v>538</v>
      </c>
      <c r="I240" s="6">
        <f>VLOOKUP(A240,'[2]【4】 框架Ratecard条目汇总'!$A:$L,12,0)</f>
        <v>170</v>
      </c>
    </row>
    <row r="241" spans="1:9" ht="19" customHeight="1">
      <c r="A241" s="3" t="s">
        <v>988</v>
      </c>
      <c r="B241" s="3" t="s">
        <v>158</v>
      </c>
      <c r="C241" s="3" t="s">
        <v>96</v>
      </c>
      <c r="D241" s="3" t="s">
        <v>937</v>
      </c>
      <c r="E241" s="3" t="s">
        <v>966</v>
      </c>
      <c r="F241" s="3" t="s">
        <v>989</v>
      </c>
      <c r="G241" s="4" t="s">
        <v>990</v>
      </c>
      <c r="H241" s="3" t="s">
        <v>669</v>
      </c>
      <c r="I241" s="6">
        <f>VLOOKUP(A241,'[2]【4】 框架Ratecard条目汇总'!$A:$L,12,0)</f>
        <v>160</v>
      </c>
    </row>
    <row r="242" spans="1:9" ht="19" customHeight="1">
      <c r="A242" s="3" t="s">
        <v>991</v>
      </c>
      <c r="B242" s="3" t="s">
        <v>158</v>
      </c>
      <c r="C242" s="3" t="s">
        <v>96</v>
      </c>
      <c r="D242" s="3" t="s">
        <v>937</v>
      </c>
      <c r="E242" s="3" t="s">
        <v>966</v>
      </c>
      <c r="F242" s="3" t="s">
        <v>989</v>
      </c>
      <c r="G242" s="4" t="s">
        <v>992</v>
      </c>
      <c r="H242" s="3" t="s">
        <v>669</v>
      </c>
      <c r="I242" s="6">
        <f>VLOOKUP(A242,'[2]【4】 框架Ratecard条目汇总'!$A:$L,12,0)</f>
        <v>345</v>
      </c>
    </row>
    <row r="243" spans="1:9" ht="19" customHeight="1">
      <c r="A243" s="3" t="s">
        <v>993</v>
      </c>
      <c r="B243" s="3" t="s">
        <v>158</v>
      </c>
      <c r="C243" s="3" t="s">
        <v>96</v>
      </c>
      <c r="D243" s="3" t="s">
        <v>937</v>
      </c>
      <c r="E243" s="3" t="s">
        <v>966</v>
      </c>
      <c r="F243" s="3" t="s">
        <v>989</v>
      </c>
      <c r="G243" s="4" t="s">
        <v>994</v>
      </c>
      <c r="H243" s="3" t="s">
        <v>669</v>
      </c>
      <c r="I243" s="6">
        <f>VLOOKUP(A243,'[2]【4】 框架Ratecard条目汇总'!$A:$L,12,0)</f>
        <v>445</v>
      </c>
    </row>
    <row r="244" spans="1:9" ht="19" customHeight="1">
      <c r="A244" s="3" t="s">
        <v>995</v>
      </c>
      <c r="B244" s="3" t="s">
        <v>158</v>
      </c>
      <c r="C244" s="3" t="s">
        <v>96</v>
      </c>
      <c r="D244" s="3" t="s">
        <v>937</v>
      </c>
      <c r="E244" s="3" t="s">
        <v>966</v>
      </c>
      <c r="F244" s="3" t="s">
        <v>989</v>
      </c>
      <c r="G244" s="4" t="s">
        <v>996</v>
      </c>
      <c r="H244" s="3" t="s">
        <v>669</v>
      </c>
      <c r="I244" s="6">
        <f>VLOOKUP(A244,'[2]【4】 框架Ratecard条目汇总'!$A:$L,12,0)</f>
        <v>580</v>
      </c>
    </row>
    <row r="245" spans="1:9" ht="19" customHeight="1">
      <c r="A245" s="3" t="s">
        <v>997</v>
      </c>
      <c r="B245" s="3" t="s">
        <v>158</v>
      </c>
      <c r="C245" s="3" t="s">
        <v>96</v>
      </c>
      <c r="D245" s="3" t="s">
        <v>937</v>
      </c>
      <c r="E245" s="3" t="s">
        <v>966</v>
      </c>
      <c r="F245" s="3" t="s">
        <v>998</v>
      </c>
      <c r="G245" s="4" t="s">
        <v>999</v>
      </c>
      <c r="H245" s="3" t="s">
        <v>669</v>
      </c>
      <c r="I245" s="6">
        <f>VLOOKUP(A245,'[2]【4】 框架Ratecard条目汇总'!$A:$L,12,0)</f>
        <v>230</v>
      </c>
    </row>
    <row r="246" spans="1:9" ht="19" customHeight="1">
      <c r="A246" s="3" t="s">
        <v>1000</v>
      </c>
      <c r="B246" s="3" t="s">
        <v>158</v>
      </c>
      <c r="C246" s="3" t="s">
        <v>96</v>
      </c>
      <c r="D246" s="3" t="s">
        <v>937</v>
      </c>
      <c r="E246" s="3" t="s">
        <v>966</v>
      </c>
      <c r="F246" s="3" t="s">
        <v>998</v>
      </c>
      <c r="G246" s="4" t="s">
        <v>1001</v>
      </c>
      <c r="H246" s="3" t="s">
        <v>669</v>
      </c>
      <c r="I246" s="6">
        <f>VLOOKUP(A246,'[2]【4】 框架Ratecard条目汇总'!$A:$L,12,0)</f>
        <v>330</v>
      </c>
    </row>
    <row r="247" spans="1:9" ht="19" customHeight="1">
      <c r="A247" s="3" t="s">
        <v>1002</v>
      </c>
      <c r="B247" s="3" t="s">
        <v>158</v>
      </c>
      <c r="C247" s="3" t="s">
        <v>96</v>
      </c>
      <c r="D247" s="3" t="s">
        <v>937</v>
      </c>
      <c r="E247" s="3" t="s">
        <v>966</v>
      </c>
      <c r="F247" s="3" t="s">
        <v>998</v>
      </c>
      <c r="G247" s="4" t="s">
        <v>1003</v>
      </c>
      <c r="H247" s="3" t="s">
        <v>669</v>
      </c>
      <c r="I247" s="6">
        <f>VLOOKUP(A247,'[2]【4】 框架Ratecard条目汇总'!$A:$L,12,0)</f>
        <v>400</v>
      </c>
    </row>
    <row r="248" spans="1:9" ht="19" customHeight="1">
      <c r="A248" s="3" t="s">
        <v>1004</v>
      </c>
      <c r="B248" s="3" t="s">
        <v>158</v>
      </c>
      <c r="C248" s="3" t="s">
        <v>96</v>
      </c>
      <c r="D248" s="3" t="s">
        <v>937</v>
      </c>
      <c r="E248" s="3" t="s">
        <v>966</v>
      </c>
      <c r="F248" s="3" t="s">
        <v>998</v>
      </c>
      <c r="G248" s="4" t="s">
        <v>1005</v>
      </c>
      <c r="H248" s="3" t="s">
        <v>669</v>
      </c>
      <c r="I248" s="6">
        <f>VLOOKUP(A248,'[2]【4】 框架Ratecard条目汇总'!$A:$L,12,0)</f>
        <v>400</v>
      </c>
    </row>
    <row r="249" spans="1:9" ht="19" customHeight="1">
      <c r="A249" s="3" t="s">
        <v>1006</v>
      </c>
      <c r="B249" s="3" t="s">
        <v>158</v>
      </c>
      <c r="C249" s="3" t="s">
        <v>96</v>
      </c>
      <c r="D249" s="3" t="s">
        <v>937</v>
      </c>
      <c r="E249" s="3" t="s">
        <v>966</v>
      </c>
      <c r="F249" s="3" t="s">
        <v>1007</v>
      </c>
      <c r="G249" s="4" t="s">
        <v>999</v>
      </c>
      <c r="H249" s="3" t="s">
        <v>669</v>
      </c>
      <c r="I249" s="6">
        <f>VLOOKUP(A249,'[2]【4】 框架Ratecard条目汇总'!$A:$L,12,0)</f>
        <v>240</v>
      </c>
    </row>
    <row r="250" spans="1:9" ht="19" customHeight="1">
      <c r="A250" s="3" t="s">
        <v>1008</v>
      </c>
      <c r="B250" s="3" t="s">
        <v>158</v>
      </c>
      <c r="C250" s="3" t="s">
        <v>96</v>
      </c>
      <c r="D250" s="3" t="s">
        <v>937</v>
      </c>
      <c r="E250" s="3" t="s">
        <v>966</v>
      </c>
      <c r="F250" s="3" t="s">
        <v>1007</v>
      </c>
      <c r="G250" s="4" t="s">
        <v>1001</v>
      </c>
      <c r="H250" s="3" t="s">
        <v>669</v>
      </c>
      <c r="I250" s="6">
        <f>VLOOKUP(A250,'[2]【4】 框架Ratecard条目汇总'!$A:$L,12,0)</f>
        <v>400</v>
      </c>
    </row>
    <row r="251" spans="1:9" ht="19" customHeight="1">
      <c r="A251" s="3" t="s">
        <v>1009</v>
      </c>
      <c r="B251" s="3" t="s">
        <v>158</v>
      </c>
      <c r="C251" s="3" t="s">
        <v>96</v>
      </c>
      <c r="D251" s="3" t="s">
        <v>937</v>
      </c>
      <c r="E251" s="3" t="s">
        <v>966</v>
      </c>
      <c r="F251" s="3" t="s">
        <v>1007</v>
      </c>
      <c r="G251" s="4" t="s">
        <v>1003</v>
      </c>
      <c r="H251" s="3" t="s">
        <v>669</v>
      </c>
      <c r="I251" s="6">
        <f>VLOOKUP(A251,'[2]【4】 框架Ratecard条目汇总'!$A:$L,12,0)</f>
        <v>500</v>
      </c>
    </row>
    <row r="252" spans="1:9" ht="19" customHeight="1">
      <c r="A252" s="3" t="s">
        <v>1010</v>
      </c>
      <c r="B252" s="3" t="s">
        <v>158</v>
      </c>
      <c r="C252" s="3" t="s">
        <v>96</v>
      </c>
      <c r="D252" s="3" t="s">
        <v>937</v>
      </c>
      <c r="E252" s="3" t="s">
        <v>966</v>
      </c>
      <c r="F252" s="3" t="s">
        <v>1007</v>
      </c>
      <c r="G252" s="4" t="s">
        <v>1005</v>
      </c>
      <c r="H252" s="3" t="s">
        <v>669</v>
      </c>
      <c r="I252" s="6">
        <f>VLOOKUP(A252,'[2]【4】 框架Ratecard条目汇总'!$A:$L,12,0)</f>
        <v>500</v>
      </c>
    </row>
    <row r="253" spans="1:9" ht="19" customHeight="1">
      <c r="A253" s="3" t="s">
        <v>1011</v>
      </c>
      <c r="B253" s="3" t="s">
        <v>158</v>
      </c>
      <c r="C253" s="3" t="s">
        <v>96</v>
      </c>
      <c r="D253" s="3" t="s">
        <v>937</v>
      </c>
      <c r="E253" s="3" t="s">
        <v>966</v>
      </c>
      <c r="F253" s="3" t="s">
        <v>1012</v>
      </c>
      <c r="G253" s="4" t="s">
        <v>999</v>
      </c>
      <c r="H253" s="3" t="s">
        <v>669</v>
      </c>
      <c r="I253" s="6">
        <f>VLOOKUP(A253,'[2]【4】 框架Ratecard条目汇总'!$A:$L,12,0)</f>
        <v>420</v>
      </c>
    </row>
    <row r="254" spans="1:9" ht="19" customHeight="1">
      <c r="A254" s="3" t="s">
        <v>1013</v>
      </c>
      <c r="B254" s="3" t="s">
        <v>158</v>
      </c>
      <c r="C254" s="3" t="s">
        <v>96</v>
      </c>
      <c r="D254" s="3" t="s">
        <v>937</v>
      </c>
      <c r="E254" s="3" t="s">
        <v>966</v>
      </c>
      <c r="F254" s="3" t="s">
        <v>1012</v>
      </c>
      <c r="G254" s="4" t="s">
        <v>1001</v>
      </c>
      <c r="H254" s="3" t="s">
        <v>669</v>
      </c>
      <c r="I254" s="6">
        <f>VLOOKUP(A254,'[2]【4】 框架Ratecard条目汇总'!$A:$L,12,0)</f>
        <v>600</v>
      </c>
    </row>
    <row r="255" spans="1:9" ht="19" customHeight="1">
      <c r="A255" s="3" t="s">
        <v>1014</v>
      </c>
      <c r="B255" s="3" t="s">
        <v>158</v>
      </c>
      <c r="C255" s="3" t="s">
        <v>96</v>
      </c>
      <c r="D255" s="3" t="s">
        <v>937</v>
      </c>
      <c r="E255" s="3" t="s">
        <v>966</v>
      </c>
      <c r="F255" s="3" t="s">
        <v>1012</v>
      </c>
      <c r="G255" s="4" t="s">
        <v>1003</v>
      </c>
      <c r="H255" s="3" t="s">
        <v>669</v>
      </c>
      <c r="I255" s="6">
        <f>VLOOKUP(A255,'[2]【4】 框架Ratecard条目汇总'!$A:$L,12,0)</f>
        <v>700</v>
      </c>
    </row>
    <row r="256" spans="1:9" ht="19" customHeight="1">
      <c r="A256" s="3" t="s">
        <v>1015</v>
      </c>
      <c r="B256" s="3" t="s">
        <v>158</v>
      </c>
      <c r="C256" s="3" t="s">
        <v>96</v>
      </c>
      <c r="D256" s="3" t="s">
        <v>937</v>
      </c>
      <c r="E256" s="3" t="s">
        <v>966</v>
      </c>
      <c r="F256" s="3" t="s">
        <v>1012</v>
      </c>
      <c r="G256" s="4" t="s">
        <v>1005</v>
      </c>
      <c r="H256" s="3" t="s">
        <v>669</v>
      </c>
      <c r="I256" s="6">
        <f>VLOOKUP(A256,'[2]【4】 框架Ratecard条目汇总'!$A:$L,12,0)</f>
        <v>700</v>
      </c>
    </row>
    <row r="257" spans="1:9" ht="19" customHeight="1">
      <c r="A257" s="3" t="s">
        <v>1016</v>
      </c>
      <c r="B257" s="3" t="s">
        <v>158</v>
      </c>
      <c r="C257" s="3" t="s">
        <v>96</v>
      </c>
      <c r="D257" s="3" t="s">
        <v>937</v>
      </c>
      <c r="E257" s="3" t="s">
        <v>1017</v>
      </c>
      <c r="F257" s="3" t="s">
        <v>1018</v>
      </c>
      <c r="G257" s="4" t="s">
        <v>1019</v>
      </c>
      <c r="H257" s="3" t="s">
        <v>490</v>
      </c>
      <c r="I257" s="6">
        <f>VLOOKUP(A257,'[2]【4】 框架Ratecard条目汇总'!$A:$L,12,0)</f>
        <v>150</v>
      </c>
    </row>
    <row r="258" spans="1:9" ht="19" customHeight="1">
      <c r="A258" s="3" t="s">
        <v>1020</v>
      </c>
      <c r="B258" s="3" t="s">
        <v>158</v>
      </c>
      <c r="C258" s="3" t="s">
        <v>96</v>
      </c>
      <c r="D258" s="3" t="s">
        <v>937</v>
      </c>
      <c r="E258" s="3" t="s">
        <v>1017</v>
      </c>
      <c r="F258" s="3" t="s">
        <v>1021</v>
      </c>
      <c r="G258" s="4" t="s">
        <v>1022</v>
      </c>
      <c r="H258" s="3" t="s">
        <v>490</v>
      </c>
      <c r="I258" s="6">
        <f>VLOOKUP(A258,'[2]【4】 框架Ratecard条目汇总'!$A:$L,12,0)</f>
        <v>135</v>
      </c>
    </row>
    <row r="259" spans="1:9" ht="19" customHeight="1">
      <c r="A259" s="3" t="s">
        <v>1023</v>
      </c>
      <c r="B259" s="3" t="s">
        <v>158</v>
      </c>
      <c r="C259" s="3" t="s">
        <v>96</v>
      </c>
      <c r="D259" s="3" t="s">
        <v>937</v>
      </c>
      <c r="E259" s="3" t="s">
        <v>1017</v>
      </c>
      <c r="F259" s="3" t="s">
        <v>1024</v>
      </c>
      <c r="G259" s="4" t="s">
        <v>1025</v>
      </c>
      <c r="H259" s="3" t="s">
        <v>490</v>
      </c>
      <c r="I259" s="6">
        <f>VLOOKUP(A259,'[2]【4】 框架Ratecard条目汇总'!$A:$L,12,0)</f>
        <v>600</v>
      </c>
    </row>
    <row r="260" spans="1:9" ht="19" customHeight="1">
      <c r="A260" s="3" t="s">
        <v>1026</v>
      </c>
      <c r="B260" s="3" t="s">
        <v>158</v>
      </c>
      <c r="C260" s="3" t="s">
        <v>96</v>
      </c>
      <c r="D260" s="3" t="s">
        <v>937</v>
      </c>
      <c r="E260" s="3" t="s">
        <v>1017</v>
      </c>
      <c r="F260" s="3" t="s">
        <v>1027</v>
      </c>
      <c r="G260" s="4" t="s">
        <v>1028</v>
      </c>
      <c r="H260" s="3" t="s">
        <v>490</v>
      </c>
      <c r="I260" s="6">
        <f>VLOOKUP(A260,'[2]【4】 框架Ratecard条目汇总'!$A:$L,12,0)</f>
        <v>550</v>
      </c>
    </row>
    <row r="261" spans="1:9" ht="19" customHeight="1">
      <c r="A261" s="3" t="s">
        <v>265</v>
      </c>
      <c r="B261" s="3" t="s">
        <v>158</v>
      </c>
      <c r="C261" s="3" t="s">
        <v>96</v>
      </c>
      <c r="D261" s="3" t="s">
        <v>937</v>
      </c>
      <c r="E261" s="3" t="s">
        <v>1029</v>
      </c>
      <c r="F261" s="3" t="s">
        <v>1030</v>
      </c>
      <c r="G261" s="4" t="s">
        <v>1031</v>
      </c>
      <c r="H261" s="3" t="s">
        <v>144</v>
      </c>
      <c r="I261" s="6">
        <f>VLOOKUP(A261,'[2]【4】 框架Ratecard条目汇总'!$A:$L,12,0)</f>
        <v>45</v>
      </c>
    </row>
    <row r="262" spans="1:9" ht="19" customHeight="1">
      <c r="A262" s="3" t="s">
        <v>282</v>
      </c>
      <c r="B262" s="3" t="s">
        <v>158</v>
      </c>
      <c r="C262" s="3" t="s">
        <v>96</v>
      </c>
      <c r="D262" s="3" t="s">
        <v>937</v>
      </c>
      <c r="E262" s="3" t="s">
        <v>1029</v>
      </c>
      <c r="F262" s="3" t="s">
        <v>1032</v>
      </c>
      <c r="G262" s="4" t="s">
        <v>1033</v>
      </c>
      <c r="H262" s="3" t="s">
        <v>144</v>
      </c>
      <c r="I262" s="6">
        <f>VLOOKUP(A262,'[2]【4】 框架Ratecard条目汇总'!$A:$L,12,0)</f>
        <v>466</v>
      </c>
    </row>
    <row r="263" spans="1:9" ht="19" customHeight="1">
      <c r="A263" s="3" t="s">
        <v>1034</v>
      </c>
      <c r="B263" s="3" t="s">
        <v>158</v>
      </c>
      <c r="C263" s="3" t="s">
        <v>96</v>
      </c>
      <c r="D263" s="3" t="s">
        <v>937</v>
      </c>
      <c r="E263" s="3" t="s">
        <v>1029</v>
      </c>
      <c r="F263" s="3" t="s">
        <v>1035</v>
      </c>
      <c r="G263" s="4" t="s">
        <v>1033</v>
      </c>
      <c r="H263" s="3" t="s">
        <v>144</v>
      </c>
      <c r="I263" s="6">
        <f>VLOOKUP(A263,'[2]【4】 框架Ratecard条目汇总'!$A:$L,12,0)</f>
        <v>323</v>
      </c>
    </row>
    <row r="264" spans="1:9" ht="19" customHeight="1">
      <c r="A264" s="3" t="s">
        <v>1036</v>
      </c>
      <c r="B264" s="3" t="s">
        <v>158</v>
      </c>
      <c r="C264" s="3" t="s">
        <v>96</v>
      </c>
      <c r="D264" s="3" t="s">
        <v>937</v>
      </c>
      <c r="E264" s="3" t="s">
        <v>1029</v>
      </c>
      <c r="F264" s="3" t="s">
        <v>1037</v>
      </c>
      <c r="G264" s="4" t="s">
        <v>1038</v>
      </c>
      <c r="H264" s="3" t="s">
        <v>490</v>
      </c>
      <c r="I264" s="6">
        <f>VLOOKUP(A264,'[2]【4】 框架Ratecard条目汇总'!$A:$L,12,0)</f>
        <v>182</v>
      </c>
    </row>
    <row r="265" spans="1:9" ht="19" customHeight="1">
      <c r="A265" s="3" t="s">
        <v>180</v>
      </c>
      <c r="B265" s="3" t="s">
        <v>158</v>
      </c>
      <c r="C265" s="3" t="s">
        <v>96</v>
      </c>
      <c r="D265" s="3" t="s">
        <v>937</v>
      </c>
      <c r="E265" s="3" t="s">
        <v>1029</v>
      </c>
      <c r="F265" s="3" t="s">
        <v>1037</v>
      </c>
      <c r="G265" s="4" t="s">
        <v>1039</v>
      </c>
      <c r="H265" s="3" t="s">
        <v>490</v>
      </c>
      <c r="I265" s="6">
        <f>VLOOKUP(A265,'[2]【4】 框架Ratecard条目汇总'!$A:$L,12,0)</f>
        <v>300</v>
      </c>
    </row>
    <row r="266" spans="1:9" ht="19" customHeight="1">
      <c r="A266" s="3" t="s">
        <v>1040</v>
      </c>
      <c r="B266" s="3" t="s">
        <v>158</v>
      </c>
      <c r="C266" s="3" t="s">
        <v>96</v>
      </c>
      <c r="D266" s="3" t="s">
        <v>937</v>
      </c>
      <c r="E266" s="3" t="s">
        <v>1029</v>
      </c>
      <c r="F266" s="3" t="s">
        <v>1037</v>
      </c>
      <c r="G266" s="4" t="s">
        <v>1041</v>
      </c>
      <c r="H266" s="3" t="s">
        <v>490</v>
      </c>
      <c r="I266" s="6">
        <f>VLOOKUP(A266,'[2]【4】 框架Ratecard条目汇总'!$A:$L,12,0)</f>
        <v>350</v>
      </c>
    </row>
    <row r="267" spans="1:9" ht="19" customHeight="1">
      <c r="A267" s="3" t="s">
        <v>1042</v>
      </c>
      <c r="B267" s="3" t="s">
        <v>158</v>
      </c>
      <c r="C267" s="3" t="s">
        <v>96</v>
      </c>
      <c r="D267" s="3" t="s">
        <v>937</v>
      </c>
      <c r="E267" s="3" t="s">
        <v>1029</v>
      </c>
      <c r="F267" s="3" t="s">
        <v>1037</v>
      </c>
      <c r="G267" s="4" t="s">
        <v>1043</v>
      </c>
      <c r="H267" s="3" t="s">
        <v>490</v>
      </c>
      <c r="I267" s="6">
        <f>VLOOKUP(A267,'[2]【4】 框架Ratecard条目汇总'!$A:$L,12,0)</f>
        <v>450</v>
      </c>
    </row>
    <row r="268" spans="1:9" ht="19" customHeight="1">
      <c r="A268" s="3" t="s">
        <v>1044</v>
      </c>
      <c r="B268" s="3" t="s">
        <v>158</v>
      </c>
      <c r="C268" s="3" t="s">
        <v>96</v>
      </c>
      <c r="D268" s="3" t="s">
        <v>937</v>
      </c>
      <c r="E268" s="3" t="s">
        <v>1029</v>
      </c>
      <c r="F268" s="3" t="s">
        <v>1045</v>
      </c>
      <c r="G268" s="4" t="s">
        <v>1046</v>
      </c>
      <c r="H268" s="3" t="s">
        <v>490</v>
      </c>
      <c r="I268" s="6">
        <f>VLOOKUP(A268,'[2]【4】 框架Ratecard条目汇总'!$A:$L,12,0)</f>
        <v>260</v>
      </c>
    </row>
    <row r="269" spans="1:9" ht="19" customHeight="1">
      <c r="A269" s="3" t="s">
        <v>1047</v>
      </c>
      <c r="B269" s="3" t="s">
        <v>158</v>
      </c>
      <c r="C269" s="3" t="s">
        <v>96</v>
      </c>
      <c r="D269" s="3" t="s">
        <v>937</v>
      </c>
      <c r="E269" s="3" t="s">
        <v>1029</v>
      </c>
      <c r="F269" s="3" t="s">
        <v>1045</v>
      </c>
      <c r="G269" s="4" t="s">
        <v>1048</v>
      </c>
      <c r="H269" s="3" t="s">
        <v>490</v>
      </c>
      <c r="I269" s="6">
        <f>VLOOKUP(A269,'[2]【4】 框架Ratecard条目汇总'!$A:$L,12,0)</f>
        <v>375</v>
      </c>
    </row>
    <row r="270" spans="1:9" ht="19" customHeight="1">
      <c r="A270" s="3" t="s">
        <v>1049</v>
      </c>
      <c r="B270" s="3" t="s">
        <v>158</v>
      </c>
      <c r="C270" s="3" t="s">
        <v>96</v>
      </c>
      <c r="D270" s="3" t="s">
        <v>937</v>
      </c>
      <c r="E270" s="3" t="s">
        <v>1029</v>
      </c>
      <c r="F270" s="3" t="s">
        <v>1045</v>
      </c>
      <c r="G270" s="4" t="s">
        <v>1050</v>
      </c>
      <c r="H270" s="3" t="s">
        <v>490</v>
      </c>
      <c r="I270" s="6">
        <f>VLOOKUP(A270,'[2]【4】 框架Ratecard条目汇总'!$A:$L,12,0)</f>
        <v>442</v>
      </c>
    </row>
    <row r="271" spans="1:9" ht="19" customHeight="1">
      <c r="A271" s="3" t="s">
        <v>1051</v>
      </c>
      <c r="B271" s="3" t="s">
        <v>158</v>
      </c>
      <c r="C271" s="3" t="s">
        <v>96</v>
      </c>
      <c r="D271" s="3" t="s">
        <v>937</v>
      </c>
      <c r="E271" s="3" t="s">
        <v>1029</v>
      </c>
      <c r="F271" s="3" t="s">
        <v>1045</v>
      </c>
      <c r="G271" s="4" t="s">
        <v>1052</v>
      </c>
      <c r="H271" s="3" t="s">
        <v>490</v>
      </c>
      <c r="I271" s="6">
        <f>VLOOKUP(A271,'[2]【4】 框架Ratecard条目汇总'!$A:$L,12,0)</f>
        <v>647</v>
      </c>
    </row>
    <row r="272" spans="1:9" ht="19" customHeight="1">
      <c r="A272" s="3" t="s">
        <v>1053</v>
      </c>
      <c r="B272" s="3" t="s">
        <v>158</v>
      </c>
      <c r="C272" s="3" t="s">
        <v>96</v>
      </c>
      <c r="D272" s="3" t="s">
        <v>937</v>
      </c>
      <c r="E272" s="3" t="s">
        <v>1029</v>
      </c>
      <c r="F272" s="3" t="s">
        <v>1054</v>
      </c>
      <c r="G272" s="4" t="s">
        <v>1055</v>
      </c>
      <c r="H272" s="3" t="s">
        <v>490</v>
      </c>
      <c r="I272" s="6">
        <f>VLOOKUP(A272,'[2]【4】 框架Ratecard条目汇总'!$A:$L,12,0)</f>
        <v>105</v>
      </c>
    </row>
    <row r="273" spans="1:9" ht="19" customHeight="1">
      <c r="A273" s="3" t="s">
        <v>1056</v>
      </c>
      <c r="B273" s="3" t="s">
        <v>158</v>
      </c>
      <c r="C273" s="3" t="s">
        <v>96</v>
      </c>
      <c r="D273" s="3" t="s">
        <v>937</v>
      </c>
      <c r="E273" s="3" t="s">
        <v>1029</v>
      </c>
      <c r="F273" s="3" t="s">
        <v>1054</v>
      </c>
      <c r="G273" s="4" t="s">
        <v>1057</v>
      </c>
      <c r="H273" s="3" t="s">
        <v>490</v>
      </c>
      <c r="I273" s="6">
        <f>VLOOKUP(A273,'[2]【4】 框架Ratecard条目汇总'!$A:$L,12,0)</f>
        <v>152</v>
      </c>
    </row>
    <row r="274" spans="1:9" ht="19" customHeight="1">
      <c r="A274" s="3" t="s">
        <v>1058</v>
      </c>
      <c r="B274" s="3" t="s">
        <v>158</v>
      </c>
      <c r="C274" s="3" t="s">
        <v>96</v>
      </c>
      <c r="D274" s="3" t="s">
        <v>937</v>
      </c>
      <c r="E274" s="3" t="s">
        <v>1029</v>
      </c>
      <c r="F274" s="3" t="s">
        <v>1059</v>
      </c>
      <c r="G274" s="4" t="s">
        <v>1060</v>
      </c>
      <c r="H274" s="3" t="s">
        <v>144</v>
      </c>
      <c r="I274" s="6">
        <f>VLOOKUP(A274,'[2]【4】 框架Ratecard条目汇总'!$A:$L,12,0)</f>
        <v>59</v>
      </c>
    </row>
    <row r="275" spans="1:9" ht="19" customHeight="1">
      <c r="A275" s="3" t="s">
        <v>1061</v>
      </c>
      <c r="B275" s="3" t="s">
        <v>158</v>
      </c>
      <c r="C275" s="3" t="s">
        <v>96</v>
      </c>
      <c r="D275" s="3" t="s">
        <v>937</v>
      </c>
      <c r="E275" s="3" t="s">
        <v>1029</v>
      </c>
      <c r="F275" s="3" t="s">
        <v>1062</v>
      </c>
      <c r="G275" s="4" t="s">
        <v>1063</v>
      </c>
      <c r="H275" s="3" t="s">
        <v>144</v>
      </c>
      <c r="I275" s="6">
        <f>VLOOKUP(A275,'[2]【4】 框架Ratecard条目汇总'!$A:$L,12,0)</f>
        <v>65</v>
      </c>
    </row>
    <row r="276" spans="1:9" ht="19" customHeight="1">
      <c r="A276" s="3" t="s">
        <v>1064</v>
      </c>
      <c r="B276" s="3" t="s">
        <v>158</v>
      </c>
      <c r="C276" s="3" t="s">
        <v>96</v>
      </c>
      <c r="D276" s="3" t="s">
        <v>937</v>
      </c>
      <c r="E276" s="3" t="s">
        <v>1029</v>
      </c>
      <c r="F276" s="3" t="s">
        <v>1062</v>
      </c>
      <c r="G276" s="4" t="s">
        <v>1065</v>
      </c>
      <c r="H276" s="3" t="s">
        <v>144</v>
      </c>
      <c r="I276" s="6">
        <f>VLOOKUP(A276,'[2]【4】 框架Ratecard条目汇总'!$A:$L,12,0)</f>
        <v>70</v>
      </c>
    </row>
    <row r="277" spans="1:9" ht="19" customHeight="1">
      <c r="A277" s="3" t="s">
        <v>1066</v>
      </c>
      <c r="B277" s="3" t="s">
        <v>158</v>
      </c>
      <c r="C277" s="3" t="s">
        <v>96</v>
      </c>
      <c r="D277" s="3" t="s">
        <v>937</v>
      </c>
      <c r="E277" s="3" t="s">
        <v>1029</v>
      </c>
      <c r="F277" s="3" t="s">
        <v>1062</v>
      </c>
      <c r="G277" s="4" t="s">
        <v>1067</v>
      </c>
      <c r="H277" s="3" t="s">
        <v>144</v>
      </c>
      <c r="I277" s="6">
        <f>VLOOKUP(A277,'[2]【4】 框架Ratecard条目汇总'!$A:$L,12,0)</f>
        <v>62</v>
      </c>
    </row>
    <row r="278" spans="1:9" ht="19" customHeight="1">
      <c r="A278" s="3" t="s">
        <v>1068</v>
      </c>
      <c r="B278" s="3" t="s">
        <v>158</v>
      </c>
      <c r="C278" s="3" t="s">
        <v>96</v>
      </c>
      <c r="D278" s="3" t="s">
        <v>937</v>
      </c>
      <c r="E278" s="3" t="s">
        <v>1029</v>
      </c>
      <c r="F278" s="3" t="s">
        <v>1069</v>
      </c>
      <c r="G278" s="4" t="s">
        <v>1070</v>
      </c>
      <c r="H278" s="3" t="s">
        <v>144</v>
      </c>
      <c r="I278" s="6">
        <f>VLOOKUP(A278,'[2]【4】 框架Ratecard条目汇总'!$A:$L,12,0)</f>
        <v>40</v>
      </c>
    </row>
    <row r="279" spans="1:9" ht="19" customHeight="1">
      <c r="A279" s="3" t="s">
        <v>1071</v>
      </c>
      <c r="B279" s="3" t="s">
        <v>158</v>
      </c>
      <c r="C279" s="3" t="s">
        <v>96</v>
      </c>
      <c r="D279" s="3" t="s">
        <v>937</v>
      </c>
      <c r="E279" s="3" t="s">
        <v>1029</v>
      </c>
      <c r="F279" s="3" t="s">
        <v>1069</v>
      </c>
      <c r="G279" s="4" t="s">
        <v>1072</v>
      </c>
      <c r="H279" s="3" t="s">
        <v>144</v>
      </c>
      <c r="I279" s="6">
        <f>VLOOKUP(A279,'[2]【4】 框架Ratecard条目汇总'!$A:$L,12,0)</f>
        <v>52</v>
      </c>
    </row>
    <row r="280" spans="1:9" ht="19" customHeight="1">
      <c r="A280" s="3" t="s">
        <v>1073</v>
      </c>
      <c r="B280" s="3" t="s">
        <v>158</v>
      </c>
      <c r="C280" s="3" t="s">
        <v>96</v>
      </c>
      <c r="D280" s="3" t="s">
        <v>937</v>
      </c>
      <c r="E280" s="3" t="s">
        <v>1029</v>
      </c>
      <c r="F280" s="3" t="s">
        <v>1069</v>
      </c>
      <c r="G280" s="4" t="s">
        <v>1074</v>
      </c>
      <c r="H280" s="3" t="s">
        <v>144</v>
      </c>
      <c r="I280" s="6">
        <f>VLOOKUP(A280,'[2]【4】 框架Ratecard条目汇总'!$A:$L,12,0)</f>
        <v>57</v>
      </c>
    </row>
    <row r="281" spans="1:9" ht="19" customHeight="1">
      <c r="A281" s="3" t="s">
        <v>167</v>
      </c>
      <c r="B281" s="3" t="s">
        <v>158</v>
      </c>
      <c r="C281" s="3" t="s">
        <v>96</v>
      </c>
      <c r="D281" s="3" t="s">
        <v>937</v>
      </c>
      <c r="E281" s="3" t="s">
        <v>1029</v>
      </c>
      <c r="F281" s="3" t="s">
        <v>1069</v>
      </c>
      <c r="G281" s="4" t="s">
        <v>1075</v>
      </c>
      <c r="H281" s="3" t="s">
        <v>144</v>
      </c>
      <c r="I281" s="6">
        <f>VLOOKUP(A281,'[2]【4】 框架Ratecard条目汇总'!$A:$L,12,0)</f>
        <v>65</v>
      </c>
    </row>
    <row r="282" spans="1:9" ht="19" customHeight="1">
      <c r="A282" s="3" t="s">
        <v>1076</v>
      </c>
      <c r="B282" s="3" t="s">
        <v>158</v>
      </c>
      <c r="C282" s="3" t="s">
        <v>96</v>
      </c>
      <c r="D282" s="3" t="s">
        <v>1077</v>
      </c>
      <c r="E282" s="3" t="s">
        <v>1078</v>
      </c>
      <c r="F282" s="3" t="s">
        <v>1079</v>
      </c>
      <c r="G282" s="4" t="s">
        <v>1080</v>
      </c>
      <c r="H282" s="3" t="s">
        <v>710</v>
      </c>
      <c r="I282" s="6">
        <f>VLOOKUP(A282,'[2]【4】 框架Ratecard条目汇总'!$A:$L,12,0)</f>
        <v>40</v>
      </c>
    </row>
    <row r="283" spans="1:9" ht="19" customHeight="1">
      <c r="A283" s="3" t="s">
        <v>1081</v>
      </c>
      <c r="B283" s="3" t="s">
        <v>158</v>
      </c>
      <c r="C283" s="3" t="s">
        <v>96</v>
      </c>
      <c r="D283" s="3" t="s">
        <v>1077</v>
      </c>
      <c r="E283" s="3" t="s">
        <v>1078</v>
      </c>
      <c r="F283" s="3" t="s">
        <v>1082</v>
      </c>
      <c r="G283" s="4" t="s">
        <v>1083</v>
      </c>
      <c r="H283" s="3" t="s">
        <v>710</v>
      </c>
      <c r="I283" s="6">
        <f>VLOOKUP(A283,'[2]【4】 框架Ratecard条目汇总'!$A:$L,12,0)</f>
        <v>40</v>
      </c>
    </row>
    <row r="284" spans="1:9" ht="19" customHeight="1">
      <c r="A284" s="3" t="s">
        <v>227</v>
      </c>
      <c r="B284" s="3" t="s">
        <v>158</v>
      </c>
      <c r="C284" s="3" t="s">
        <v>96</v>
      </c>
      <c r="D284" s="3" t="s">
        <v>1077</v>
      </c>
      <c r="E284" s="3" t="s">
        <v>1078</v>
      </c>
      <c r="F284" s="3" t="s">
        <v>1084</v>
      </c>
      <c r="G284" s="4" t="s">
        <v>1083</v>
      </c>
      <c r="H284" s="3" t="s">
        <v>710</v>
      </c>
      <c r="I284" s="6">
        <f>VLOOKUP(A284,'[2]【4】 框架Ratecard条目汇总'!$A:$L,12,0)</f>
        <v>35</v>
      </c>
    </row>
    <row r="285" spans="1:9" ht="19" customHeight="1">
      <c r="A285" s="3" t="s">
        <v>1085</v>
      </c>
      <c r="B285" s="3" t="s">
        <v>158</v>
      </c>
      <c r="C285" s="3" t="s">
        <v>96</v>
      </c>
      <c r="D285" s="3" t="s">
        <v>1077</v>
      </c>
      <c r="E285" s="3" t="s">
        <v>1078</v>
      </c>
      <c r="F285" s="3" t="s">
        <v>1086</v>
      </c>
      <c r="G285" s="4" t="s">
        <v>1087</v>
      </c>
      <c r="H285" s="3" t="s">
        <v>710</v>
      </c>
      <c r="I285" s="6">
        <f>VLOOKUP(A285,'[2]【4】 框架Ratecard条目汇总'!$A:$L,12,0)</f>
        <v>45</v>
      </c>
    </row>
    <row r="286" spans="1:9" ht="19" customHeight="1">
      <c r="A286" s="3" t="s">
        <v>276</v>
      </c>
      <c r="B286" s="3" t="s">
        <v>158</v>
      </c>
      <c r="C286" s="3" t="s">
        <v>96</v>
      </c>
      <c r="D286" s="3" t="s">
        <v>1077</v>
      </c>
      <c r="E286" s="3" t="s">
        <v>1078</v>
      </c>
      <c r="F286" s="3" t="s">
        <v>1088</v>
      </c>
      <c r="G286" s="7" t="s">
        <v>109</v>
      </c>
      <c r="H286" s="3" t="s">
        <v>710</v>
      </c>
      <c r="I286" s="6">
        <f>VLOOKUP(A286,'[2]【4】 框架Ratecard条目汇总'!$A:$L,12,0)</f>
        <v>28</v>
      </c>
    </row>
    <row r="287" spans="1:9" ht="19" customHeight="1">
      <c r="A287" s="3" t="s">
        <v>1089</v>
      </c>
      <c r="B287" s="3" t="s">
        <v>158</v>
      </c>
      <c r="C287" s="3" t="s">
        <v>96</v>
      </c>
      <c r="D287" s="3" t="s">
        <v>1077</v>
      </c>
      <c r="E287" s="3" t="s">
        <v>1090</v>
      </c>
      <c r="F287" s="3" t="s">
        <v>1091</v>
      </c>
      <c r="G287" s="4" t="s">
        <v>1092</v>
      </c>
      <c r="H287" s="3" t="s">
        <v>538</v>
      </c>
      <c r="I287" s="6">
        <f>VLOOKUP(A287,'[2]【4】 框架Ratecard条目汇总'!$A:$L,12,0)</f>
        <v>331</v>
      </c>
    </row>
    <row r="288" spans="1:9" ht="19" customHeight="1">
      <c r="A288" s="3" t="s">
        <v>1093</v>
      </c>
      <c r="B288" s="3" t="s">
        <v>158</v>
      </c>
      <c r="C288" s="3" t="s">
        <v>96</v>
      </c>
      <c r="D288" s="3" t="s">
        <v>1077</v>
      </c>
      <c r="E288" s="3" t="s">
        <v>1090</v>
      </c>
      <c r="F288" s="3" t="s">
        <v>1094</v>
      </c>
      <c r="G288" s="4" t="s">
        <v>1092</v>
      </c>
      <c r="H288" s="3" t="s">
        <v>538</v>
      </c>
      <c r="I288" s="6">
        <f>VLOOKUP(A288,'[2]【4】 框架Ratecard条目汇总'!$A:$L,12,0)</f>
        <v>349</v>
      </c>
    </row>
    <row r="289" spans="1:9" ht="19" customHeight="1">
      <c r="A289" s="3" t="s">
        <v>177</v>
      </c>
      <c r="B289" s="3" t="s">
        <v>158</v>
      </c>
      <c r="C289" s="3" t="s">
        <v>96</v>
      </c>
      <c r="D289" s="3" t="s">
        <v>1077</v>
      </c>
      <c r="E289" s="3" t="s">
        <v>1095</v>
      </c>
      <c r="F289" s="3" t="s">
        <v>1096</v>
      </c>
      <c r="G289" s="4" t="s">
        <v>1097</v>
      </c>
      <c r="H289" s="3" t="s">
        <v>669</v>
      </c>
      <c r="I289" s="6">
        <f>VLOOKUP(A289,'[2]【4】 框架Ratecard条目汇总'!$A:$L,12,0)</f>
        <v>450</v>
      </c>
    </row>
    <row r="290" spans="1:9" ht="19" customHeight="1">
      <c r="A290" s="3" t="s">
        <v>1098</v>
      </c>
      <c r="B290" s="3" t="s">
        <v>158</v>
      </c>
      <c r="C290" s="3" t="s">
        <v>96</v>
      </c>
      <c r="D290" s="3" t="s">
        <v>1077</v>
      </c>
      <c r="E290" s="3" t="s">
        <v>1095</v>
      </c>
      <c r="F290" s="3" t="s">
        <v>1096</v>
      </c>
      <c r="G290" s="4" t="s">
        <v>1099</v>
      </c>
      <c r="H290" s="3" t="s">
        <v>669</v>
      </c>
      <c r="I290" s="6">
        <f>VLOOKUP(A290,'[2]【4】 框架Ratecard条目汇总'!$A:$L,12,0)</f>
        <v>575</v>
      </c>
    </row>
    <row r="291" spans="1:9" ht="19" customHeight="1">
      <c r="A291" s="3" t="s">
        <v>1100</v>
      </c>
      <c r="B291" s="3" t="s">
        <v>158</v>
      </c>
      <c r="C291" s="3" t="s">
        <v>96</v>
      </c>
      <c r="D291" s="3" t="s">
        <v>1077</v>
      </c>
      <c r="E291" s="3" t="s">
        <v>1095</v>
      </c>
      <c r="F291" s="3" t="s">
        <v>1101</v>
      </c>
      <c r="G291" s="4" t="s">
        <v>1097</v>
      </c>
      <c r="H291" s="3" t="s">
        <v>669</v>
      </c>
      <c r="I291" s="6">
        <f>VLOOKUP(A291,'[2]【4】 框架Ratecard条目汇总'!$A:$L,12,0)</f>
        <v>375</v>
      </c>
    </row>
    <row r="292" spans="1:9" ht="19" customHeight="1">
      <c r="A292" s="3" t="s">
        <v>274</v>
      </c>
      <c r="B292" s="3" t="s">
        <v>158</v>
      </c>
      <c r="C292" s="3" t="s">
        <v>96</v>
      </c>
      <c r="D292" s="3" t="s">
        <v>1077</v>
      </c>
      <c r="E292" s="3" t="s">
        <v>1095</v>
      </c>
      <c r="F292" s="3" t="s">
        <v>1101</v>
      </c>
      <c r="G292" s="4" t="s">
        <v>1099</v>
      </c>
      <c r="H292" s="3" t="s">
        <v>669</v>
      </c>
      <c r="I292" s="6">
        <f>VLOOKUP(A292,'[2]【4】 框架Ratecard条目汇总'!$A:$L,12,0)</f>
        <v>435</v>
      </c>
    </row>
    <row r="293" spans="1:9" ht="19" customHeight="1">
      <c r="A293" s="3" t="s">
        <v>215</v>
      </c>
      <c r="B293" s="3" t="s">
        <v>158</v>
      </c>
      <c r="C293" s="3" t="s">
        <v>96</v>
      </c>
      <c r="D293" s="3" t="s">
        <v>1077</v>
      </c>
      <c r="E293" s="3" t="s">
        <v>1095</v>
      </c>
      <c r="F293" s="3" t="s">
        <v>1101</v>
      </c>
      <c r="G293" s="4" t="s">
        <v>1102</v>
      </c>
      <c r="H293" s="3" t="s">
        <v>669</v>
      </c>
      <c r="I293" s="6">
        <f>VLOOKUP(A293,'[2]【4】 框架Ratecard条目汇总'!$A:$L,12,0)</f>
        <v>500</v>
      </c>
    </row>
    <row r="294" spans="1:9" ht="19" customHeight="1">
      <c r="A294" s="3" t="s">
        <v>1103</v>
      </c>
      <c r="B294" s="3" t="s">
        <v>158</v>
      </c>
      <c r="C294" s="3" t="s">
        <v>96</v>
      </c>
      <c r="D294" s="3" t="s">
        <v>1077</v>
      </c>
      <c r="E294" s="3" t="s">
        <v>1104</v>
      </c>
      <c r="F294" s="3" t="s">
        <v>1105</v>
      </c>
      <c r="G294" s="4" t="s">
        <v>1106</v>
      </c>
      <c r="H294" s="3" t="s">
        <v>144</v>
      </c>
      <c r="I294" s="6">
        <f>VLOOKUP(A294,'[2]【4】 框架Ratecard条目汇总'!$A:$L,12,0)</f>
        <v>35</v>
      </c>
    </row>
    <row r="295" spans="1:9" ht="19" customHeight="1">
      <c r="A295" s="3" t="s">
        <v>1107</v>
      </c>
      <c r="B295" s="3" t="s">
        <v>158</v>
      </c>
      <c r="C295" s="3" t="s">
        <v>96</v>
      </c>
      <c r="D295" s="3" t="s">
        <v>1077</v>
      </c>
      <c r="E295" s="3" t="s">
        <v>1108</v>
      </c>
      <c r="F295" s="3" t="s">
        <v>1109</v>
      </c>
      <c r="G295" s="4" t="s">
        <v>1110</v>
      </c>
      <c r="H295" s="3" t="s">
        <v>144</v>
      </c>
      <c r="I295" s="6">
        <f>VLOOKUP(A295,'[2]【4】 框架Ratecard条目汇总'!$A:$L,12,0)</f>
        <v>25</v>
      </c>
    </row>
    <row r="296" spans="1:9" ht="19" customHeight="1">
      <c r="A296" s="3" t="s">
        <v>1111</v>
      </c>
      <c r="B296" s="3" t="s">
        <v>158</v>
      </c>
      <c r="C296" s="3" t="s">
        <v>96</v>
      </c>
      <c r="D296" s="3" t="s">
        <v>1077</v>
      </c>
      <c r="E296" s="3" t="s">
        <v>1112</v>
      </c>
      <c r="F296" s="3" t="s">
        <v>1113</v>
      </c>
      <c r="G296" s="4" t="s">
        <v>1114</v>
      </c>
      <c r="H296" s="3" t="s">
        <v>144</v>
      </c>
      <c r="I296" s="6">
        <f>VLOOKUP(A296,'[2]【4】 框架Ratecard条目汇总'!$A:$L,12,0)</f>
        <v>35</v>
      </c>
    </row>
    <row r="297" spans="1:9" ht="19" customHeight="1">
      <c r="A297" s="3" t="s">
        <v>1115</v>
      </c>
      <c r="B297" s="3" t="s">
        <v>158</v>
      </c>
      <c r="C297" s="3" t="s">
        <v>96</v>
      </c>
      <c r="D297" s="3" t="s">
        <v>1077</v>
      </c>
      <c r="E297" s="3" t="s">
        <v>1112</v>
      </c>
      <c r="F297" s="3" t="s">
        <v>1116</v>
      </c>
      <c r="G297" s="4" t="s">
        <v>1117</v>
      </c>
      <c r="H297" s="3" t="s">
        <v>144</v>
      </c>
      <c r="I297" s="6">
        <f>VLOOKUP(A297,'[2]【4】 框架Ratecard条目汇总'!$A:$L,12,0)</f>
        <v>40</v>
      </c>
    </row>
    <row r="298" spans="1:9" ht="19" customHeight="1">
      <c r="A298" s="3" t="s">
        <v>1118</v>
      </c>
      <c r="B298" s="3" t="s">
        <v>158</v>
      </c>
      <c r="C298" s="3" t="s">
        <v>96</v>
      </c>
      <c r="D298" s="3" t="s">
        <v>1077</v>
      </c>
      <c r="E298" s="3" t="s">
        <v>1112</v>
      </c>
      <c r="F298" s="3" t="s">
        <v>1119</v>
      </c>
      <c r="G298" s="4" t="s">
        <v>1114</v>
      </c>
      <c r="H298" s="3" t="s">
        <v>144</v>
      </c>
      <c r="I298" s="6">
        <f>VLOOKUP(A298,'[2]【4】 框架Ratecard条目汇总'!$A:$L,12,0)</f>
        <v>40</v>
      </c>
    </row>
    <row r="299" spans="1:9" ht="19" customHeight="1">
      <c r="A299" s="3" t="s">
        <v>1120</v>
      </c>
      <c r="B299" s="3" t="s">
        <v>158</v>
      </c>
      <c r="C299" s="3" t="s">
        <v>96</v>
      </c>
      <c r="D299" s="3" t="s">
        <v>1077</v>
      </c>
      <c r="E299" s="3" t="s">
        <v>1112</v>
      </c>
      <c r="F299" s="3" t="s">
        <v>1121</v>
      </c>
      <c r="G299" s="4" t="s">
        <v>1114</v>
      </c>
      <c r="H299" s="3" t="s">
        <v>144</v>
      </c>
      <c r="I299" s="6">
        <f>VLOOKUP(A299,'[2]【4】 框架Ratecard条目汇总'!$A:$L,12,0)</f>
        <v>40</v>
      </c>
    </row>
    <row r="300" spans="1:9" ht="19" customHeight="1">
      <c r="A300" s="3" t="s">
        <v>1122</v>
      </c>
      <c r="B300" s="3" t="s">
        <v>158</v>
      </c>
      <c r="C300" s="3" t="s">
        <v>96</v>
      </c>
      <c r="D300" s="3" t="s">
        <v>1077</v>
      </c>
      <c r="E300" s="3" t="s">
        <v>1112</v>
      </c>
      <c r="F300" s="3" t="s">
        <v>1123</v>
      </c>
      <c r="G300" s="4" t="s">
        <v>1124</v>
      </c>
      <c r="H300" s="3" t="s">
        <v>144</v>
      </c>
      <c r="I300" s="6">
        <f>VLOOKUP(A300,'[2]【4】 框架Ratecard条目汇总'!$A:$L,12,0)</f>
        <v>175</v>
      </c>
    </row>
    <row r="301" spans="1:9" ht="19" customHeight="1">
      <c r="A301" s="3" t="s">
        <v>1125</v>
      </c>
      <c r="B301" s="3" t="s">
        <v>158</v>
      </c>
      <c r="C301" s="3" t="s">
        <v>96</v>
      </c>
      <c r="D301" s="3" t="s">
        <v>1077</v>
      </c>
      <c r="E301" s="3" t="s">
        <v>1126</v>
      </c>
      <c r="F301" s="3" t="s">
        <v>1127</v>
      </c>
      <c r="G301" s="7" t="s">
        <v>109</v>
      </c>
      <c r="H301" s="3" t="s">
        <v>710</v>
      </c>
      <c r="I301" s="6">
        <f>VLOOKUP(A301,'[2]【4】 框架Ratecard条目汇总'!$A:$L,12,0)</f>
        <v>27</v>
      </c>
    </row>
    <row r="302" spans="1:9" ht="19" customHeight="1">
      <c r="A302" s="3" t="s">
        <v>1128</v>
      </c>
      <c r="B302" s="3" t="s">
        <v>158</v>
      </c>
      <c r="C302" s="3" t="s">
        <v>96</v>
      </c>
      <c r="D302" s="3" t="s">
        <v>1129</v>
      </c>
      <c r="E302" s="3" t="s">
        <v>1130</v>
      </c>
      <c r="F302" s="3" t="s">
        <v>1131</v>
      </c>
      <c r="G302" s="4" t="s">
        <v>1132</v>
      </c>
      <c r="H302" s="3" t="s">
        <v>513</v>
      </c>
      <c r="I302" s="6">
        <f>VLOOKUP(A302,'[2]【4】 框架Ratecard条目汇总'!$A:$L,12,0)</f>
        <v>1.3</v>
      </c>
    </row>
    <row r="303" spans="1:9" ht="19" customHeight="1">
      <c r="A303" s="3" t="s">
        <v>1133</v>
      </c>
      <c r="B303" s="3" t="s">
        <v>158</v>
      </c>
      <c r="C303" s="3" t="s">
        <v>96</v>
      </c>
      <c r="D303" s="3" t="s">
        <v>1129</v>
      </c>
      <c r="E303" s="3" t="s">
        <v>1130</v>
      </c>
      <c r="F303" s="3" t="s">
        <v>1131</v>
      </c>
      <c r="G303" s="4" t="s">
        <v>1134</v>
      </c>
      <c r="H303" s="3" t="s">
        <v>513</v>
      </c>
      <c r="I303" s="6">
        <f>VLOOKUP(A303,'[2]【4】 框架Ratecard条目汇总'!$A:$L,12,0)</f>
        <v>1.5</v>
      </c>
    </row>
    <row r="304" spans="1:9" ht="19" customHeight="1">
      <c r="A304" s="3" t="s">
        <v>1135</v>
      </c>
      <c r="B304" s="3" t="s">
        <v>158</v>
      </c>
      <c r="C304" s="3" t="s">
        <v>96</v>
      </c>
      <c r="D304" s="3" t="s">
        <v>1129</v>
      </c>
      <c r="E304" s="3" t="s">
        <v>1130</v>
      </c>
      <c r="F304" s="3" t="s">
        <v>1136</v>
      </c>
      <c r="G304" s="4" t="s">
        <v>1132</v>
      </c>
      <c r="H304" s="3" t="s">
        <v>513</v>
      </c>
      <c r="I304" s="6">
        <f>VLOOKUP(A304,'[2]【4】 框架Ratecard条目汇总'!$A:$L,12,0)</f>
        <v>0.9</v>
      </c>
    </row>
    <row r="305" spans="1:9" ht="19" customHeight="1">
      <c r="A305" s="3" t="s">
        <v>1137</v>
      </c>
      <c r="B305" s="3" t="s">
        <v>158</v>
      </c>
      <c r="C305" s="3" t="s">
        <v>96</v>
      </c>
      <c r="D305" s="3" t="s">
        <v>1129</v>
      </c>
      <c r="E305" s="3" t="s">
        <v>1130</v>
      </c>
      <c r="F305" s="3" t="s">
        <v>1136</v>
      </c>
      <c r="G305" s="4" t="s">
        <v>1134</v>
      </c>
      <c r="H305" s="3" t="s">
        <v>513</v>
      </c>
      <c r="I305" s="6">
        <f>VLOOKUP(A305,'[2]【4】 框架Ratecard条目汇总'!$A:$L,12,0)</f>
        <v>1</v>
      </c>
    </row>
    <row r="306" spans="1:9" ht="19" customHeight="1">
      <c r="A306" s="3" t="s">
        <v>1138</v>
      </c>
      <c r="B306" s="3" t="s">
        <v>158</v>
      </c>
      <c r="C306" s="3" t="s">
        <v>96</v>
      </c>
      <c r="D306" s="3" t="s">
        <v>1129</v>
      </c>
      <c r="E306" s="3" t="s">
        <v>1130</v>
      </c>
      <c r="F306" s="3" t="s">
        <v>1139</v>
      </c>
      <c r="G306" s="4" t="s">
        <v>1132</v>
      </c>
      <c r="H306" s="3" t="s">
        <v>513</v>
      </c>
      <c r="I306" s="6">
        <f>VLOOKUP(A306,'[2]【4】 框架Ratecard条目汇总'!$A:$L,12,0)</f>
        <v>1.1000000000000001</v>
      </c>
    </row>
    <row r="307" spans="1:9" ht="19" customHeight="1">
      <c r="A307" s="3" t="s">
        <v>1140</v>
      </c>
      <c r="B307" s="3" t="s">
        <v>158</v>
      </c>
      <c r="C307" s="3" t="s">
        <v>96</v>
      </c>
      <c r="D307" s="3" t="s">
        <v>1129</v>
      </c>
      <c r="E307" s="3" t="s">
        <v>1130</v>
      </c>
      <c r="F307" s="3" t="s">
        <v>1139</v>
      </c>
      <c r="G307" s="4" t="s">
        <v>1134</v>
      </c>
      <c r="H307" s="3" t="s">
        <v>513</v>
      </c>
      <c r="I307" s="6">
        <f>VLOOKUP(A307,'[2]【4】 框架Ratecard条目汇总'!$A:$L,12,0)</f>
        <v>1.5</v>
      </c>
    </row>
    <row r="308" spans="1:9" ht="19" customHeight="1">
      <c r="A308" s="3" t="s">
        <v>1141</v>
      </c>
      <c r="B308" s="3" t="s">
        <v>158</v>
      </c>
      <c r="C308" s="3" t="s">
        <v>96</v>
      </c>
      <c r="D308" s="3" t="s">
        <v>1129</v>
      </c>
      <c r="E308" s="3" t="s">
        <v>1130</v>
      </c>
      <c r="F308" s="3" t="s">
        <v>1142</v>
      </c>
      <c r="G308" s="4" t="s">
        <v>1143</v>
      </c>
      <c r="H308" s="3" t="s">
        <v>513</v>
      </c>
      <c r="I308" s="6">
        <f>VLOOKUP(A308,'[2]【4】 框架Ratecard条目汇总'!$A:$L,12,0)</f>
        <v>2</v>
      </c>
    </row>
    <row r="309" spans="1:9" ht="19" customHeight="1">
      <c r="A309" s="3" t="s">
        <v>1144</v>
      </c>
      <c r="B309" s="3" t="s">
        <v>158</v>
      </c>
      <c r="C309" s="3" t="s">
        <v>96</v>
      </c>
      <c r="D309" s="3" t="s">
        <v>1129</v>
      </c>
      <c r="E309" s="3" t="s">
        <v>1130</v>
      </c>
      <c r="F309" s="3" t="s">
        <v>1142</v>
      </c>
      <c r="G309" s="4" t="s">
        <v>1145</v>
      </c>
      <c r="H309" s="3" t="s">
        <v>513</v>
      </c>
      <c r="I309" s="6">
        <f>VLOOKUP(A309,'[2]【4】 框架Ratecard条目汇总'!$A:$L,12,0)</f>
        <v>2</v>
      </c>
    </row>
    <row r="310" spans="1:9" ht="19" customHeight="1">
      <c r="A310" s="3" t="s">
        <v>1146</v>
      </c>
      <c r="B310" s="3" t="s">
        <v>158</v>
      </c>
      <c r="C310" s="3" t="s">
        <v>96</v>
      </c>
      <c r="D310" s="3" t="s">
        <v>1129</v>
      </c>
      <c r="E310" s="3" t="s">
        <v>1130</v>
      </c>
      <c r="F310" s="3" t="s">
        <v>1147</v>
      </c>
      <c r="G310" s="4" t="s">
        <v>1143</v>
      </c>
      <c r="H310" s="3" t="s">
        <v>513</v>
      </c>
      <c r="I310" s="6">
        <f>VLOOKUP(A310,'[2]【4】 框架Ratecard条目汇总'!$A:$L,12,0)</f>
        <v>2.5</v>
      </c>
    </row>
    <row r="311" spans="1:9" ht="19" customHeight="1">
      <c r="A311" s="3" t="s">
        <v>1148</v>
      </c>
      <c r="B311" s="3" t="s">
        <v>158</v>
      </c>
      <c r="C311" s="3" t="s">
        <v>96</v>
      </c>
      <c r="D311" s="3" t="s">
        <v>1129</v>
      </c>
      <c r="E311" s="3" t="s">
        <v>1130</v>
      </c>
      <c r="F311" s="3" t="s">
        <v>1147</v>
      </c>
      <c r="G311" s="4" t="s">
        <v>1145</v>
      </c>
      <c r="H311" s="3" t="s">
        <v>513</v>
      </c>
      <c r="I311" s="6">
        <f>VLOOKUP(A311,'[2]【4】 框架Ratecard条目汇总'!$A:$L,12,0)</f>
        <v>2</v>
      </c>
    </row>
    <row r="312" spans="1:9" ht="19" customHeight="1">
      <c r="A312" s="3" t="s">
        <v>157</v>
      </c>
      <c r="B312" s="3" t="s">
        <v>158</v>
      </c>
      <c r="C312" s="3" t="s">
        <v>96</v>
      </c>
      <c r="D312" s="3" t="s">
        <v>1129</v>
      </c>
      <c r="E312" s="3" t="s">
        <v>1130</v>
      </c>
      <c r="F312" s="3" t="s">
        <v>1142</v>
      </c>
      <c r="G312" s="4" t="s">
        <v>1149</v>
      </c>
      <c r="H312" s="3" t="s">
        <v>513</v>
      </c>
      <c r="I312" s="6">
        <f>VLOOKUP(A312,'[2]【4】 框架Ratecard条目汇总'!$A:$L,12,0)</f>
        <v>2.7</v>
      </c>
    </row>
    <row r="313" spans="1:9" ht="19" customHeight="1">
      <c r="A313" s="3" t="s">
        <v>1150</v>
      </c>
      <c r="B313" s="3" t="s">
        <v>158</v>
      </c>
      <c r="C313" s="3" t="s">
        <v>96</v>
      </c>
      <c r="D313" s="3" t="s">
        <v>1129</v>
      </c>
      <c r="E313" s="3" t="s">
        <v>1130</v>
      </c>
      <c r="F313" s="3" t="s">
        <v>1142</v>
      </c>
      <c r="G313" s="4" t="s">
        <v>1151</v>
      </c>
      <c r="H313" s="3" t="s">
        <v>513</v>
      </c>
      <c r="I313" s="6">
        <f>VLOOKUP(A313,'[2]【4】 框架Ratecard条目汇总'!$A:$L,12,0)</f>
        <v>2.1</v>
      </c>
    </row>
    <row r="314" spans="1:9" ht="19" customHeight="1">
      <c r="A314" s="3" t="s">
        <v>1152</v>
      </c>
      <c r="B314" s="3" t="s">
        <v>158</v>
      </c>
      <c r="C314" s="3" t="s">
        <v>96</v>
      </c>
      <c r="D314" s="3" t="s">
        <v>1129</v>
      </c>
      <c r="E314" s="3" t="s">
        <v>1130</v>
      </c>
      <c r="F314" s="3" t="s">
        <v>1147</v>
      </c>
      <c r="G314" s="4" t="s">
        <v>1149</v>
      </c>
      <c r="H314" s="3" t="s">
        <v>513</v>
      </c>
      <c r="I314" s="6">
        <f>VLOOKUP(A314,'[2]【4】 框架Ratecard条目汇总'!$A:$L,12,0)</f>
        <v>3.5</v>
      </c>
    </row>
    <row r="315" spans="1:9" ht="19" customHeight="1">
      <c r="A315" s="3" t="s">
        <v>252</v>
      </c>
      <c r="B315" s="3" t="s">
        <v>158</v>
      </c>
      <c r="C315" s="3" t="s">
        <v>96</v>
      </c>
      <c r="D315" s="3" t="s">
        <v>1129</v>
      </c>
      <c r="E315" s="3" t="s">
        <v>1130</v>
      </c>
      <c r="F315" s="3" t="s">
        <v>1147</v>
      </c>
      <c r="G315" s="4" t="s">
        <v>1151</v>
      </c>
      <c r="H315" s="3" t="s">
        <v>513</v>
      </c>
      <c r="I315" s="6">
        <f>VLOOKUP(A315,'[2]【4】 框架Ratecard条目汇总'!$A:$L,12,0)</f>
        <v>2.7</v>
      </c>
    </row>
    <row r="316" spans="1:9" ht="19" customHeight="1">
      <c r="A316" s="3" t="s">
        <v>1153</v>
      </c>
      <c r="B316" s="3" t="s">
        <v>158</v>
      </c>
      <c r="C316" s="3" t="s">
        <v>96</v>
      </c>
      <c r="D316" s="3" t="s">
        <v>1129</v>
      </c>
      <c r="E316" s="3" t="s">
        <v>1154</v>
      </c>
      <c r="F316" s="3" t="s">
        <v>1155</v>
      </c>
      <c r="G316" s="4" t="s">
        <v>1156</v>
      </c>
      <c r="H316" s="3" t="s">
        <v>513</v>
      </c>
      <c r="I316" s="6">
        <f>VLOOKUP(A316,'[2]【4】 框架Ratecard条目汇总'!$A:$L,12,0)</f>
        <v>3.2</v>
      </c>
    </row>
    <row r="317" spans="1:9" ht="19" customHeight="1">
      <c r="A317" s="3" t="s">
        <v>1157</v>
      </c>
      <c r="B317" s="3" t="s">
        <v>158</v>
      </c>
      <c r="C317" s="3" t="s">
        <v>96</v>
      </c>
      <c r="D317" s="3" t="s">
        <v>1129</v>
      </c>
      <c r="E317" s="3" t="s">
        <v>1154</v>
      </c>
      <c r="F317" s="3" t="s">
        <v>1155</v>
      </c>
      <c r="G317" s="4" t="s">
        <v>1158</v>
      </c>
      <c r="H317" s="3" t="s">
        <v>513</v>
      </c>
      <c r="I317" s="6">
        <f>VLOOKUP(A317,'[2]【4】 框架Ratecard条目汇总'!$A:$L,12,0)</f>
        <v>2</v>
      </c>
    </row>
    <row r="318" spans="1:9" ht="19" customHeight="1">
      <c r="A318" s="3" t="s">
        <v>1159</v>
      </c>
      <c r="B318" s="3" t="s">
        <v>158</v>
      </c>
      <c r="C318" s="3" t="s">
        <v>96</v>
      </c>
      <c r="D318" s="3" t="s">
        <v>1129</v>
      </c>
      <c r="E318" s="3" t="s">
        <v>1154</v>
      </c>
      <c r="F318" s="3" t="s">
        <v>1160</v>
      </c>
      <c r="G318" s="4" t="s">
        <v>1156</v>
      </c>
      <c r="H318" s="3" t="s">
        <v>513</v>
      </c>
      <c r="I318" s="6">
        <f>VLOOKUP(A318,'[2]【4】 框架Ratecard条目汇总'!$A:$L,12,0)</f>
        <v>3</v>
      </c>
    </row>
    <row r="319" spans="1:9" ht="19" customHeight="1">
      <c r="A319" s="3" t="s">
        <v>1161</v>
      </c>
      <c r="B319" s="3" t="s">
        <v>158</v>
      </c>
      <c r="C319" s="3" t="s">
        <v>96</v>
      </c>
      <c r="D319" s="3" t="s">
        <v>1129</v>
      </c>
      <c r="E319" s="3" t="s">
        <v>1154</v>
      </c>
      <c r="F319" s="3" t="s">
        <v>1160</v>
      </c>
      <c r="G319" s="4" t="s">
        <v>1158</v>
      </c>
      <c r="H319" s="3" t="s">
        <v>513</v>
      </c>
      <c r="I319" s="6">
        <f>VLOOKUP(A319,'[2]【4】 框架Ratecard条目汇总'!$A:$L,12,0)</f>
        <v>2.2000000000000002</v>
      </c>
    </row>
    <row r="320" spans="1:9" ht="19" customHeight="1">
      <c r="A320" s="3" t="s">
        <v>1162</v>
      </c>
      <c r="B320" s="3" t="s">
        <v>158</v>
      </c>
      <c r="C320" s="3" t="s">
        <v>96</v>
      </c>
      <c r="D320" s="3" t="s">
        <v>1129</v>
      </c>
      <c r="E320" s="3" t="s">
        <v>1163</v>
      </c>
      <c r="F320" s="3" t="s">
        <v>1164</v>
      </c>
      <c r="G320" s="4" t="s">
        <v>1165</v>
      </c>
      <c r="H320" s="3" t="s">
        <v>513</v>
      </c>
      <c r="I320" s="6">
        <f>VLOOKUP(A320,'[2]【4】 框架Ratecard条目汇总'!$A:$L,12,0)</f>
        <v>1.8</v>
      </c>
    </row>
    <row r="321" spans="1:9" ht="19" customHeight="1">
      <c r="A321" s="3" t="s">
        <v>1166</v>
      </c>
      <c r="B321" s="3" t="s">
        <v>158</v>
      </c>
      <c r="C321" s="3" t="s">
        <v>96</v>
      </c>
      <c r="D321" s="3" t="s">
        <v>1129</v>
      </c>
      <c r="E321" s="3" t="s">
        <v>1163</v>
      </c>
      <c r="F321" s="3" t="s">
        <v>1164</v>
      </c>
      <c r="G321" s="4" t="s">
        <v>1167</v>
      </c>
      <c r="H321" s="3" t="s">
        <v>513</v>
      </c>
      <c r="I321" s="6">
        <f>VLOOKUP(A321,'[2]【4】 框架Ratecard条目汇总'!$A:$L,12,0)</f>
        <v>1.5</v>
      </c>
    </row>
    <row r="322" spans="1:9" ht="19" customHeight="1">
      <c r="A322" s="3" t="s">
        <v>1168</v>
      </c>
      <c r="B322" s="3" t="s">
        <v>158</v>
      </c>
      <c r="C322" s="3" t="s">
        <v>96</v>
      </c>
      <c r="D322" s="3" t="s">
        <v>1129</v>
      </c>
      <c r="E322" s="3" t="s">
        <v>1163</v>
      </c>
      <c r="F322" s="3" t="s">
        <v>1164</v>
      </c>
      <c r="G322" s="4" t="s">
        <v>1169</v>
      </c>
      <c r="H322" s="3" t="s">
        <v>513</v>
      </c>
      <c r="I322" s="6">
        <f>VLOOKUP(A322,'[2]【4】 框架Ratecard条目汇总'!$A:$L,12,0)</f>
        <v>2</v>
      </c>
    </row>
    <row r="323" spans="1:9" ht="19" customHeight="1">
      <c r="A323" s="3" t="s">
        <v>1170</v>
      </c>
      <c r="B323" s="3" t="s">
        <v>158</v>
      </c>
      <c r="C323" s="3" t="s">
        <v>96</v>
      </c>
      <c r="D323" s="3" t="s">
        <v>1129</v>
      </c>
      <c r="E323" s="3" t="s">
        <v>1163</v>
      </c>
      <c r="F323" s="3" t="s">
        <v>1164</v>
      </c>
      <c r="G323" s="4" t="s">
        <v>1171</v>
      </c>
      <c r="H323" s="3" t="s">
        <v>513</v>
      </c>
      <c r="I323" s="6">
        <f>VLOOKUP(A323,'[2]【4】 框架Ratecard条目汇总'!$A:$L,12,0)</f>
        <v>1.7</v>
      </c>
    </row>
    <row r="324" spans="1:9" ht="19" customHeight="1">
      <c r="A324" s="3" t="s">
        <v>1172</v>
      </c>
      <c r="B324" s="3" t="s">
        <v>158</v>
      </c>
      <c r="C324" s="3" t="s">
        <v>96</v>
      </c>
      <c r="D324" s="3" t="s">
        <v>1129</v>
      </c>
      <c r="E324" s="3" t="s">
        <v>1163</v>
      </c>
      <c r="F324" s="3" t="s">
        <v>1164</v>
      </c>
      <c r="G324" s="4" t="s">
        <v>1173</v>
      </c>
      <c r="H324" s="3" t="s">
        <v>513</v>
      </c>
      <c r="I324" s="6">
        <f>VLOOKUP(A324,'[2]【4】 框架Ratecard条目汇总'!$A:$L,12,0)</f>
        <v>3</v>
      </c>
    </row>
    <row r="325" spans="1:9" ht="19" customHeight="1">
      <c r="A325" s="3" t="s">
        <v>1174</v>
      </c>
      <c r="B325" s="3" t="s">
        <v>158</v>
      </c>
      <c r="C325" s="3" t="s">
        <v>96</v>
      </c>
      <c r="D325" s="3" t="s">
        <v>1129</v>
      </c>
      <c r="E325" s="3" t="s">
        <v>1163</v>
      </c>
      <c r="F325" s="3" t="s">
        <v>1164</v>
      </c>
      <c r="G325" s="4" t="s">
        <v>1175</v>
      </c>
      <c r="H325" s="3" t="s">
        <v>513</v>
      </c>
      <c r="I325" s="6">
        <f>VLOOKUP(A325,'[2]【4】 框架Ratecard条目汇总'!$A:$L,12,0)</f>
        <v>1.9</v>
      </c>
    </row>
    <row r="326" spans="1:9" ht="19" customHeight="1">
      <c r="A326" s="3" t="s">
        <v>1176</v>
      </c>
      <c r="B326" s="3" t="s">
        <v>158</v>
      </c>
      <c r="C326" s="3" t="s">
        <v>96</v>
      </c>
      <c r="D326" s="3" t="s">
        <v>1129</v>
      </c>
      <c r="E326" s="3" t="s">
        <v>1177</v>
      </c>
      <c r="F326" s="3" t="s">
        <v>1177</v>
      </c>
      <c r="G326" s="4" t="s">
        <v>1178</v>
      </c>
      <c r="H326" s="3" t="s">
        <v>513</v>
      </c>
      <c r="I326" s="6">
        <f>VLOOKUP(A326,'[2]【4】 框架Ratecard条目汇总'!$A:$L,12,0)</f>
        <v>4.5</v>
      </c>
    </row>
    <row r="327" spans="1:9" ht="19" customHeight="1">
      <c r="A327" s="3" t="s">
        <v>1179</v>
      </c>
      <c r="B327" s="3" t="s">
        <v>158</v>
      </c>
      <c r="C327" s="3" t="s">
        <v>96</v>
      </c>
      <c r="D327" s="3" t="s">
        <v>1129</v>
      </c>
      <c r="E327" s="3" t="s">
        <v>1177</v>
      </c>
      <c r="F327" s="3" t="s">
        <v>1177</v>
      </c>
      <c r="G327" s="4" t="s">
        <v>1180</v>
      </c>
      <c r="H327" s="3" t="s">
        <v>513</v>
      </c>
      <c r="I327" s="6">
        <f>VLOOKUP(A327,'[2]【4】 框架Ratecard条目汇总'!$A:$L,12,0)</f>
        <v>2.6</v>
      </c>
    </row>
    <row r="328" spans="1:9" ht="19" customHeight="1">
      <c r="A328" s="3" t="s">
        <v>245</v>
      </c>
      <c r="B328" s="3" t="s">
        <v>158</v>
      </c>
      <c r="C328" s="3" t="s">
        <v>96</v>
      </c>
      <c r="D328" s="3" t="s">
        <v>1129</v>
      </c>
      <c r="E328" s="3" t="s">
        <v>1177</v>
      </c>
      <c r="F328" s="3" t="s">
        <v>1177</v>
      </c>
      <c r="G328" s="4" t="s">
        <v>1181</v>
      </c>
      <c r="H328" s="3" t="s">
        <v>513</v>
      </c>
      <c r="I328" s="6">
        <f>VLOOKUP(A328,'[2]【4】 框架Ratecard条目汇总'!$A:$L,12,0)</f>
        <v>5</v>
      </c>
    </row>
    <row r="329" spans="1:9" ht="19" customHeight="1">
      <c r="A329" s="3" t="s">
        <v>1182</v>
      </c>
      <c r="B329" s="3" t="s">
        <v>158</v>
      </c>
      <c r="C329" s="3" t="s">
        <v>96</v>
      </c>
      <c r="D329" s="3" t="s">
        <v>1129</v>
      </c>
      <c r="E329" s="3" t="s">
        <v>1177</v>
      </c>
      <c r="F329" s="3" t="s">
        <v>1177</v>
      </c>
      <c r="G329" s="4" t="s">
        <v>1183</v>
      </c>
      <c r="H329" s="3" t="s">
        <v>513</v>
      </c>
      <c r="I329" s="6">
        <f>VLOOKUP(A329,'[2]【4】 框架Ratecard条目汇总'!$A:$L,12,0)</f>
        <v>3</v>
      </c>
    </row>
    <row r="330" spans="1:9" ht="19" customHeight="1">
      <c r="A330" s="3" t="s">
        <v>164</v>
      </c>
      <c r="B330" s="3" t="s">
        <v>158</v>
      </c>
      <c r="C330" s="3" t="s">
        <v>96</v>
      </c>
      <c r="D330" s="3" t="s">
        <v>1129</v>
      </c>
      <c r="E330" s="3" t="s">
        <v>1184</v>
      </c>
      <c r="F330" s="3" t="s">
        <v>1185</v>
      </c>
      <c r="G330" s="4" t="s">
        <v>1186</v>
      </c>
      <c r="H330" s="3" t="s">
        <v>1187</v>
      </c>
      <c r="I330" s="6">
        <f>VLOOKUP(A330,'[2]【4】 框架Ratecard条目汇总'!$A:$L,12,0)</f>
        <v>200</v>
      </c>
    </row>
    <row r="331" spans="1:9" ht="19" customHeight="1">
      <c r="A331" s="3" t="s">
        <v>247</v>
      </c>
      <c r="B331" s="3" t="s">
        <v>158</v>
      </c>
      <c r="C331" s="3" t="s">
        <v>96</v>
      </c>
      <c r="D331" s="3" t="s">
        <v>1129</v>
      </c>
      <c r="E331" s="3" t="s">
        <v>1188</v>
      </c>
      <c r="F331" s="3" t="s">
        <v>1188</v>
      </c>
      <c r="G331" s="4" t="s">
        <v>1189</v>
      </c>
      <c r="H331" s="3" t="s">
        <v>513</v>
      </c>
      <c r="I331" s="6">
        <f>VLOOKUP(A331,'[2]【4】 框架Ratecard条目汇总'!$A:$L,12,0)</f>
        <v>0.8</v>
      </c>
    </row>
    <row r="332" spans="1:9" ht="19" customHeight="1">
      <c r="A332" s="3" t="s">
        <v>1190</v>
      </c>
      <c r="B332" s="3" t="s">
        <v>158</v>
      </c>
      <c r="C332" s="3" t="s">
        <v>96</v>
      </c>
      <c r="D332" s="3" t="s">
        <v>1129</v>
      </c>
      <c r="E332" s="3" t="s">
        <v>1191</v>
      </c>
      <c r="F332" s="3" t="s">
        <v>1192</v>
      </c>
      <c r="G332" s="4" t="s">
        <v>1193</v>
      </c>
      <c r="H332" s="3" t="s">
        <v>490</v>
      </c>
      <c r="I332" s="6">
        <f>VLOOKUP(A332,'[2]【4】 框架Ratecard条目汇总'!$A:$L,12,0)</f>
        <v>3</v>
      </c>
    </row>
    <row r="333" spans="1:9" ht="19" customHeight="1">
      <c r="A333" s="3" t="s">
        <v>1194</v>
      </c>
      <c r="B333" s="3" t="s">
        <v>158</v>
      </c>
      <c r="C333" s="3" t="s">
        <v>96</v>
      </c>
      <c r="D333" s="3" t="s">
        <v>1129</v>
      </c>
      <c r="E333" s="3" t="s">
        <v>1191</v>
      </c>
      <c r="F333" s="3" t="s">
        <v>1195</v>
      </c>
      <c r="G333" s="4" t="s">
        <v>1196</v>
      </c>
      <c r="H333" s="3" t="s">
        <v>513</v>
      </c>
      <c r="I333" s="6">
        <f>VLOOKUP(A333,'[2]【4】 框架Ratecard条目汇总'!$A:$L,12,0)</f>
        <v>2</v>
      </c>
    </row>
    <row r="334" spans="1:9" ht="19" customHeight="1">
      <c r="A334" s="3" t="s">
        <v>1197</v>
      </c>
      <c r="B334" s="3" t="s">
        <v>158</v>
      </c>
      <c r="C334" s="3" t="s">
        <v>96</v>
      </c>
      <c r="D334" s="3" t="s">
        <v>1129</v>
      </c>
      <c r="E334" s="3" t="s">
        <v>1198</v>
      </c>
      <c r="F334" s="3" t="s">
        <v>1198</v>
      </c>
      <c r="G334" s="4" t="s">
        <v>1199</v>
      </c>
      <c r="H334" s="3" t="s">
        <v>513</v>
      </c>
      <c r="I334" s="6">
        <f>VLOOKUP(A334,'[2]【4】 框架Ratecard条目汇总'!$A:$L,12,0)</f>
        <v>1</v>
      </c>
    </row>
    <row r="335" spans="1:9" ht="19" customHeight="1">
      <c r="A335" s="3" t="s">
        <v>1200</v>
      </c>
      <c r="B335" s="3" t="s">
        <v>158</v>
      </c>
      <c r="C335" s="3" t="s">
        <v>96</v>
      </c>
      <c r="D335" s="3" t="s">
        <v>1129</v>
      </c>
      <c r="E335" s="3" t="s">
        <v>1201</v>
      </c>
      <c r="F335" s="3" t="s">
        <v>1201</v>
      </c>
      <c r="G335" s="4" t="s">
        <v>1202</v>
      </c>
      <c r="H335" s="3" t="s">
        <v>144</v>
      </c>
      <c r="I335" s="6">
        <f>VLOOKUP(A335,'[2]【4】 框架Ratecard条目汇总'!$A:$L,12,0)</f>
        <v>17</v>
      </c>
    </row>
    <row r="336" spans="1:9" ht="19" customHeight="1">
      <c r="A336" s="3" t="s">
        <v>1203</v>
      </c>
      <c r="B336" s="3" t="s">
        <v>158</v>
      </c>
      <c r="C336" s="3" t="s">
        <v>96</v>
      </c>
      <c r="D336" s="3" t="s">
        <v>1129</v>
      </c>
      <c r="E336" s="3" t="s">
        <v>1201</v>
      </c>
      <c r="F336" s="3" t="s">
        <v>1201</v>
      </c>
      <c r="G336" s="4" t="s">
        <v>1204</v>
      </c>
      <c r="H336" s="3" t="s">
        <v>144</v>
      </c>
      <c r="I336" s="6">
        <f>VLOOKUP(A336,'[2]【4】 框架Ratecard条目汇总'!$A:$L,12,0)</f>
        <v>9</v>
      </c>
    </row>
    <row r="337" spans="1:9" ht="19" customHeight="1">
      <c r="A337" s="3" t="s">
        <v>1205</v>
      </c>
      <c r="B337" s="3" t="s">
        <v>158</v>
      </c>
      <c r="C337" s="3" t="s">
        <v>96</v>
      </c>
      <c r="D337" s="3" t="s">
        <v>1129</v>
      </c>
      <c r="E337" s="3" t="s">
        <v>1206</v>
      </c>
      <c r="F337" s="3" t="s">
        <v>1206</v>
      </c>
      <c r="G337" s="4" t="s">
        <v>1207</v>
      </c>
      <c r="H337" s="3" t="s">
        <v>144</v>
      </c>
      <c r="I337" s="6">
        <f>VLOOKUP(A337,'[2]【4】 框架Ratecard条目汇总'!$A:$L,12,0)</f>
        <v>10</v>
      </c>
    </row>
    <row r="338" spans="1:9" ht="19" customHeight="1">
      <c r="A338" s="3" t="s">
        <v>1208</v>
      </c>
      <c r="B338" s="3" t="s">
        <v>158</v>
      </c>
      <c r="C338" s="3" t="s">
        <v>96</v>
      </c>
      <c r="D338" s="3" t="s">
        <v>1129</v>
      </c>
      <c r="E338" s="3" t="s">
        <v>1206</v>
      </c>
      <c r="F338" s="3" t="s">
        <v>1206</v>
      </c>
      <c r="G338" s="4" t="s">
        <v>1209</v>
      </c>
      <c r="H338" s="3" t="s">
        <v>144</v>
      </c>
      <c r="I338" s="6">
        <f>VLOOKUP(A338,'[2]【4】 框架Ratecard条目汇总'!$A:$L,12,0)</f>
        <v>12</v>
      </c>
    </row>
    <row r="339" spans="1:9" ht="19" customHeight="1">
      <c r="A339" s="3" t="s">
        <v>1210</v>
      </c>
      <c r="B339" s="3" t="s">
        <v>158</v>
      </c>
      <c r="C339" s="3" t="s">
        <v>96</v>
      </c>
      <c r="D339" s="3" t="s">
        <v>1129</v>
      </c>
      <c r="E339" s="3" t="s">
        <v>1211</v>
      </c>
      <c r="F339" s="3" t="s">
        <v>1211</v>
      </c>
      <c r="G339" s="4" t="s">
        <v>1212</v>
      </c>
      <c r="H339" s="3" t="s">
        <v>144</v>
      </c>
      <c r="I339" s="6">
        <f>VLOOKUP(A339,'[2]【4】 框架Ratecard条目汇总'!$A:$L,12,0)</f>
        <v>11</v>
      </c>
    </row>
    <row r="340" spans="1:9" ht="19" customHeight="1">
      <c r="A340" s="3" t="s">
        <v>1213</v>
      </c>
      <c r="B340" s="3" t="s">
        <v>158</v>
      </c>
      <c r="C340" s="3" t="s">
        <v>96</v>
      </c>
      <c r="D340" s="3" t="s">
        <v>1129</v>
      </c>
      <c r="E340" s="3" t="s">
        <v>1211</v>
      </c>
      <c r="F340" s="3" t="s">
        <v>1211</v>
      </c>
      <c r="G340" s="4" t="s">
        <v>1214</v>
      </c>
      <c r="H340" s="3" t="s">
        <v>144</v>
      </c>
      <c r="I340" s="6">
        <f>VLOOKUP(A340,'[2]【4】 框架Ratecard条目汇总'!$A:$L,12,0)</f>
        <v>13</v>
      </c>
    </row>
    <row r="341" spans="1:9" ht="19" customHeight="1">
      <c r="A341" s="3" t="s">
        <v>1215</v>
      </c>
      <c r="B341" s="3" t="s">
        <v>158</v>
      </c>
      <c r="C341" s="3" t="s">
        <v>96</v>
      </c>
      <c r="D341" s="3" t="s">
        <v>1129</v>
      </c>
      <c r="E341" s="3" t="s">
        <v>1211</v>
      </c>
      <c r="F341" s="3" t="s">
        <v>1211</v>
      </c>
      <c r="G341" s="4" t="s">
        <v>1216</v>
      </c>
      <c r="H341" s="3" t="s">
        <v>144</v>
      </c>
      <c r="I341" s="6">
        <f>VLOOKUP(A341,'[2]【4】 框架Ratecard条目汇总'!$A:$L,12,0)</f>
        <v>15</v>
      </c>
    </row>
    <row r="342" spans="1:9" ht="19" customHeight="1">
      <c r="A342" s="3" t="s">
        <v>1217</v>
      </c>
      <c r="B342" s="3" t="s">
        <v>158</v>
      </c>
      <c r="C342" s="3" t="s">
        <v>96</v>
      </c>
      <c r="D342" s="3" t="s">
        <v>1129</v>
      </c>
      <c r="E342" s="3" t="s">
        <v>1218</v>
      </c>
      <c r="F342" s="3" t="s">
        <v>1218</v>
      </c>
      <c r="G342" s="4" t="s">
        <v>1219</v>
      </c>
      <c r="H342" s="3" t="s">
        <v>144</v>
      </c>
      <c r="I342" s="6">
        <f>VLOOKUP(A342,'[2]【4】 框架Ratecard条目汇总'!$A:$L,12,0)</f>
        <v>2.5</v>
      </c>
    </row>
    <row r="343" spans="1:9" ht="19" customHeight="1">
      <c r="A343" s="3" t="s">
        <v>1220</v>
      </c>
      <c r="B343" s="3" t="s">
        <v>158</v>
      </c>
      <c r="C343" s="3" t="s">
        <v>96</v>
      </c>
      <c r="D343" s="3" t="s">
        <v>1129</v>
      </c>
      <c r="E343" s="3" t="s">
        <v>1218</v>
      </c>
      <c r="F343" s="3" t="s">
        <v>1218</v>
      </c>
      <c r="G343" s="4" t="s">
        <v>1221</v>
      </c>
      <c r="H343" s="3" t="s">
        <v>144</v>
      </c>
      <c r="I343" s="6">
        <f>VLOOKUP(A343,'[2]【4】 框架Ratecard条目汇总'!$A:$L,12,0)</f>
        <v>1</v>
      </c>
    </row>
    <row r="344" spans="1:9" ht="19" customHeight="1">
      <c r="A344" s="3" t="s">
        <v>1222</v>
      </c>
      <c r="B344" s="3" t="s">
        <v>158</v>
      </c>
      <c r="C344" s="3" t="s">
        <v>96</v>
      </c>
      <c r="D344" s="3" t="s">
        <v>1129</v>
      </c>
      <c r="E344" s="3" t="s">
        <v>1223</v>
      </c>
      <c r="F344" s="3" t="s">
        <v>1223</v>
      </c>
      <c r="G344" s="4" t="s">
        <v>1224</v>
      </c>
      <c r="H344" s="3" t="s">
        <v>490</v>
      </c>
      <c r="I344" s="6">
        <f>VLOOKUP(A344,'[2]【4】 框架Ratecard条目汇总'!$A:$L,12,0)</f>
        <v>4.7</v>
      </c>
    </row>
    <row r="345" spans="1:9" ht="19" customHeight="1">
      <c r="A345" s="3" t="s">
        <v>1225</v>
      </c>
      <c r="B345" s="3" t="s">
        <v>158</v>
      </c>
      <c r="C345" s="3" t="s">
        <v>96</v>
      </c>
      <c r="D345" s="3" t="s">
        <v>1129</v>
      </c>
      <c r="E345" s="3" t="s">
        <v>1223</v>
      </c>
      <c r="F345" s="3" t="s">
        <v>1223</v>
      </c>
      <c r="G345" s="4" t="s">
        <v>1226</v>
      </c>
      <c r="H345" s="3" t="s">
        <v>490</v>
      </c>
      <c r="I345" s="6">
        <f>VLOOKUP(A345,'[2]【4】 框架Ratecard条目汇总'!$A:$L,12,0)</f>
        <v>7.6</v>
      </c>
    </row>
    <row r="346" spans="1:9" ht="19" customHeight="1">
      <c r="A346" s="3" t="s">
        <v>1227</v>
      </c>
      <c r="B346" s="3" t="s">
        <v>158</v>
      </c>
      <c r="C346" s="3" t="s">
        <v>96</v>
      </c>
      <c r="D346" s="3" t="s">
        <v>1129</v>
      </c>
      <c r="E346" s="3" t="s">
        <v>1223</v>
      </c>
      <c r="F346" s="3" t="s">
        <v>1223</v>
      </c>
      <c r="G346" s="4" t="s">
        <v>1228</v>
      </c>
      <c r="H346" s="3" t="s">
        <v>490</v>
      </c>
      <c r="I346" s="6">
        <f>VLOOKUP(A346,'[2]【4】 框架Ratecard条目汇总'!$A:$L,12,0)</f>
        <v>10</v>
      </c>
    </row>
    <row r="347" spans="1:9" ht="19" customHeight="1">
      <c r="A347" s="3" t="s">
        <v>257</v>
      </c>
      <c r="B347" s="3" t="s">
        <v>158</v>
      </c>
      <c r="C347" s="3" t="s">
        <v>96</v>
      </c>
      <c r="D347" s="3" t="s">
        <v>1129</v>
      </c>
      <c r="E347" s="3" t="s">
        <v>1229</v>
      </c>
      <c r="F347" s="3" t="s">
        <v>1230</v>
      </c>
      <c r="G347" s="4" t="s">
        <v>1231</v>
      </c>
      <c r="H347" s="3" t="s">
        <v>144</v>
      </c>
      <c r="I347" s="6">
        <f>VLOOKUP(A347,'[2]【4】 框架Ratecard条目汇总'!$A:$L,12,0)</f>
        <v>10</v>
      </c>
    </row>
    <row r="348" spans="1:9" ht="19" customHeight="1">
      <c r="A348" s="3" t="s">
        <v>1232</v>
      </c>
      <c r="B348" s="3" t="s">
        <v>158</v>
      </c>
      <c r="C348" s="3" t="s">
        <v>96</v>
      </c>
      <c r="D348" s="3" t="s">
        <v>1129</v>
      </c>
      <c r="E348" s="3" t="s">
        <v>1229</v>
      </c>
      <c r="F348" s="3" t="s">
        <v>1230</v>
      </c>
      <c r="G348" s="4" t="s">
        <v>1233</v>
      </c>
      <c r="H348" s="3" t="s">
        <v>144</v>
      </c>
      <c r="I348" s="6">
        <f>VLOOKUP(A348,'[2]【4】 框架Ratecard条目汇总'!$A:$L,12,0)</f>
        <v>5</v>
      </c>
    </row>
    <row r="349" spans="1:9" ht="19" customHeight="1">
      <c r="A349" s="3" t="s">
        <v>1234</v>
      </c>
      <c r="B349" s="3" t="s">
        <v>158</v>
      </c>
      <c r="C349" s="3" t="s">
        <v>96</v>
      </c>
      <c r="D349" s="3" t="s">
        <v>1129</v>
      </c>
      <c r="E349" s="3" t="s">
        <v>1229</v>
      </c>
      <c r="F349" s="3" t="s">
        <v>1235</v>
      </c>
      <c r="G349" s="4" t="s">
        <v>1236</v>
      </c>
      <c r="H349" s="3" t="s">
        <v>144</v>
      </c>
      <c r="I349" s="6">
        <f>VLOOKUP(A349,'[2]【4】 框架Ratecard条目汇总'!$A:$L,12,0)</f>
        <v>5.4</v>
      </c>
    </row>
    <row r="350" spans="1:9" ht="19" customHeight="1">
      <c r="A350" s="3" t="s">
        <v>1237</v>
      </c>
      <c r="B350" s="3" t="s">
        <v>158</v>
      </c>
      <c r="C350" s="3" t="s">
        <v>96</v>
      </c>
      <c r="D350" s="3" t="s">
        <v>1129</v>
      </c>
      <c r="E350" s="3" t="s">
        <v>1229</v>
      </c>
      <c r="F350" s="3" t="s">
        <v>1235</v>
      </c>
      <c r="G350" s="4" t="s">
        <v>1238</v>
      </c>
      <c r="H350" s="3" t="s">
        <v>144</v>
      </c>
      <c r="I350" s="6">
        <f>VLOOKUP(A350,'[2]【4】 框架Ratecard条目汇总'!$A:$L,12,0)</f>
        <v>4</v>
      </c>
    </row>
    <row r="351" spans="1:9" ht="19" customHeight="1">
      <c r="A351" s="3" t="s">
        <v>1239</v>
      </c>
      <c r="B351" s="3" t="s">
        <v>158</v>
      </c>
      <c r="C351" s="3" t="s">
        <v>96</v>
      </c>
      <c r="D351" s="3" t="s">
        <v>1129</v>
      </c>
      <c r="E351" s="3" t="s">
        <v>1229</v>
      </c>
      <c r="F351" s="3" t="s">
        <v>1240</v>
      </c>
      <c r="G351" s="4" t="s">
        <v>1236</v>
      </c>
      <c r="H351" s="3" t="s">
        <v>144</v>
      </c>
      <c r="I351" s="6">
        <f>VLOOKUP(A351,'[2]【4】 框架Ratecard条目汇总'!$A:$L,12,0)</f>
        <v>12</v>
      </c>
    </row>
    <row r="352" spans="1:9" ht="19" customHeight="1">
      <c r="A352" s="3" t="s">
        <v>1241</v>
      </c>
      <c r="B352" s="3" t="s">
        <v>158</v>
      </c>
      <c r="C352" s="3" t="s">
        <v>96</v>
      </c>
      <c r="D352" s="3" t="s">
        <v>1129</v>
      </c>
      <c r="E352" s="3" t="s">
        <v>1229</v>
      </c>
      <c r="F352" s="3" t="s">
        <v>1240</v>
      </c>
      <c r="G352" s="4" t="s">
        <v>1238</v>
      </c>
      <c r="H352" s="3" t="s">
        <v>144</v>
      </c>
      <c r="I352" s="6">
        <f>VLOOKUP(A352,'[2]【4】 框架Ratecard条目汇总'!$A:$L,12,0)</f>
        <v>10.5</v>
      </c>
    </row>
    <row r="353" spans="1:9" ht="19" customHeight="1">
      <c r="A353" s="3" t="s">
        <v>1242</v>
      </c>
      <c r="B353" s="3" t="s">
        <v>158</v>
      </c>
      <c r="C353" s="3" t="s">
        <v>96</v>
      </c>
      <c r="D353" s="3" t="s">
        <v>1129</v>
      </c>
      <c r="E353" s="3" t="s">
        <v>1229</v>
      </c>
      <c r="F353" s="3" t="s">
        <v>1243</v>
      </c>
      <c r="G353" s="4" t="s">
        <v>1236</v>
      </c>
      <c r="H353" s="3" t="s">
        <v>144</v>
      </c>
      <c r="I353" s="6">
        <f>VLOOKUP(A353,'[2]【4】 框架Ratecard条目汇总'!$A:$L,12,0)</f>
        <v>11</v>
      </c>
    </row>
    <row r="354" spans="1:9" ht="19" customHeight="1">
      <c r="A354" s="3" t="s">
        <v>1244</v>
      </c>
      <c r="B354" s="3" t="s">
        <v>158</v>
      </c>
      <c r="C354" s="3" t="s">
        <v>96</v>
      </c>
      <c r="D354" s="3" t="s">
        <v>1129</v>
      </c>
      <c r="E354" s="3" t="s">
        <v>1229</v>
      </c>
      <c r="F354" s="3" t="s">
        <v>1243</v>
      </c>
      <c r="G354" s="4" t="s">
        <v>1238</v>
      </c>
      <c r="H354" s="3" t="s">
        <v>144</v>
      </c>
      <c r="I354" s="6">
        <f>VLOOKUP(A354,'[2]【4】 框架Ratecard条目汇总'!$A:$L,12,0)</f>
        <v>8.6999999999999993</v>
      </c>
    </row>
    <row r="355" spans="1:9" ht="19" customHeight="1">
      <c r="A355" s="3" t="s">
        <v>1245</v>
      </c>
      <c r="B355" s="3" t="s">
        <v>158</v>
      </c>
      <c r="C355" s="3" t="s">
        <v>96</v>
      </c>
      <c r="D355" s="3" t="s">
        <v>1129</v>
      </c>
      <c r="E355" s="3" t="s">
        <v>1229</v>
      </c>
      <c r="F355" s="3" t="s">
        <v>1246</v>
      </c>
      <c r="G355" s="4" t="s">
        <v>1236</v>
      </c>
      <c r="H355" s="3" t="s">
        <v>144</v>
      </c>
      <c r="I355" s="6">
        <f>VLOOKUP(A355,'[2]【4】 框架Ratecard条目汇总'!$A:$L,12,0)</f>
        <v>18</v>
      </c>
    </row>
    <row r="356" spans="1:9" ht="19" customHeight="1">
      <c r="A356" s="3" t="s">
        <v>1247</v>
      </c>
      <c r="B356" s="3" t="s">
        <v>158</v>
      </c>
      <c r="C356" s="3" t="s">
        <v>96</v>
      </c>
      <c r="D356" s="3" t="s">
        <v>1129</v>
      </c>
      <c r="E356" s="3" t="s">
        <v>1229</v>
      </c>
      <c r="F356" s="3" t="s">
        <v>1246</v>
      </c>
      <c r="G356" s="4" t="s">
        <v>1238</v>
      </c>
      <c r="H356" s="3" t="s">
        <v>144</v>
      </c>
      <c r="I356" s="6">
        <f>VLOOKUP(A356,'[2]【4】 框架Ratecard条目汇总'!$A:$L,12,0)</f>
        <v>14</v>
      </c>
    </row>
    <row r="357" spans="1:9" ht="19" customHeight="1">
      <c r="A357" s="3" t="s">
        <v>1248</v>
      </c>
      <c r="B357" s="3" t="s">
        <v>158</v>
      </c>
      <c r="C357" s="3" t="s">
        <v>96</v>
      </c>
      <c r="D357" s="3" t="s">
        <v>1129</v>
      </c>
      <c r="E357" s="3" t="s">
        <v>1229</v>
      </c>
      <c r="F357" s="3" t="s">
        <v>1249</v>
      </c>
      <c r="G357" s="4" t="s">
        <v>1236</v>
      </c>
      <c r="H357" s="3" t="s">
        <v>144</v>
      </c>
      <c r="I357" s="6">
        <f>VLOOKUP(A357,'[2]【4】 框架Ratecard条目汇总'!$A:$L,12,0)</f>
        <v>15</v>
      </c>
    </row>
    <row r="358" spans="1:9" ht="19" customHeight="1">
      <c r="A358" s="3" t="s">
        <v>1250</v>
      </c>
      <c r="B358" s="3" t="s">
        <v>158</v>
      </c>
      <c r="C358" s="3" t="s">
        <v>96</v>
      </c>
      <c r="D358" s="3" t="s">
        <v>1129</v>
      </c>
      <c r="E358" s="3" t="s">
        <v>1229</v>
      </c>
      <c r="F358" s="3" t="s">
        <v>1249</v>
      </c>
      <c r="G358" s="4" t="s">
        <v>1238</v>
      </c>
      <c r="H358" s="3" t="s">
        <v>144</v>
      </c>
      <c r="I358" s="6">
        <f>VLOOKUP(A358,'[2]【4】 框架Ratecard条目汇总'!$A:$L,12,0)</f>
        <v>12</v>
      </c>
    </row>
    <row r="359" spans="1:9" ht="19" customHeight="1">
      <c r="A359" s="3" t="s">
        <v>1251</v>
      </c>
      <c r="B359" s="3" t="s">
        <v>158</v>
      </c>
      <c r="C359" s="3" t="s">
        <v>96</v>
      </c>
      <c r="D359" s="3" t="s">
        <v>1129</v>
      </c>
      <c r="E359" s="3" t="s">
        <v>1252</v>
      </c>
      <c r="F359" s="3" t="s">
        <v>1253</v>
      </c>
      <c r="G359" s="4" t="s">
        <v>1254</v>
      </c>
      <c r="H359" s="3" t="s">
        <v>538</v>
      </c>
      <c r="I359" s="6">
        <f>VLOOKUP(A359,'[2]【4】 框架Ratecard条目汇总'!$A:$L,12,0)</f>
        <v>26</v>
      </c>
    </row>
    <row r="360" spans="1:9" ht="19" customHeight="1">
      <c r="A360" s="3" t="s">
        <v>1255</v>
      </c>
      <c r="B360" s="3" t="s">
        <v>158</v>
      </c>
      <c r="C360" s="3" t="s">
        <v>96</v>
      </c>
      <c r="D360" s="3" t="s">
        <v>1129</v>
      </c>
      <c r="E360" s="3" t="s">
        <v>1252</v>
      </c>
      <c r="F360" s="3" t="s">
        <v>1256</v>
      </c>
      <c r="G360" s="4" t="s">
        <v>1254</v>
      </c>
      <c r="H360" s="3" t="s">
        <v>538</v>
      </c>
      <c r="I360" s="6">
        <f>VLOOKUP(A360,'[2]【4】 框架Ratecard条目汇总'!$A:$L,12,0)</f>
        <v>37</v>
      </c>
    </row>
    <row r="361" spans="1:9" ht="19" customHeight="1">
      <c r="A361" s="3" t="s">
        <v>1257</v>
      </c>
      <c r="B361" s="3" t="s">
        <v>158</v>
      </c>
      <c r="C361" s="3" t="s">
        <v>96</v>
      </c>
      <c r="D361" s="3" t="s">
        <v>1129</v>
      </c>
      <c r="E361" s="3" t="s">
        <v>1252</v>
      </c>
      <c r="F361" s="3" t="s">
        <v>1258</v>
      </c>
      <c r="G361" s="4" t="s">
        <v>1254</v>
      </c>
      <c r="H361" s="3" t="s">
        <v>538</v>
      </c>
      <c r="I361" s="6">
        <f>VLOOKUP(A361,'[2]【4】 框架Ratecard条目汇总'!$A:$L,12,0)</f>
        <v>42</v>
      </c>
    </row>
    <row r="362" spans="1:9" ht="19" customHeight="1">
      <c r="A362" s="3" t="s">
        <v>194</v>
      </c>
      <c r="B362" s="3" t="s">
        <v>158</v>
      </c>
      <c r="C362" s="3" t="s">
        <v>96</v>
      </c>
      <c r="D362" s="3" t="s">
        <v>1129</v>
      </c>
      <c r="E362" s="3" t="s">
        <v>1252</v>
      </c>
      <c r="F362" s="3" t="s">
        <v>1259</v>
      </c>
      <c r="G362" s="4" t="s">
        <v>1254</v>
      </c>
      <c r="H362" s="3" t="s">
        <v>538</v>
      </c>
      <c r="I362" s="6">
        <f>VLOOKUP(A362,'[2]【4】 框架Ratecard条目汇总'!$A:$L,12,0)</f>
        <v>50</v>
      </c>
    </row>
    <row r="363" spans="1:9" ht="19" customHeight="1">
      <c r="A363" s="3" t="s">
        <v>1260</v>
      </c>
      <c r="B363" s="3" t="s">
        <v>158</v>
      </c>
      <c r="C363" s="3" t="s">
        <v>96</v>
      </c>
      <c r="D363" s="3" t="s">
        <v>1129</v>
      </c>
      <c r="E363" s="3" t="s">
        <v>1252</v>
      </c>
      <c r="F363" s="3" t="s">
        <v>1261</v>
      </c>
      <c r="G363" s="4" t="s">
        <v>1254</v>
      </c>
      <c r="H363" s="3" t="s">
        <v>538</v>
      </c>
      <c r="I363" s="6">
        <f>VLOOKUP(A363,'[2]【4】 框架Ratecard条目汇总'!$A:$L,12,0)</f>
        <v>50</v>
      </c>
    </row>
    <row r="364" spans="1:9" ht="19" customHeight="1">
      <c r="A364" s="3" t="s">
        <v>284</v>
      </c>
      <c r="B364" s="3" t="s">
        <v>158</v>
      </c>
      <c r="C364" s="3" t="s">
        <v>96</v>
      </c>
      <c r="D364" s="3" t="s">
        <v>1129</v>
      </c>
      <c r="E364" s="3" t="s">
        <v>1252</v>
      </c>
      <c r="F364" s="3" t="s">
        <v>1262</v>
      </c>
      <c r="G364" s="4" t="s">
        <v>1254</v>
      </c>
      <c r="H364" s="3" t="s">
        <v>538</v>
      </c>
      <c r="I364" s="6">
        <f>VLOOKUP(A364,'[2]【4】 框架Ratecard条目汇总'!$A:$L,12,0)</f>
        <v>80</v>
      </c>
    </row>
    <row r="365" spans="1:9" ht="19" customHeight="1">
      <c r="A365" s="3" t="s">
        <v>1263</v>
      </c>
      <c r="B365" s="3" t="s">
        <v>158</v>
      </c>
      <c r="C365" s="3" t="s">
        <v>96</v>
      </c>
      <c r="D365" s="3" t="s">
        <v>1129</v>
      </c>
      <c r="E365" s="3" t="s">
        <v>1252</v>
      </c>
      <c r="F365" s="3" t="s">
        <v>1264</v>
      </c>
      <c r="G365" s="4" t="s">
        <v>1254</v>
      </c>
      <c r="H365" s="3" t="s">
        <v>538</v>
      </c>
      <c r="I365" s="6">
        <f>VLOOKUP(A365,'[2]【4】 框架Ratecard条目汇总'!$A:$L,12,0)</f>
        <v>34</v>
      </c>
    </row>
    <row r="366" spans="1:9" ht="19" customHeight="1">
      <c r="A366" s="3" t="s">
        <v>1265</v>
      </c>
      <c r="B366" s="3" t="s">
        <v>158</v>
      </c>
      <c r="C366" s="3" t="s">
        <v>96</v>
      </c>
      <c r="D366" s="3" t="s">
        <v>1129</v>
      </c>
      <c r="E366" s="3" t="s">
        <v>1252</v>
      </c>
      <c r="F366" s="3" t="s">
        <v>1266</v>
      </c>
      <c r="G366" s="4" t="s">
        <v>1254</v>
      </c>
      <c r="H366" s="3" t="s">
        <v>538</v>
      </c>
      <c r="I366" s="6">
        <f>VLOOKUP(A366,'[2]【4】 框架Ratecard条目汇总'!$A:$L,12,0)</f>
        <v>47</v>
      </c>
    </row>
    <row r="367" spans="1:9" ht="19" customHeight="1">
      <c r="A367" s="3" t="s">
        <v>1267</v>
      </c>
      <c r="B367" s="3" t="s">
        <v>158</v>
      </c>
      <c r="C367" s="3" t="s">
        <v>96</v>
      </c>
      <c r="D367" s="3" t="s">
        <v>1129</v>
      </c>
      <c r="E367" s="3" t="s">
        <v>1252</v>
      </c>
      <c r="F367" s="3" t="s">
        <v>1268</v>
      </c>
      <c r="G367" s="4" t="s">
        <v>1269</v>
      </c>
      <c r="H367" s="3" t="s">
        <v>513</v>
      </c>
      <c r="I367" s="6">
        <f>VLOOKUP(A367,'[2]【4】 框架Ratecard条目汇总'!$A:$L,12,0)</f>
        <v>1.5</v>
      </c>
    </row>
    <row r="368" spans="1:9" ht="19" customHeight="1">
      <c r="A368" s="3" t="s">
        <v>1270</v>
      </c>
      <c r="B368" s="3" t="s">
        <v>158</v>
      </c>
      <c r="C368" s="3" t="s">
        <v>96</v>
      </c>
      <c r="D368" s="3" t="s">
        <v>1129</v>
      </c>
      <c r="E368" s="3" t="s">
        <v>1252</v>
      </c>
      <c r="F368" s="3" t="s">
        <v>1271</v>
      </c>
      <c r="G368" s="4" t="s">
        <v>1272</v>
      </c>
      <c r="H368" s="3" t="s">
        <v>144</v>
      </c>
      <c r="I368" s="6">
        <f>VLOOKUP(A368,'[2]【4】 框架Ratecard条目汇总'!$A:$L,12,0)</f>
        <v>0.5</v>
      </c>
    </row>
    <row r="369" spans="1:9" ht="19" customHeight="1">
      <c r="A369" s="3" t="s">
        <v>240</v>
      </c>
      <c r="B369" s="3" t="s">
        <v>158</v>
      </c>
      <c r="C369" s="3" t="s">
        <v>96</v>
      </c>
      <c r="D369" s="3" t="s">
        <v>1129</v>
      </c>
      <c r="E369" s="3" t="s">
        <v>1252</v>
      </c>
      <c r="F369" s="3" t="s">
        <v>1273</v>
      </c>
      <c r="G369" s="7" t="s">
        <v>109</v>
      </c>
      <c r="H369" s="3" t="s">
        <v>144</v>
      </c>
      <c r="I369" s="6">
        <f>VLOOKUP(A369,'[2]【4】 框架Ratecard条目汇总'!$A:$L,12,0)</f>
        <v>1</v>
      </c>
    </row>
    <row r="370" spans="1:9" ht="19" customHeight="1">
      <c r="A370" s="3" t="s">
        <v>1274</v>
      </c>
      <c r="B370" s="3" t="s">
        <v>158</v>
      </c>
      <c r="C370" s="3" t="s">
        <v>96</v>
      </c>
      <c r="D370" s="3" t="s">
        <v>1129</v>
      </c>
      <c r="E370" s="3" t="s">
        <v>1252</v>
      </c>
      <c r="F370" s="3" t="s">
        <v>1275</v>
      </c>
      <c r="G370" s="4" t="s">
        <v>1276</v>
      </c>
      <c r="H370" s="3" t="s">
        <v>144</v>
      </c>
      <c r="I370" s="6">
        <f>VLOOKUP(A370,'[2]【4】 框架Ratecard条目汇总'!$A:$L,12,0)</f>
        <v>1</v>
      </c>
    </row>
    <row r="371" spans="1:9" ht="19" customHeight="1">
      <c r="A371" s="3" t="s">
        <v>1277</v>
      </c>
      <c r="B371" s="3" t="s">
        <v>158</v>
      </c>
      <c r="C371" s="3" t="s">
        <v>96</v>
      </c>
      <c r="D371" s="3" t="s">
        <v>1129</v>
      </c>
      <c r="E371" s="3" t="s">
        <v>1252</v>
      </c>
      <c r="F371" s="3" t="s">
        <v>1275</v>
      </c>
      <c r="G371" s="4" t="s">
        <v>1278</v>
      </c>
      <c r="H371" s="3" t="s">
        <v>144</v>
      </c>
      <c r="I371" s="6">
        <f>VLOOKUP(A371,'[2]【4】 框架Ratecard条目汇总'!$A:$L,12,0)</f>
        <v>0.8</v>
      </c>
    </row>
    <row r="372" spans="1:9" ht="19" customHeight="1">
      <c r="A372" s="3" t="s">
        <v>1279</v>
      </c>
      <c r="B372" s="3" t="s">
        <v>158</v>
      </c>
      <c r="C372" s="3" t="s">
        <v>96</v>
      </c>
      <c r="D372" s="3" t="s">
        <v>1129</v>
      </c>
      <c r="E372" s="3" t="s">
        <v>1252</v>
      </c>
      <c r="F372" s="3" t="s">
        <v>1280</v>
      </c>
      <c r="G372" s="4" t="s">
        <v>1281</v>
      </c>
      <c r="H372" s="3" t="s">
        <v>144</v>
      </c>
      <c r="I372" s="6">
        <f>VLOOKUP(A372,'[2]【4】 框架Ratecard条目汇总'!$A:$L,12,0)</f>
        <v>0.8</v>
      </c>
    </row>
    <row r="373" spans="1:9" ht="19" customHeight="1">
      <c r="A373" s="3" t="s">
        <v>1282</v>
      </c>
      <c r="B373" s="3" t="s">
        <v>158</v>
      </c>
      <c r="C373" s="3" t="s">
        <v>96</v>
      </c>
      <c r="D373" s="3" t="s">
        <v>1129</v>
      </c>
      <c r="E373" s="3" t="s">
        <v>1252</v>
      </c>
      <c r="F373" s="3" t="s">
        <v>1280</v>
      </c>
      <c r="G373" s="4" t="s">
        <v>1283</v>
      </c>
      <c r="H373" s="3" t="s">
        <v>144</v>
      </c>
      <c r="I373" s="6">
        <f>VLOOKUP(A373,'[2]【4】 框架Ratecard条目汇总'!$A:$L,12,0)</f>
        <v>1.2</v>
      </c>
    </row>
    <row r="374" spans="1:9" ht="19" customHeight="1">
      <c r="A374" s="3" t="s">
        <v>1284</v>
      </c>
      <c r="B374" s="3" t="s">
        <v>158</v>
      </c>
      <c r="C374" s="3" t="s">
        <v>96</v>
      </c>
      <c r="D374" s="3" t="s">
        <v>1129</v>
      </c>
      <c r="E374" s="3" t="s">
        <v>1285</v>
      </c>
      <c r="F374" s="3" t="s">
        <v>1286</v>
      </c>
      <c r="G374" s="4" t="s">
        <v>1287</v>
      </c>
      <c r="H374" s="3" t="s">
        <v>538</v>
      </c>
      <c r="I374" s="6">
        <f>VLOOKUP(A374,'[2]【4】 框架Ratecard条目汇总'!$A:$L,12,0)</f>
        <v>37</v>
      </c>
    </row>
    <row r="375" spans="1:9" ht="19" customHeight="1">
      <c r="A375" s="3" t="s">
        <v>1288</v>
      </c>
      <c r="B375" s="3" t="s">
        <v>158</v>
      </c>
      <c r="C375" s="3" t="s">
        <v>96</v>
      </c>
      <c r="D375" s="3" t="s">
        <v>1129</v>
      </c>
      <c r="E375" s="3" t="s">
        <v>1285</v>
      </c>
      <c r="F375" s="3" t="s">
        <v>1286</v>
      </c>
      <c r="G375" s="4" t="s">
        <v>1289</v>
      </c>
      <c r="H375" s="3" t="s">
        <v>538</v>
      </c>
      <c r="I375" s="6">
        <f>VLOOKUP(A375,'[2]【4】 框架Ratecard条目汇总'!$A:$L,12,0)</f>
        <v>45</v>
      </c>
    </row>
    <row r="376" spans="1:9" ht="19" customHeight="1">
      <c r="A376" s="3" t="s">
        <v>1290</v>
      </c>
      <c r="B376" s="3" t="s">
        <v>158</v>
      </c>
      <c r="C376" s="3" t="s">
        <v>96</v>
      </c>
      <c r="D376" s="3" t="s">
        <v>1129</v>
      </c>
      <c r="E376" s="3" t="s">
        <v>1285</v>
      </c>
      <c r="F376" s="3" t="s">
        <v>1291</v>
      </c>
      <c r="G376" s="4" t="s">
        <v>1254</v>
      </c>
      <c r="H376" s="3" t="s">
        <v>538</v>
      </c>
      <c r="I376" s="6">
        <f>VLOOKUP(A376,'[2]【4】 框架Ratecard条目汇总'!$A:$L,12,0)</f>
        <v>45</v>
      </c>
    </row>
    <row r="377" spans="1:9" ht="19" customHeight="1">
      <c r="A377" s="3" t="s">
        <v>1292</v>
      </c>
      <c r="B377" s="3" t="s">
        <v>158</v>
      </c>
      <c r="C377" s="3" t="s">
        <v>96</v>
      </c>
      <c r="D377" s="3" t="s">
        <v>1129</v>
      </c>
      <c r="E377" s="3" t="s">
        <v>1285</v>
      </c>
      <c r="F377" s="3" t="s">
        <v>1293</v>
      </c>
      <c r="G377" s="4" t="s">
        <v>1254</v>
      </c>
      <c r="H377" s="3" t="s">
        <v>538</v>
      </c>
      <c r="I377" s="6">
        <f>VLOOKUP(A377,'[2]【4】 框架Ratecard条目汇总'!$A:$L,12,0)</f>
        <v>51</v>
      </c>
    </row>
    <row r="378" spans="1:9" ht="19" customHeight="1">
      <c r="A378" s="3" t="s">
        <v>1294</v>
      </c>
      <c r="B378" s="3" t="s">
        <v>158</v>
      </c>
      <c r="C378" s="3" t="s">
        <v>96</v>
      </c>
      <c r="D378" s="3" t="s">
        <v>1129</v>
      </c>
      <c r="E378" s="3" t="s">
        <v>1285</v>
      </c>
      <c r="F378" s="3" t="s">
        <v>1295</v>
      </c>
      <c r="G378" s="4" t="s">
        <v>1254</v>
      </c>
      <c r="H378" s="3" t="s">
        <v>538</v>
      </c>
      <c r="I378" s="6">
        <f>VLOOKUP(A378,'[2]【4】 框架Ratecard条目汇总'!$A:$L,12,0)</f>
        <v>52</v>
      </c>
    </row>
    <row r="379" spans="1:9" ht="19" customHeight="1">
      <c r="A379" s="3" t="s">
        <v>1296</v>
      </c>
      <c r="B379" s="3" t="s">
        <v>158</v>
      </c>
      <c r="C379" s="3" t="s">
        <v>96</v>
      </c>
      <c r="D379" s="3" t="s">
        <v>1129</v>
      </c>
      <c r="E379" s="3" t="s">
        <v>1285</v>
      </c>
      <c r="F379" s="3" t="s">
        <v>1297</v>
      </c>
      <c r="G379" s="7" t="s">
        <v>109</v>
      </c>
      <c r="H379" s="3" t="s">
        <v>538</v>
      </c>
      <c r="I379" s="6">
        <f>VLOOKUP(A379,'[2]【4】 框架Ratecard条目汇总'!$A:$L,12,0)</f>
        <v>40</v>
      </c>
    </row>
    <row r="380" spans="1:9" ht="19" customHeight="1">
      <c r="A380" s="3" t="s">
        <v>1298</v>
      </c>
      <c r="B380" s="3" t="s">
        <v>158</v>
      </c>
      <c r="C380" s="3" t="s">
        <v>96</v>
      </c>
      <c r="D380" s="3" t="s">
        <v>1129</v>
      </c>
      <c r="E380" s="3" t="s">
        <v>1285</v>
      </c>
      <c r="F380" s="3" t="s">
        <v>1299</v>
      </c>
      <c r="G380" s="4" t="s">
        <v>1254</v>
      </c>
      <c r="H380" s="3" t="s">
        <v>538</v>
      </c>
      <c r="I380" s="6">
        <f>VLOOKUP(A380,'[2]【4】 框架Ratecard条目汇总'!$A:$L,12,0)</f>
        <v>50</v>
      </c>
    </row>
    <row r="381" spans="1:9" ht="19" customHeight="1">
      <c r="A381" s="3" t="s">
        <v>1300</v>
      </c>
      <c r="B381" s="3" t="s">
        <v>158</v>
      </c>
      <c r="C381" s="3" t="s">
        <v>96</v>
      </c>
      <c r="D381" s="3" t="s">
        <v>1129</v>
      </c>
      <c r="E381" s="3" t="s">
        <v>1285</v>
      </c>
      <c r="F381" s="3" t="s">
        <v>1301</v>
      </c>
      <c r="G381" s="7" t="s">
        <v>109</v>
      </c>
      <c r="H381" s="3" t="s">
        <v>538</v>
      </c>
      <c r="I381" s="6">
        <f>VLOOKUP(A381,'[2]【4】 框架Ratecard条目汇总'!$A:$L,12,0)</f>
        <v>25</v>
      </c>
    </row>
    <row r="382" spans="1:9" ht="19" customHeight="1">
      <c r="A382" s="3" t="s">
        <v>1302</v>
      </c>
      <c r="B382" s="3" t="s">
        <v>158</v>
      </c>
      <c r="C382" s="3" t="s">
        <v>96</v>
      </c>
      <c r="D382" s="3" t="s">
        <v>1129</v>
      </c>
      <c r="E382" s="3" t="s">
        <v>1285</v>
      </c>
      <c r="F382" s="3" t="s">
        <v>1301</v>
      </c>
      <c r="G382" s="4" t="s">
        <v>1303</v>
      </c>
      <c r="H382" s="3" t="s">
        <v>538</v>
      </c>
      <c r="I382" s="6">
        <f>VLOOKUP(A382,'[2]【4】 框架Ratecard条目汇总'!$A:$L,12,0)</f>
        <v>32</v>
      </c>
    </row>
    <row r="383" spans="1:9" ht="19" customHeight="1">
      <c r="A383" s="3" t="s">
        <v>1304</v>
      </c>
      <c r="B383" s="3" t="s">
        <v>158</v>
      </c>
      <c r="C383" s="3" t="s">
        <v>96</v>
      </c>
      <c r="D383" s="3" t="s">
        <v>1129</v>
      </c>
      <c r="E383" s="3" t="s">
        <v>1285</v>
      </c>
      <c r="F383" s="3" t="s">
        <v>1305</v>
      </c>
      <c r="G383" s="4" t="s">
        <v>1306</v>
      </c>
      <c r="H383" s="3" t="s">
        <v>538</v>
      </c>
      <c r="I383" s="6">
        <f>VLOOKUP(A383,'[2]【4】 框架Ratecard条目汇总'!$A:$L,12,0)</f>
        <v>65</v>
      </c>
    </row>
    <row r="384" spans="1:9" ht="19" customHeight="1">
      <c r="A384" s="3" t="s">
        <v>1307</v>
      </c>
      <c r="B384" s="3" t="s">
        <v>158</v>
      </c>
      <c r="C384" s="3" t="s">
        <v>96</v>
      </c>
      <c r="D384" s="3" t="s">
        <v>1129</v>
      </c>
      <c r="E384" s="3" t="s">
        <v>1285</v>
      </c>
      <c r="F384" s="3" t="s">
        <v>1308</v>
      </c>
      <c r="G384" s="4" t="s">
        <v>1309</v>
      </c>
      <c r="H384" s="3" t="s">
        <v>538</v>
      </c>
      <c r="I384" s="6">
        <f>VLOOKUP(A384,'[2]【4】 框架Ratecard条目汇总'!$A:$L,12,0)</f>
        <v>25</v>
      </c>
    </row>
    <row r="385" spans="1:9" ht="19" customHeight="1">
      <c r="A385" s="3" t="s">
        <v>1310</v>
      </c>
      <c r="B385" s="3" t="s">
        <v>158</v>
      </c>
      <c r="C385" s="3" t="s">
        <v>96</v>
      </c>
      <c r="D385" s="3" t="s">
        <v>1129</v>
      </c>
      <c r="E385" s="3" t="s">
        <v>1285</v>
      </c>
      <c r="F385" s="3" t="s">
        <v>1311</v>
      </c>
      <c r="G385" s="4" t="s">
        <v>1309</v>
      </c>
      <c r="H385" s="3" t="s">
        <v>538</v>
      </c>
      <c r="I385" s="6">
        <f>VLOOKUP(A385,'[2]【4】 框架Ratecard条目汇总'!$A:$L,12,0)</f>
        <v>27</v>
      </c>
    </row>
    <row r="386" spans="1:9" ht="19" customHeight="1">
      <c r="A386" s="3" t="s">
        <v>1312</v>
      </c>
      <c r="B386" s="3" t="s">
        <v>158</v>
      </c>
      <c r="C386" s="3" t="s">
        <v>96</v>
      </c>
      <c r="D386" s="3" t="s">
        <v>1129</v>
      </c>
      <c r="E386" s="3" t="s">
        <v>1285</v>
      </c>
      <c r="F386" s="3" t="s">
        <v>1313</v>
      </c>
      <c r="G386" s="4" t="s">
        <v>1314</v>
      </c>
      <c r="H386" s="3" t="s">
        <v>538</v>
      </c>
      <c r="I386" s="6">
        <f>VLOOKUP(A386,'[2]【4】 框架Ratecard条目汇总'!$A:$L,12,0)</f>
        <v>39</v>
      </c>
    </row>
    <row r="387" spans="1:9" ht="19" customHeight="1">
      <c r="A387" s="3" t="s">
        <v>1315</v>
      </c>
      <c r="B387" s="3" t="s">
        <v>158</v>
      </c>
      <c r="C387" s="3" t="s">
        <v>96</v>
      </c>
      <c r="D387" s="3" t="s">
        <v>1129</v>
      </c>
      <c r="E387" s="3" t="s">
        <v>1285</v>
      </c>
      <c r="F387" s="3" t="s">
        <v>1316</v>
      </c>
      <c r="G387" s="4" t="s">
        <v>1317</v>
      </c>
      <c r="H387" s="3" t="s">
        <v>538</v>
      </c>
      <c r="I387" s="6">
        <f>VLOOKUP(A387,'[2]【4】 框架Ratecard条目汇总'!$A:$L,12,0)</f>
        <v>40</v>
      </c>
    </row>
    <row r="388" spans="1:9" ht="19" customHeight="1">
      <c r="A388" s="3" t="s">
        <v>1318</v>
      </c>
      <c r="B388" s="3" t="s">
        <v>158</v>
      </c>
      <c r="C388" s="3" t="s">
        <v>96</v>
      </c>
      <c r="D388" s="3" t="s">
        <v>1129</v>
      </c>
      <c r="E388" s="3" t="s">
        <v>1285</v>
      </c>
      <c r="F388" s="3" t="s">
        <v>1316</v>
      </c>
      <c r="G388" s="4" t="s">
        <v>1319</v>
      </c>
      <c r="H388" s="3" t="s">
        <v>538</v>
      </c>
      <c r="I388" s="6">
        <f>VLOOKUP(A388,'[2]【4】 框架Ratecard条目汇总'!$A:$L,12,0)</f>
        <v>35</v>
      </c>
    </row>
    <row r="389" spans="1:9" ht="19" customHeight="1">
      <c r="A389" s="3" t="s">
        <v>1320</v>
      </c>
      <c r="B389" s="3" t="s">
        <v>158</v>
      </c>
      <c r="C389" s="3" t="s">
        <v>96</v>
      </c>
      <c r="D389" s="3" t="s">
        <v>1129</v>
      </c>
      <c r="E389" s="3" t="s">
        <v>1285</v>
      </c>
      <c r="F389" s="3" t="s">
        <v>1316</v>
      </c>
      <c r="G389" s="4" t="s">
        <v>1321</v>
      </c>
      <c r="H389" s="3" t="s">
        <v>538</v>
      </c>
      <c r="I389" s="6">
        <f>VLOOKUP(A389,'[2]【4】 框架Ratecard条目汇总'!$A:$L,12,0)</f>
        <v>47</v>
      </c>
    </row>
    <row r="390" spans="1:9" ht="19" customHeight="1">
      <c r="A390" s="3" t="s">
        <v>1322</v>
      </c>
      <c r="B390" s="3" t="s">
        <v>158</v>
      </c>
      <c r="C390" s="3" t="s">
        <v>96</v>
      </c>
      <c r="D390" s="3" t="s">
        <v>1129</v>
      </c>
      <c r="E390" s="3" t="s">
        <v>1285</v>
      </c>
      <c r="F390" s="3" t="s">
        <v>1316</v>
      </c>
      <c r="G390" s="4" t="s">
        <v>1323</v>
      </c>
      <c r="H390" s="3" t="s">
        <v>538</v>
      </c>
      <c r="I390" s="6">
        <f>VLOOKUP(A390,'[2]【4】 框架Ratecard条目汇总'!$A:$L,12,0)</f>
        <v>47</v>
      </c>
    </row>
    <row r="391" spans="1:9" ht="19" customHeight="1">
      <c r="A391" s="3" t="s">
        <v>1324</v>
      </c>
      <c r="B391" s="3" t="s">
        <v>158</v>
      </c>
      <c r="C391" s="3" t="s">
        <v>96</v>
      </c>
      <c r="D391" s="3" t="s">
        <v>1129</v>
      </c>
      <c r="E391" s="3" t="s">
        <v>1285</v>
      </c>
      <c r="F391" s="3" t="s">
        <v>1325</v>
      </c>
      <c r="G391" s="4" t="s">
        <v>1319</v>
      </c>
      <c r="H391" s="3" t="s">
        <v>538</v>
      </c>
      <c r="I391" s="6">
        <f>VLOOKUP(A391,'[2]【4】 框架Ratecard条目汇总'!$A:$L,12,0)</f>
        <v>43</v>
      </c>
    </row>
    <row r="392" spans="1:9" ht="19" customHeight="1">
      <c r="A392" s="3" t="s">
        <v>1326</v>
      </c>
      <c r="B392" s="3" t="s">
        <v>158</v>
      </c>
      <c r="C392" s="3" t="s">
        <v>96</v>
      </c>
      <c r="D392" s="3" t="s">
        <v>1129</v>
      </c>
      <c r="E392" s="3" t="s">
        <v>1285</v>
      </c>
      <c r="F392" s="3" t="s">
        <v>1325</v>
      </c>
      <c r="G392" s="4" t="s">
        <v>1327</v>
      </c>
      <c r="H392" s="3" t="s">
        <v>538</v>
      </c>
      <c r="I392" s="6">
        <f>VLOOKUP(A392,'[2]【4】 框架Ratecard条目汇总'!$A:$L,12,0)</f>
        <v>57</v>
      </c>
    </row>
    <row r="393" spans="1:9" ht="19" customHeight="1">
      <c r="A393" s="3" t="s">
        <v>1328</v>
      </c>
      <c r="B393" s="3" t="s">
        <v>158</v>
      </c>
      <c r="C393" s="3" t="s">
        <v>96</v>
      </c>
      <c r="D393" s="3" t="s">
        <v>1129</v>
      </c>
      <c r="E393" s="3" t="s">
        <v>1285</v>
      </c>
      <c r="F393" s="3" t="s">
        <v>1329</v>
      </c>
      <c r="G393" s="4" t="s">
        <v>1330</v>
      </c>
      <c r="H393" s="3" t="s">
        <v>538</v>
      </c>
      <c r="I393" s="6">
        <f>VLOOKUP(A393,'[2]【4】 框架Ratecard条目汇总'!$A:$L,12,0)</f>
        <v>57</v>
      </c>
    </row>
    <row r="394" spans="1:9" ht="19" customHeight="1">
      <c r="A394" s="3" t="s">
        <v>1331</v>
      </c>
      <c r="B394" s="3" t="s">
        <v>158</v>
      </c>
      <c r="C394" s="3" t="s">
        <v>96</v>
      </c>
      <c r="D394" s="3" t="s">
        <v>1129</v>
      </c>
      <c r="E394" s="3" t="s">
        <v>1285</v>
      </c>
      <c r="F394" s="3" t="s">
        <v>1329</v>
      </c>
      <c r="G394" s="4" t="s">
        <v>1332</v>
      </c>
      <c r="H394" s="3" t="s">
        <v>538</v>
      </c>
      <c r="I394" s="6">
        <f>VLOOKUP(A394,'[2]【4】 框架Ratecard条目汇总'!$A:$L,12,0)</f>
        <v>66</v>
      </c>
    </row>
    <row r="395" spans="1:9" ht="19" customHeight="1">
      <c r="A395" s="3" t="s">
        <v>1333</v>
      </c>
      <c r="B395" s="3" t="s">
        <v>158</v>
      </c>
      <c r="C395" s="3" t="s">
        <v>96</v>
      </c>
      <c r="D395" s="3" t="s">
        <v>1129</v>
      </c>
      <c r="E395" s="3" t="s">
        <v>1285</v>
      </c>
      <c r="F395" s="3" t="s">
        <v>1334</v>
      </c>
      <c r="G395" s="4" t="s">
        <v>1335</v>
      </c>
      <c r="H395" s="3" t="s">
        <v>538</v>
      </c>
      <c r="I395" s="6">
        <f>VLOOKUP(A395,'[2]【4】 框架Ratecard条目汇总'!$A:$L,12,0)</f>
        <v>60</v>
      </c>
    </row>
    <row r="396" spans="1:9" ht="19" customHeight="1">
      <c r="A396" s="3" t="s">
        <v>1336</v>
      </c>
      <c r="B396" s="3" t="s">
        <v>158</v>
      </c>
      <c r="C396" s="3" t="s">
        <v>96</v>
      </c>
      <c r="D396" s="3" t="s">
        <v>1129</v>
      </c>
      <c r="E396" s="3" t="s">
        <v>1285</v>
      </c>
      <c r="F396" s="3" t="s">
        <v>1334</v>
      </c>
      <c r="G396" s="4" t="s">
        <v>1337</v>
      </c>
      <c r="H396" s="3" t="s">
        <v>538</v>
      </c>
      <c r="I396" s="6">
        <f>VLOOKUP(A396,'[2]【4】 框架Ratecard条目汇总'!$A:$L,12,0)</f>
        <v>70</v>
      </c>
    </row>
    <row r="397" spans="1:9" ht="19" customHeight="1">
      <c r="A397" s="3" t="s">
        <v>1338</v>
      </c>
      <c r="B397" s="3" t="s">
        <v>158</v>
      </c>
      <c r="C397" s="3" t="s">
        <v>96</v>
      </c>
      <c r="D397" s="3" t="s">
        <v>1129</v>
      </c>
      <c r="E397" s="3" t="s">
        <v>1339</v>
      </c>
      <c r="F397" s="3" t="s">
        <v>1340</v>
      </c>
      <c r="G397" s="4" t="s">
        <v>1341</v>
      </c>
      <c r="H397" s="3" t="s">
        <v>538</v>
      </c>
      <c r="I397" s="6">
        <f>VLOOKUP(A397,'[2]【4】 框架Ratecard条目汇总'!$A:$L,12,0)</f>
        <v>67</v>
      </c>
    </row>
    <row r="398" spans="1:9" ht="19" customHeight="1">
      <c r="A398" s="3" t="s">
        <v>1342</v>
      </c>
      <c r="B398" s="3" t="s">
        <v>158</v>
      </c>
      <c r="C398" s="3" t="s">
        <v>96</v>
      </c>
      <c r="D398" s="3" t="s">
        <v>1129</v>
      </c>
      <c r="E398" s="3" t="s">
        <v>1339</v>
      </c>
      <c r="F398" s="3" t="s">
        <v>1340</v>
      </c>
      <c r="G398" s="4" t="s">
        <v>1343</v>
      </c>
      <c r="H398" s="3" t="s">
        <v>538</v>
      </c>
      <c r="I398" s="6">
        <f>VLOOKUP(A398,'[2]【4】 框架Ratecard条目汇总'!$A:$L,12,0)</f>
        <v>80</v>
      </c>
    </row>
    <row r="399" spans="1:9" ht="19" customHeight="1">
      <c r="A399" s="3" t="s">
        <v>1344</v>
      </c>
      <c r="B399" s="3" t="s">
        <v>158</v>
      </c>
      <c r="C399" s="3" t="s">
        <v>96</v>
      </c>
      <c r="D399" s="3" t="s">
        <v>1129</v>
      </c>
      <c r="E399" s="3" t="s">
        <v>1339</v>
      </c>
      <c r="F399" s="3" t="s">
        <v>1345</v>
      </c>
      <c r="G399" s="4" t="s">
        <v>1346</v>
      </c>
      <c r="H399" s="3" t="s">
        <v>538</v>
      </c>
      <c r="I399" s="6">
        <f>VLOOKUP(A399,'[2]【4】 框架Ratecard条目汇总'!$A:$L,12,0)</f>
        <v>50</v>
      </c>
    </row>
    <row r="400" spans="1:9" ht="19" customHeight="1">
      <c r="A400" s="3" t="s">
        <v>1347</v>
      </c>
      <c r="B400" s="3" t="s">
        <v>158</v>
      </c>
      <c r="C400" s="3" t="s">
        <v>96</v>
      </c>
      <c r="D400" s="3" t="s">
        <v>1129</v>
      </c>
      <c r="E400" s="3" t="s">
        <v>1348</v>
      </c>
      <c r="F400" s="3" t="s">
        <v>1349</v>
      </c>
      <c r="G400" s="4" t="s">
        <v>1350</v>
      </c>
      <c r="H400" s="3" t="s">
        <v>1351</v>
      </c>
      <c r="I400" s="6">
        <f>VLOOKUP(A400,'[2]【4】 框架Ratecard条目汇总'!$A:$L,12,0)</f>
        <v>35</v>
      </c>
    </row>
    <row r="401" spans="1:9" ht="19" customHeight="1">
      <c r="A401" s="3" t="s">
        <v>1352</v>
      </c>
      <c r="B401" s="3" t="s">
        <v>158</v>
      </c>
      <c r="C401" s="3" t="s">
        <v>96</v>
      </c>
      <c r="D401" s="3" t="s">
        <v>1129</v>
      </c>
      <c r="E401" s="3" t="s">
        <v>1348</v>
      </c>
      <c r="F401" s="3" t="s">
        <v>1349</v>
      </c>
      <c r="G401" s="4" t="s">
        <v>1353</v>
      </c>
      <c r="H401" s="3" t="s">
        <v>1351</v>
      </c>
      <c r="I401" s="6">
        <f>VLOOKUP(A401,'[2]【4】 框架Ratecard条目汇总'!$A:$L,12,0)</f>
        <v>38</v>
      </c>
    </row>
    <row r="402" spans="1:9" ht="19" customHeight="1">
      <c r="A402" s="3" t="s">
        <v>1354</v>
      </c>
      <c r="B402" s="3" t="s">
        <v>158</v>
      </c>
      <c r="C402" s="3" t="s">
        <v>96</v>
      </c>
      <c r="D402" s="3" t="s">
        <v>1129</v>
      </c>
      <c r="E402" s="3" t="s">
        <v>1348</v>
      </c>
      <c r="F402" s="3" t="s">
        <v>1349</v>
      </c>
      <c r="G402" s="4" t="s">
        <v>1355</v>
      </c>
      <c r="H402" s="3" t="s">
        <v>1351</v>
      </c>
      <c r="I402" s="6">
        <f>VLOOKUP(A402,'[2]【4】 框架Ratecard条目汇总'!$A:$L,12,0)</f>
        <v>40</v>
      </c>
    </row>
    <row r="403" spans="1:9" ht="19" customHeight="1">
      <c r="A403" s="3" t="s">
        <v>1356</v>
      </c>
      <c r="B403" s="3" t="s">
        <v>158</v>
      </c>
      <c r="C403" s="3" t="s">
        <v>96</v>
      </c>
      <c r="D403" s="3" t="s">
        <v>1129</v>
      </c>
      <c r="E403" s="3" t="s">
        <v>1348</v>
      </c>
      <c r="F403" s="3" t="s">
        <v>1357</v>
      </c>
      <c r="G403" s="4" t="s">
        <v>1350</v>
      </c>
      <c r="H403" s="3" t="s">
        <v>1351</v>
      </c>
      <c r="I403" s="6">
        <f>VLOOKUP(A403,'[2]【4】 框架Ratecard条目汇总'!$A:$L,12,0)</f>
        <v>42</v>
      </c>
    </row>
    <row r="404" spans="1:9" ht="19" customHeight="1">
      <c r="A404" s="3" t="s">
        <v>1358</v>
      </c>
      <c r="B404" s="3" t="s">
        <v>158</v>
      </c>
      <c r="C404" s="3" t="s">
        <v>96</v>
      </c>
      <c r="D404" s="3" t="s">
        <v>1129</v>
      </c>
      <c r="E404" s="3" t="s">
        <v>1348</v>
      </c>
      <c r="F404" s="3" t="s">
        <v>1357</v>
      </c>
      <c r="G404" s="4" t="s">
        <v>1353</v>
      </c>
      <c r="H404" s="3" t="s">
        <v>1351</v>
      </c>
      <c r="I404" s="6">
        <f>VLOOKUP(A404,'[2]【4】 框架Ratecard条目汇总'!$A:$L,12,0)</f>
        <v>52</v>
      </c>
    </row>
    <row r="405" spans="1:9" ht="19" customHeight="1">
      <c r="A405" s="3" t="s">
        <v>1359</v>
      </c>
      <c r="B405" s="3" t="s">
        <v>158</v>
      </c>
      <c r="C405" s="3" t="s">
        <v>96</v>
      </c>
      <c r="D405" s="3" t="s">
        <v>1129</v>
      </c>
      <c r="E405" s="3" t="s">
        <v>1348</v>
      </c>
      <c r="F405" s="3" t="s">
        <v>1357</v>
      </c>
      <c r="G405" s="4" t="s">
        <v>1355</v>
      </c>
      <c r="H405" s="3" t="s">
        <v>1351</v>
      </c>
      <c r="I405" s="6">
        <f>VLOOKUP(A405,'[2]【4】 框架Ratecard条目汇总'!$A:$L,12,0)</f>
        <v>56</v>
      </c>
    </row>
    <row r="406" spans="1:9" ht="19" customHeight="1">
      <c r="A406" s="3" t="s">
        <v>1360</v>
      </c>
      <c r="B406" s="3" t="s">
        <v>158</v>
      </c>
      <c r="C406" s="3" t="s">
        <v>96</v>
      </c>
      <c r="D406" s="3" t="s">
        <v>1129</v>
      </c>
      <c r="E406" s="3" t="s">
        <v>1348</v>
      </c>
      <c r="F406" s="3" t="s">
        <v>1361</v>
      </c>
      <c r="G406" s="4" t="s">
        <v>1362</v>
      </c>
      <c r="H406" s="3" t="s">
        <v>1351</v>
      </c>
      <c r="I406" s="6">
        <f>VLOOKUP(A406,'[2]【4】 框架Ratecard条目汇总'!$A:$L,12,0)</f>
        <v>24</v>
      </c>
    </row>
    <row r="407" spans="1:9" ht="19" customHeight="1">
      <c r="A407" s="3" t="s">
        <v>1363</v>
      </c>
      <c r="B407" s="3" t="s">
        <v>158</v>
      </c>
      <c r="C407" s="3" t="s">
        <v>96</v>
      </c>
      <c r="D407" s="3" t="s">
        <v>1129</v>
      </c>
      <c r="E407" s="3" t="s">
        <v>1348</v>
      </c>
      <c r="F407" s="3" t="s">
        <v>1364</v>
      </c>
      <c r="G407" s="4" t="s">
        <v>1365</v>
      </c>
      <c r="H407" s="3" t="s">
        <v>1351</v>
      </c>
      <c r="I407" s="6">
        <f>VLOOKUP(A407,'[2]【4】 框架Ratecard条目汇总'!$A:$L,12,0)</f>
        <v>69</v>
      </c>
    </row>
    <row r="408" spans="1:9" ht="19" customHeight="1">
      <c r="A408" s="3" t="s">
        <v>1366</v>
      </c>
      <c r="B408" s="3" t="s">
        <v>158</v>
      </c>
      <c r="C408" s="3" t="s">
        <v>96</v>
      </c>
      <c r="D408" s="3" t="s">
        <v>1367</v>
      </c>
      <c r="E408" s="3" t="s">
        <v>1368</v>
      </c>
      <c r="F408" s="3" t="s">
        <v>1369</v>
      </c>
      <c r="G408" s="4" t="s">
        <v>1370</v>
      </c>
      <c r="H408" s="3" t="s">
        <v>1371</v>
      </c>
      <c r="I408" s="6">
        <f>VLOOKUP(A408,'[2]【4】 框架Ratecard条目汇总'!$A:$L,12,0)</f>
        <v>55</v>
      </c>
    </row>
    <row r="409" spans="1:9" ht="19" customHeight="1">
      <c r="A409" s="3" t="s">
        <v>1372</v>
      </c>
      <c r="B409" s="3" t="s">
        <v>158</v>
      </c>
      <c r="C409" s="3" t="s">
        <v>96</v>
      </c>
      <c r="D409" s="3" t="s">
        <v>1367</v>
      </c>
      <c r="E409" s="3" t="s">
        <v>1368</v>
      </c>
      <c r="F409" s="3" t="s">
        <v>1369</v>
      </c>
      <c r="G409" s="4" t="s">
        <v>1373</v>
      </c>
      <c r="H409" s="3" t="s">
        <v>1371</v>
      </c>
      <c r="I409" s="6">
        <f>VLOOKUP(A409,'[2]【4】 框架Ratecard条目汇总'!$A:$L,12,0)</f>
        <v>51</v>
      </c>
    </row>
    <row r="410" spans="1:9" ht="19" customHeight="1">
      <c r="A410" s="3" t="s">
        <v>1374</v>
      </c>
      <c r="B410" s="3" t="s">
        <v>158</v>
      </c>
      <c r="C410" s="3" t="s">
        <v>96</v>
      </c>
      <c r="D410" s="3" t="s">
        <v>1367</v>
      </c>
      <c r="E410" s="3" t="s">
        <v>1368</v>
      </c>
      <c r="F410" s="3" t="s">
        <v>1369</v>
      </c>
      <c r="G410" s="4" t="s">
        <v>1375</v>
      </c>
      <c r="H410" s="3" t="s">
        <v>1371</v>
      </c>
      <c r="I410" s="6">
        <f>VLOOKUP(A410,'[2]【4】 框架Ratecard条目汇总'!$A:$L,12,0)</f>
        <v>49</v>
      </c>
    </row>
    <row r="411" spans="1:9" ht="19" customHeight="1">
      <c r="A411" s="3" t="s">
        <v>1376</v>
      </c>
      <c r="B411" s="3" t="s">
        <v>158</v>
      </c>
      <c r="C411" s="3" t="s">
        <v>96</v>
      </c>
      <c r="D411" s="3" t="s">
        <v>1367</v>
      </c>
      <c r="E411" s="3" t="s">
        <v>1368</v>
      </c>
      <c r="F411" s="3" t="s">
        <v>1377</v>
      </c>
      <c r="G411" s="4" t="s">
        <v>1378</v>
      </c>
      <c r="H411" s="3" t="s">
        <v>1371</v>
      </c>
      <c r="I411" s="6">
        <f>VLOOKUP(A411,'[2]【4】 框架Ratecard条目汇总'!$A:$L,12,0)</f>
        <v>67</v>
      </c>
    </row>
    <row r="412" spans="1:9" ht="19" customHeight="1">
      <c r="A412" s="3" t="s">
        <v>1379</v>
      </c>
      <c r="B412" s="3" t="s">
        <v>158</v>
      </c>
      <c r="C412" s="3" t="s">
        <v>96</v>
      </c>
      <c r="D412" s="3" t="s">
        <v>1367</v>
      </c>
      <c r="E412" s="3" t="s">
        <v>1368</v>
      </c>
      <c r="F412" s="3" t="s">
        <v>1380</v>
      </c>
      <c r="G412" s="4" t="s">
        <v>1378</v>
      </c>
      <c r="H412" s="3" t="s">
        <v>1371</v>
      </c>
      <c r="I412" s="6">
        <f>VLOOKUP(A412,'[2]【4】 框架Ratecard条目汇总'!$A:$L,12,0)</f>
        <v>37</v>
      </c>
    </row>
    <row r="413" spans="1:9" ht="19" customHeight="1">
      <c r="A413" s="3" t="s">
        <v>1381</v>
      </c>
      <c r="B413" s="3" t="s">
        <v>158</v>
      </c>
      <c r="C413" s="3" t="s">
        <v>96</v>
      </c>
      <c r="D413" s="3" t="s">
        <v>1367</v>
      </c>
      <c r="E413" s="3" t="s">
        <v>1368</v>
      </c>
      <c r="F413" s="3" t="s">
        <v>1382</v>
      </c>
      <c r="G413" s="4" t="s">
        <v>1383</v>
      </c>
      <c r="H413" s="3" t="s">
        <v>1371</v>
      </c>
      <c r="I413" s="6">
        <f>VLOOKUP(A413,'[2]【4】 框架Ratecard条目汇总'!$A:$L,12,0)</f>
        <v>200</v>
      </c>
    </row>
    <row r="414" spans="1:9" ht="19" customHeight="1">
      <c r="A414" s="3" t="s">
        <v>1384</v>
      </c>
      <c r="B414" s="3" t="s">
        <v>158</v>
      </c>
      <c r="C414" s="3" t="s">
        <v>96</v>
      </c>
      <c r="D414" s="3" t="s">
        <v>1367</v>
      </c>
      <c r="E414" s="3" t="s">
        <v>1368</v>
      </c>
      <c r="F414" s="3" t="s">
        <v>1385</v>
      </c>
      <c r="G414" s="4" t="s">
        <v>1378</v>
      </c>
      <c r="H414" s="3" t="s">
        <v>1371</v>
      </c>
      <c r="I414" s="6">
        <f>VLOOKUP(A414,'[2]【4】 框架Ratecard条目汇总'!$A:$L,12,0)</f>
        <v>10</v>
      </c>
    </row>
    <row r="415" spans="1:9" ht="19" customHeight="1">
      <c r="A415" s="3" t="s">
        <v>1386</v>
      </c>
      <c r="B415" s="3" t="s">
        <v>158</v>
      </c>
      <c r="C415" s="3" t="s">
        <v>96</v>
      </c>
      <c r="D415" s="3" t="s">
        <v>1367</v>
      </c>
      <c r="E415" s="3" t="s">
        <v>1368</v>
      </c>
      <c r="F415" s="3" t="s">
        <v>1387</v>
      </c>
      <c r="G415" s="4" t="s">
        <v>1378</v>
      </c>
      <c r="H415" s="3" t="s">
        <v>1371</v>
      </c>
      <c r="I415" s="6">
        <f>VLOOKUP(A415,'[2]【4】 框架Ratecard条目汇总'!$A:$L,12,0)</f>
        <v>27</v>
      </c>
    </row>
    <row r="416" spans="1:9" ht="19" customHeight="1">
      <c r="A416" s="3" t="s">
        <v>1388</v>
      </c>
      <c r="B416" s="3" t="s">
        <v>158</v>
      </c>
      <c r="C416" s="3" t="s">
        <v>96</v>
      </c>
      <c r="D416" s="3" t="s">
        <v>1367</v>
      </c>
      <c r="E416" s="3" t="s">
        <v>1368</v>
      </c>
      <c r="F416" s="3" t="s">
        <v>1389</v>
      </c>
      <c r="G416" s="4" t="s">
        <v>1378</v>
      </c>
      <c r="H416" s="3" t="s">
        <v>1371</v>
      </c>
      <c r="I416" s="6">
        <f>VLOOKUP(A416,'[2]【4】 框架Ratecard条目汇总'!$A:$L,12,0)</f>
        <v>15</v>
      </c>
    </row>
    <row r="417" spans="1:9" ht="19" customHeight="1">
      <c r="A417" s="3" t="s">
        <v>1390</v>
      </c>
      <c r="B417" s="3" t="s">
        <v>158</v>
      </c>
      <c r="C417" s="3" t="s">
        <v>96</v>
      </c>
      <c r="D417" s="3" t="s">
        <v>1367</v>
      </c>
      <c r="E417" s="3" t="s">
        <v>1368</v>
      </c>
      <c r="F417" s="3" t="s">
        <v>1391</v>
      </c>
      <c r="G417" s="4" t="s">
        <v>1378</v>
      </c>
      <c r="H417" s="3" t="s">
        <v>1371</v>
      </c>
      <c r="I417" s="6">
        <f>VLOOKUP(A417,'[2]【4】 框架Ratecard条目汇总'!$A:$L,12,0)</f>
        <v>36</v>
      </c>
    </row>
    <row r="418" spans="1:9" ht="19" customHeight="1">
      <c r="A418" s="3" t="s">
        <v>1392</v>
      </c>
      <c r="B418" s="3" t="s">
        <v>158</v>
      </c>
      <c r="C418" s="3" t="s">
        <v>96</v>
      </c>
      <c r="D418" s="3" t="s">
        <v>1367</v>
      </c>
      <c r="E418" s="3" t="s">
        <v>1368</v>
      </c>
      <c r="F418" s="3" t="s">
        <v>1393</v>
      </c>
      <c r="G418" s="4" t="s">
        <v>1378</v>
      </c>
      <c r="H418" s="3" t="s">
        <v>1371</v>
      </c>
      <c r="I418" s="6">
        <f>VLOOKUP(A418,'[2]【4】 框架Ratecard条目汇总'!$A:$L,12,0)</f>
        <v>92</v>
      </c>
    </row>
    <row r="419" spans="1:9" ht="19" customHeight="1">
      <c r="A419" s="3" t="s">
        <v>1394</v>
      </c>
      <c r="B419" s="3" t="s">
        <v>158</v>
      </c>
      <c r="C419" s="3" t="s">
        <v>96</v>
      </c>
      <c r="D419" s="3" t="s">
        <v>1367</v>
      </c>
      <c r="E419" s="3" t="s">
        <v>1368</v>
      </c>
      <c r="F419" s="3" t="s">
        <v>1395</v>
      </c>
      <c r="G419" s="4" t="s">
        <v>1396</v>
      </c>
      <c r="H419" s="3" t="s">
        <v>1371</v>
      </c>
      <c r="I419" s="6">
        <f>VLOOKUP(A419,'[2]【4】 框架Ratecard条目汇总'!$A:$L,12,0)</f>
        <v>147</v>
      </c>
    </row>
    <row r="420" spans="1:9" ht="19" customHeight="1">
      <c r="A420" s="3" t="s">
        <v>1397</v>
      </c>
      <c r="B420" s="3" t="s">
        <v>158</v>
      </c>
      <c r="C420" s="3" t="s">
        <v>96</v>
      </c>
      <c r="D420" s="3" t="s">
        <v>1367</v>
      </c>
      <c r="E420" s="3" t="s">
        <v>1368</v>
      </c>
      <c r="F420" s="3" t="s">
        <v>1398</v>
      </c>
      <c r="G420" s="4" t="s">
        <v>1396</v>
      </c>
      <c r="H420" s="3" t="s">
        <v>1371</v>
      </c>
      <c r="I420" s="6">
        <f>VLOOKUP(A420,'[2]【4】 框架Ratecard条目汇总'!$A:$L,12,0)</f>
        <v>213</v>
      </c>
    </row>
    <row r="421" spans="1:9" ht="19" customHeight="1">
      <c r="A421" s="3" t="s">
        <v>1399</v>
      </c>
      <c r="B421" s="3" t="s">
        <v>158</v>
      </c>
      <c r="C421" s="3" t="s">
        <v>96</v>
      </c>
      <c r="D421" s="3" t="s">
        <v>1367</v>
      </c>
      <c r="E421" s="3" t="s">
        <v>1368</v>
      </c>
      <c r="F421" s="3" t="s">
        <v>1400</v>
      </c>
      <c r="G421" s="4" t="s">
        <v>1378</v>
      </c>
      <c r="H421" s="3" t="s">
        <v>1371</v>
      </c>
      <c r="I421" s="6">
        <f>VLOOKUP(A421,'[2]【4】 框架Ratecard条目汇总'!$A:$L,12,0)</f>
        <v>125</v>
      </c>
    </row>
    <row r="422" spans="1:9" ht="19" customHeight="1">
      <c r="A422" s="3" t="s">
        <v>1401</v>
      </c>
      <c r="B422" s="3" t="s">
        <v>158</v>
      </c>
      <c r="C422" s="3" t="s">
        <v>96</v>
      </c>
      <c r="D422" s="3" t="s">
        <v>1367</v>
      </c>
      <c r="E422" s="3" t="s">
        <v>1368</v>
      </c>
      <c r="F422" s="3" t="s">
        <v>1402</v>
      </c>
      <c r="G422" s="4" t="s">
        <v>1378</v>
      </c>
      <c r="H422" s="3" t="s">
        <v>1371</v>
      </c>
      <c r="I422" s="6">
        <f>VLOOKUP(A422,'[2]【4】 框架Ratecard条目汇总'!$A:$L,12,0)</f>
        <v>220</v>
      </c>
    </row>
    <row r="423" spans="1:9" ht="19" customHeight="1">
      <c r="A423" s="3" t="s">
        <v>1403</v>
      </c>
      <c r="B423" s="3" t="s">
        <v>158</v>
      </c>
      <c r="C423" s="3" t="s">
        <v>96</v>
      </c>
      <c r="D423" s="3" t="s">
        <v>1367</v>
      </c>
      <c r="E423" s="3" t="s">
        <v>1368</v>
      </c>
      <c r="F423" s="3" t="s">
        <v>1404</v>
      </c>
      <c r="G423" s="4" t="s">
        <v>1378</v>
      </c>
      <c r="H423" s="3" t="s">
        <v>1371</v>
      </c>
      <c r="I423" s="6">
        <f>VLOOKUP(A423,'[2]【4】 框架Ratecard条目汇总'!$A:$L,12,0)</f>
        <v>35</v>
      </c>
    </row>
    <row r="424" spans="1:9" ht="19" customHeight="1">
      <c r="A424" s="3" t="s">
        <v>1405</v>
      </c>
      <c r="B424" s="3" t="s">
        <v>158</v>
      </c>
      <c r="C424" s="3" t="s">
        <v>96</v>
      </c>
      <c r="D424" s="3" t="s">
        <v>1367</v>
      </c>
      <c r="E424" s="3" t="s">
        <v>1368</v>
      </c>
      <c r="F424" s="3" t="s">
        <v>1406</v>
      </c>
      <c r="G424" s="4" t="s">
        <v>1378</v>
      </c>
      <c r="H424" s="3" t="s">
        <v>1371</v>
      </c>
      <c r="I424" s="6">
        <f>VLOOKUP(A424,'[2]【4】 框架Ratecard条目汇总'!$A:$L,12,0)</f>
        <v>65</v>
      </c>
    </row>
    <row r="425" spans="1:9" ht="19" customHeight="1">
      <c r="A425" s="3" t="s">
        <v>1407</v>
      </c>
      <c r="B425" s="3" t="s">
        <v>158</v>
      </c>
      <c r="C425" s="3" t="s">
        <v>96</v>
      </c>
      <c r="D425" s="3" t="s">
        <v>1367</v>
      </c>
      <c r="E425" s="3" t="s">
        <v>1368</v>
      </c>
      <c r="F425" s="3" t="s">
        <v>1408</v>
      </c>
      <c r="G425" s="4" t="s">
        <v>1409</v>
      </c>
      <c r="H425" s="3" t="s">
        <v>1410</v>
      </c>
      <c r="I425" s="6">
        <f>VLOOKUP(A425,'[2]【4】 框架Ratecard条目汇总'!$A:$L,12,0)</f>
        <v>127</v>
      </c>
    </row>
    <row r="426" spans="1:9" ht="19" customHeight="1">
      <c r="A426" s="3" t="s">
        <v>1411</v>
      </c>
      <c r="B426" s="3" t="s">
        <v>158</v>
      </c>
      <c r="C426" s="3" t="s">
        <v>96</v>
      </c>
      <c r="D426" s="3" t="s">
        <v>1367</v>
      </c>
      <c r="E426" s="3" t="s">
        <v>1368</v>
      </c>
      <c r="F426" s="3" t="s">
        <v>1412</v>
      </c>
      <c r="G426" s="4" t="s">
        <v>1378</v>
      </c>
      <c r="H426" s="3" t="s">
        <v>1371</v>
      </c>
      <c r="I426" s="6">
        <f>VLOOKUP(A426,'[2]【4】 框架Ratecard条目汇总'!$A:$L,12,0)</f>
        <v>77</v>
      </c>
    </row>
    <row r="427" spans="1:9" ht="19" customHeight="1">
      <c r="A427" s="3" t="s">
        <v>1413</v>
      </c>
      <c r="B427" s="3" t="s">
        <v>158</v>
      </c>
      <c r="C427" s="3" t="s">
        <v>96</v>
      </c>
      <c r="D427" s="3" t="s">
        <v>1367</v>
      </c>
      <c r="E427" s="3" t="s">
        <v>1368</v>
      </c>
      <c r="F427" s="3" t="s">
        <v>1414</v>
      </c>
      <c r="G427" s="4" t="s">
        <v>1378</v>
      </c>
      <c r="H427" s="3" t="s">
        <v>1371</v>
      </c>
      <c r="I427" s="6">
        <f>VLOOKUP(A427,'[2]【4】 框架Ratecard条目汇总'!$A:$L,12,0)</f>
        <v>20</v>
      </c>
    </row>
    <row r="428" spans="1:9" ht="19" customHeight="1">
      <c r="A428" s="3" t="s">
        <v>1415</v>
      </c>
      <c r="B428" s="3" t="s">
        <v>158</v>
      </c>
      <c r="C428" s="3" t="s">
        <v>96</v>
      </c>
      <c r="D428" s="3" t="s">
        <v>1367</v>
      </c>
      <c r="E428" s="3" t="s">
        <v>1416</v>
      </c>
      <c r="F428" s="3" t="s">
        <v>1417</v>
      </c>
      <c r="G428" s="4" t="s">
        <v>1418</v>
      </c>
      <c r="H428" s="3" t="s">
        <v>144</v>
      </c>
      <c r="I428" s="6">
        <f>VLOOKUP(A428,'[2]【4】 框架Ratecard条目汇总'!$A:$L,12,0)</f>
        <v>269</v>
      </c>
    </row>
    <row r="429" spans="1:9" ht="19" customHeight="1">
      <c r="A429" s="3" t="s">
        <v>1419</v>
      </c>
      <c r="B429" s="3" t="s">
        <v>158</v>
      </c>
      <c r="C429" s="3" t="s">
        <v>96</v>
      </c>
      <c r="D429" s="3" t="s">
        <v>1367</v>
      </c>
      <c r="E429" s="3" t="s">
        <v>1416</v>
      </c>
      <c r="F429" s="3" t="s">
        <v>1420</v>
      </c>
      <c r="G429" s="4" t="s">
        <v>1421</v>
      </c>
      <c r="H429" s="3" t="s">
        <v>144</v>
      </c>
      <c r="I429" s="6">
        <f>VLOOKUP(A429,'[2]【4】 框架Ratecard条目汇总'!$A:$L,12,0)</f>
        <v>115</v>
      </c>
    </row>
    <row r="430" spans="1:9" ht="19" customHeight="1">
      <c r="A430" s="3" t="s">
        <v>1422</v>
      </c>
      <c r="B430" s="3" t="s">
        <v>158</v>
      </c>
      <c r="C430" s="3" t="s">
        <v>96</v>
      </c>
      <c r="D430" s="3" t="s">
        <v>1367</v>
      </c>
      <c r="E430" s="3" t="s">
        <v>1416</v>
      </c>
      <c r="F430" s="3" t="s">
        <v>1423</v>
      </c>
      <c r="G430" s="4" t="s">
        <v>1424</v>
      </c>
      <c r="H430" s="3" t="s">
        <v>538</v>
      </c>
      <c r="I430" s="6">
        <f>VLOOKUP(A430,'[2]【4】 框架Ratecard条目汇总'!$A:$L,12,0)</f>
        <v>275</v>
      </c>
    </row>
    <row r="431" spans="1:9" ht="19" customHeight="1">
      <c r="A431" s="3" t="s">
        <v>206</v>
      </c>
      <c r="B431" s="3" t="s">
        <v>158</v>
      </c>
      <c r="C431" s="3" t="s">
        <v>96</v>
      </c>
      <c r="D431" s="3" t="s">
        <v>1367</v>
      </c>
      <c r="E431" s="3" t="s">
        <v>1416</v>
      </c>
      <c r="F431" s="3" t="s">
        <v>1425</v>
      </c>
      <c r="G431" s="4" t="s">
        <v>1426</v>
      </c>
      <c r="H431" s="3" t="s">
        <v>1371</v>
      </c>
      <c r="I431" s="6">
        <f>VLOOKUP(A431,'[2]【4】 框架Ratecard条目汇总'!$A:$L,12,0)</f>
        <v>21</v>
      </c>
    </row>
    <row r="432" spans="1:9" ht="19" customHeight="1">
      <c r="A432" s="3" t="s">
        <v>204</v>
      </c>
      <c r="B432" s="3" t="s">
        <v>158</v>
      </c>
      <c r="C432" s="3" t="s">
        <v>96</v>
      </c>
      <c r="D432" s="3" t="s">
        <v>1367</v>
      </c>
      <c r="E432" s="3" t="s">
        <v>1416</v>
      </c>
      <c r="F432" s="3" t="s">
        <v>1427</v>
      </c>
      <c r="G432" s="4" t="s">
        <v>1428</v>
      </c>
      <c r="H432" s="3" t="s">
        <v>1371</v>
      </c>
      <c r="I432" s="6">
        <f>VLOOKUP(A432,'[2]【4】 框架Ratecard条目汇总'!$A:$L,12,0)</f>
        <v>55</v>
      </c>
    </row>
    <row r="433" spans="1:9" ht="19" customHeight="1">
      <c r="A433" s="3" t="s">
        <v>202</v>
      </c>
      <c r="B433" s="3" t="s">
        <v>158</v>
      </c>
      <c r="C433" s="3" t="s">
        <v>96</v>
      </c>
      <c r="D433" s="3" t="s">
        <v>1367</v>
      </c>
      <c r="E433" s="3" t="s">
        <v>1416</v>
      </c>
      <c r="F433" s="3" t="s">
        <v>1429</v>
      </c>
      <c r="G433" s="4" t="s">
        <v>1430</v>
      </c>
      <c r="H433" s="3" t="s">
        <v>1371</v>
      </c>
      <c r="I433" s="6">
        <f>VLOOKUP(A433,'[2]【4】 框架Ratecard条目汇总'!$A:$L,12,0)</f>
        <v>93</v>
      </c>
    </row>
    <row r="434" spans="1:9" ht="19" customHeight="1">
      <c r="A434" s="3" t="s">
        <v>1431</v>
      </c>
      <c r="B434" s="3" t="s">
        <v>158</v>
      </c>
      <c r="C434" s="3" t="s">
        <v>96</v>
      </c>
      <c r="D434" s="3" t="s">
        <v>1367</v>
      </c>
      <c r="E434" s="3" t="s">
        <v>1432</v>
      </c>
      <c r="F434" s="3" t="s">
        <v>1433</v>
      </c>
      <c r="G434" s="4" t="s">
        <v>1378</v>
      </c>
      <c r="H434" s="3" t="s">
        <v>1371</v>
      </c>
      <c r="I434" s="6">
        <f>VLOOKUP(A434,'[2]【4】 框架Ratecard条目汇总'!$A:$L,12,0)</f>
        <v>25</v>
      </c>
    </row>
    <row r="435" spans="1:9" ht="19" customHeight="1">
      <c r="A435" s="3" t="s">
        <v>1434</v>
      </c>
      <c r="B435" s="3" t="s">
        <v>158</v>
      </c>
      <c r="C435" s="3" t="s">
        <v>96</v>
      </c>
      <c r="D435" s="3" t="s">
        <v>1367</v>
      </c>
      <c r="E435" s="3" t="s">
        <v>1432</v>
      </c>
      <c r="F435" s="3" t="s">
        <v>1435</v>
      </c>
      <c r="G435" s="4" t="s">
        <v>1436</v>
      </c>
      <c r="H435" s="3" t="s">
        <v>1371</v>
      </c>
      <c r="I435" s="6">
        <f>VLOOKUP(A435,'[2]【4】 框架Ratecard条目汇总'!$A:$L,12,0)</f>
        <v>37</v>
      </c>
    </row>
    <row r="436" spans="1:9" ht="19" customHeight="1">
      <c r="A436" s="3" t="s">
        <v>1437</v>
      </c>
      <c r="B436" s="3" t="s">
        <v>158</v>
      </c>
      <c r="C436" s="3" t="s">
        <v>96</v>
      </c>
      <c r="D436" s="3" t="s">
        <v>1367</v>
      </c>
      <c r="E436" s="3" t="s">
        <v>1432</v>
      </c>
      <c r="F436" s="3" t="s">
        <v>1438</v>
      </c>
      <c r="G436" s="4" t="s">
        <v>1439</v>
      </c>
      <c r="H436" s="3" t="s">
        <v>1371</v>
      </c>
      <c r="I436" s="6">
        <f>VLOOKUP(A436,'[2]【4】 框架Ratecard条目汇总'!$A:$L,12,0)</f>
        <v>57</v>
      </c>
    </row>
    <row r="437" spans="1:9" ht="19" customHeight="1">
      <c r="A437" s="3" t="s">
        <v>1440</v>
      </c>
      <c r="B437" s="3" t="s">
        <v>158</v>
      </c>
      <c r="C437" s="3" t="s">
        <v>96</v>
      </c>
      <c r="D437" s="3" t="s">
        <v>1367</v>
      </c>
      <c r="E437" s="3" t="s">
        <v>1432</v>
      </c>
      <c r="F437" s="3" t="s">
        <v>1441</v>
      </c>
      <c r="G437" s="4" t="s">
        <v>1378</v>
      </c>
      <c r="H437" s="3" t="s">
        <v>1371</v>
      </c>
      <c r="I437" s="6">
        <f>VLOOKUP(A437,'[2]【4】 框架Ratecard条目汇总'!$A:$L,12,0)</f>
        <v>100</v>
      </c>
    </row>
    <row r="438" spans="1:9" ht="19" customHeight="1">
      <c r="A438" s="3" t="s">
        <v>1442</v>
      </c>
      <c r="B438" s="3" t="s">
        <v>158</v>
      </c>
      <c r="C438" s="3" t="s">
        <v>96</v>
      </c>
      <c r="D438" s="3" t="s">
        <v>1367</v>
      </c>
      <c r="E438" s="3" t="s">
        <v>1443</v>
      </c>
      <c r="F438" s="3" t="s">
        <v>1444</v>
      </c>
      <c r="G438" s="4" t="s">
        <v>1445</v>
      </c>
      <c r="H438" s="3" t="s">
        <v>1371</v>
      </c>
      <c r="I438" s="6">
        <f>VLOOKUP(A438,'[2]【4】 框架Ratecard条目汇总'!$A:$L,12,0)</f>
        <v>42</v>
      </c>
    </row>
    <row r="439" spans="1:9" ht="19" customHeight="1">
      <c r="A439" s="3" t="s">
        <v>1446</v>
      </c>
      <c r="B439" s="3" t="s">
        <v>158</v>
      </c>
      <c r="C439" s="3" t="s">
        <v>96</v>
      </c>
      <c r="D439" s="3" t="s">
        <v>1367</v>
      </c>
      <c r="E439" s="3" t="s">
        <v>1443</v>
      </c>
      <c r="F439" s="3" t="s">
        <v>1447</v>
      </c>
      <c r="G439" s="4" t="s">
        <v>1445</v>
      </c>
      <c r="H439" s="3" t="s">
        <v>1371</v>
      </c>
      <c r="I439" s="6">
        <f>VLOOKUP(A439,'[2]【4】 框架Ratecard条目汇总'!$A:$L,12,0)</f>
        <v>36</v>
      </c>
    </row>
    <row r="440" spans="1:9" ht="19" customHeight="1">
      <c r="A440" s="3" t="s">
        <v>1448</v>
      </c>
      <c r="B440" s="3" t="s">
        <v>158</v>
      </c>
      <c r="C440" s="3" t="s">
        <v>96</v>
      </c>
      <c r="D440" s="3" t="s">
        <v>1367</v>
      </c>
      <c r="E440" s="3" t="s">
        <v>1449</v>
      </c>
      <c r="F440" s="3" t="s">
        <v>1450</v>
      </c>
      <c r="G440" s="4" t="s">
        <v>1378</v>
      </c>
      <c r="H440" s="3" t="s">
        <v>1371</v>
      </c>
      <c r="I440" s="6">
        <f>VLOOKUP(A440,'[2]【4】 框架Ratecard条目汇总'!$A:$L,12,0)</f>
        <v>110</v>
      </c>
    </row>
    <row r="441" spans="1:9" ht="19" customHeight="1">
      <c r="A441" s="3" t="s">
        <v>1451</v>
      </c>
      <c r="B441" s="3" t="s">
        <v>158</v>
      </c>
      <c r="C441" s="3" t="s">
        <v>96</v>
      </c>
      <c r="D441" s="3" t="s">
        <v>1367</v>
      </c>
      <c r="E441" s="3" t="s">
        <v>1449</v>
      </c>
      <c r="F441" s="3" t="s">
        <v>1452</v>
      </c>
      <c r="G441" s="4" t="s">
        <v>1378</v>
      </c>
      <c r="H441" s="3" t="s">
        <v>1371</v>
      </c>
      <c r="I441" s="6">
        <f>VLOOKUP(A441,'[2]【4】 框架Ratecard条目汇总'!$A:$L,12,0)</f>
        <v>190</v>
      </c>
    </row>
    <row r="442" spans="1:9" ht="19" customHeight="1">
      <c r="A442" s="3" t="s">
        <v>263</v>
      </c>
      <c r="B442" s="3" t="s">
        <v>158</v>
      </c>
      <c r="C442" s="3" t="s">
        <v>96</v>
      </c>
      <c r="D442" s="3" t="s">
        <v>1367</v>
      </c>
      <c r="E442" s="3" t="s">
        <v>1449</v>
      </c>
      <c r="F442" s="3" t="s">
        <v>1453</v>
      </c>
      <c r="G442" s="4" t="s">
        <v>1378</v>
      </c>
      <c r="H442" s="3" t="s">
        <v>1371</v>
      </c>
      <c r="I442" s="6">
        <f>VLOOKUP(A442,'[2]【4】 框架Ratecard条目汇总'!$A:$L,12,0)</f>
        <v>100</v>
      </c>
    </row>
    <row r="443" spans="1:9" ht="19" customHeight="1">
      <c r="A443" s="3" t="s">
        <v>1454</v>
      </c>
      <c r="B443" s="3" t="s">
        <v>158</v>
      </c>
      <c r="C443" s="3" t="s">
        <v>96</v>
      </c>
      <c r="D443" s="3" t="s">
        <v>1367</v>
      </c>
      <c r="E443" s="3" t="s">
        <v>1449</v>
      </c>
      <c r="F443" s="3" t="s">
        <v>1455</v>
      </c>
      <c r="G443" s="4" t="s">
        <v>1378</v>
      </c>
      <c r="H443" s="3" t="s">
        <v>1371</v>
      </c>
      <c r="I443" s="6">
        <f>VLOOKUP(A443,'[2]【4】 框架Ratecard条目汇总'!$A:$L,12,0)</f>
        <v>150</v>
      </c>
    </row>
    <row r="444" spans="1:9" ht="19" customHeight="1">
      <c r="A444" s="3" t="s">
        <v>1456</v>
      </c>
      <c r="B444" s="3" t="s">
        <v>158</v>
      </c>
      <c r="C444" s="3" t="s">
        <v>96</v>
      </c>
      <c r="D444" s="3" t="s">
        <v>1367</v>
      </c>
      <c r="E444" s="3" t="s">
        <v>1449</v>
      </c>
      <c r="F444" s="3" t="s">
        <v>1457</v>
      </c>
      <c r="G444" s="4" t="s">
        <v>1378</v>
      </c>
      <c r="H444" s="3" t="s">
        <v>1458</v>
      </c>
      <c r="I444" s="6">
        <f>VLOOKUP(A444,'[2]【4】 框架Ratecard条目汇总'!$A:$L,12,0)</f>
        <v>160</v>
      </c>
    </row>
    <row r="445" spans="1:9" ht="19" customHeight="1">
      <c r="A445" s="3" t="s">
        <v>1459</v>
      </c>
      <c r="B445" s="3" t="s">
        <v>158</v>
      </c>
      <c r="C445" s="3" t="s">
        <v>96</v>
      </c>
      <c r="D445" s="3" t="s">
        <v>1367</v>
      </c>
      <c r="E445" s="3" t="s">
        <v>1449</v>
      </c>
      <c r="F445" s="3" t="s">
        <v>1460</v>
      </c>
      <c r="G445" s="4" t="s">
        <v>1378</v>
      </c>
      <c r="H445" s="3" t="s">
        <v>1371</v>
      </c>
      <c r="I445" s="6">
        <f>VLOOKUP(A445,'[2]【4】 框架Ratecard条目汇总'!$A:$L,12,0)</f>
        <v>90</v>
      </c>
    </row>
    <row r="446" spans="1:9" ht="19" customHeight="1">
      <c r="A446" s="3" t="s">
        <v>1461</v>
      </c>
      <c r="B446" s="3" t="s">
        <v>158</v>
      </c>
      <c r="C446" s="3" t="s">
        <v>96</v>
      </c>
      <c r="D446" s="3" t="s">
        <v>1367</v>
      </c>
      <c r="E446" s="3" t="s">
        <v>1449</v>
      </c>
      <c r="F446" s="3" t="s">
        <v>1462</v>
      </c>
      <c r="G446" s="4" t="s">
        <v>1378</v>
      </c>
      <c r="H446" s="3" t="s">
        <v>1458</v>
      </c>
      <c r="I446" s="6">
        <f>VLOOKUP(A446,'[2]【4】 框架Ratecard条目汇总'!$A:$L,12,0)</f>
        <v>150</v>
      </c>
    </row>
    <row r="447" spans="1:9" ht="19" customHeight="1">
      <c r="A447" s="3" t="s">
        <v>1463</v>
      </c>
      <c r="B447" s="3" t="s">
        <v>158</v>
      </c>
      <c r="C447" s="3" t="s">
        <v>96</v>
      </c>
      <c r="D447" s="3" t="s">
        <v>1367</v>
      </c>
      <c r="E447" s="3" t="s">
        <v>1449</v>
      </c>
      <c r="F447" s="3" t="s">
        <v>1464</v>
      </c>
      <c r="G447" s="4" t="s">
        <v>1378</v>
      </c>
      <c r="H447" s="3" t="s">
        <v>1371</v>
      </c>
      <c r="I447" s="6">
        <f>VLOOKUP(A447,'[2]【4】 框架Ratecard条目汇总'!$A:$L,12,0)</f>
        <v>10</v>
      </c>
    </row>
    <row r="448" spans="1:9" ht="19" customHeight="1">
      <c r="A448" s="3" t="s">
        <v>1465</v>
      </c>
      <c r="B448" s="3" t="s">
        <v>158</v>
      </c>
      <c r="C448" s="3" t="s">
        <v>96</v>
      </c>
      <c r="D448" s="3" t="s">
        <v>1367</v>
      </c>
      <c r="E448" s="3" t="s">
        <v>1449</v>
      </c>
      <c r="F448" s="3" t="s">
        <v>1466</v>
      </c>
      <c r="G448" s="4" t="s">
        <v>1378</v>
      </c>
      <c r="H448" s="3" t="s">
        <v>1371</v>
      </c>
      <c r="I448" s="6">
        <f>VLOOKUP(A448,'[2]【4】 框架Ratecard条目汇总'!$A:$L,12,0)</f>
        <v>100</v>
      </c>
    </row>
    <row r="449" spans="1:9" ht="19" customHeight="1">
      <c r="A449" s="3" t="s">
        <v>1467</v>
      </c>
      <c r="B449" s="3" t="s">
        <v>158</v>
      </c>
      <c r="C449" s="3" t="s">
        <v>96</v>
      </c>
      <c r="D449" s="3" t="s">
        <v>1367</v>
      </c>
      <c r="E449" s="3" t="s">
        <v>1449</v>
      </c>
      <c r="F449" s="3" t="s">
        <v>1468</v>
      </c>
      <c r="G449" s="4" t="s">
        <v>1469</v>
      </c>
      <c r="H449" s="3" t="s">
        <v>1371</v>
      </c>
      <c r="I449" s="6">
        <f>VLOOKUP(A449,'[2]【4】 框架Ratecard条目汇总'!$A:$L,12,0)</f>
        <v>40</v>
      </c>
    </row>
    <row r="450" spans="1:9" ht="19" customHeight="1">
      <c r="A450" s="3" t="s">
        <v>1470</v>
      </c>
      <c r="B450" s="3" t="s">
        <v>158</v>
      </c>
      <c r="C450" s="3" t="s">
        <v>96</v>
      </c>
      <c r="D450" s="3" t="s">
        <v>1367</v>
      </c>
      <c r="E450" s="3" t="s">
        <v>1449</v>
      </c>
      <c r="F450" s="3" t="s">
        <v>1471</v>
      </c>
      <c r="G450" s="4" t="s">
        <v>1469</v>
      </c>
      <c r="H450" s="3" t="s">
        <v>1371</v>
      </c>
      <c r="I450" s="6">
        <f>VLOOKUP(A450,'[2]【4】 框架Ratecard条目汇总'!$A:$L,12,0)</f>
        <v>2</v>
      </c>
    </row>
    <row r="451" spans="1:9" ht="19" customHeight="1">
      <c r="A451" s="3" t="s">
        <v>1472</v>
      </c>
      <c r="B451" s="3" t="s">
        <v>158</v>
      </c>
      <c r="C451" s="3" t="s">
        <v>96</v>
      </c>
      <c r="D451" s="3" t="s">
        <v>1367</v>
      </c>
      <c r="E451" s="3" t="s">
        <v>1449</v>
      </c>
      <c r="F451" s="3" t="s">
        <v>1473</v>
      </c>
      <c r="G451" s="4" t="s">
        <v>1469</v>
      </c>
      <c r="H451" s="3" t="s">
        <v>1371</v>
      </c>
      <c r="I451" s="6">
        <f>VLOOKUP(A451,'[2]【4】 框架Ratecard条目汇总'!$A:$L,12,0)</f>
        <v>74</v>
      </c>
    </row>
    <row r="452" spans="1:9" ht="19" customHeight="1">
      <c r="A452" s="3" t="s">
        <v>1474</v>
      </c>
      <c r="B452" s="3" t="s">
        <v>158</v>
      </c>
      <c r="C452" s="3" t="s">
        <v>96</v>
      </c>
      <c r="D452" s="3" t="s">
        <v>1367</v>
      </c>
      <c r="E452" s="3" t="s">
        <v>1449</v>
      </c>
      <c r="F452" s="3" t="s">
        <v>1475</v>
      </c>
      <c r="G452" s="4" t="s">
        <v>1476</v>
      </c>
      <c r="H452" s="3" t="s">
        <v>1371</v>
      </c>
      <c r="I452" s="6">
        <f>VLOOKUP(A452,'[2]【4】 框架Ratecard条目汇总'!$A:$L,12,0)</f>
        <v>60</v>
      </c>
    </row>
    <row r="453" spans="1:9" ht="19" customHeight="1">
      <c r="A453" s="3" t="s">
        <v>1477</v>
      </c>
      <c r="B453" s="3" t="s">
        <v>158</v>
      </c>
      <c r="C453" s="3" t="s">
        <v>96</v>
      </c>
      <c r="D453" s="3" t="s">
        <v>1367</v>
      </c>
      <c r="E453" s="3" t="s">
        <v>1449</v>
      </c>
      <c r="F453" s="3" t="s">
        <v>1478</v>
      </c>
      <c r="G453" s="4" t="s">
        <v>1479</v>
      </c>
      <c r="H453" s="3" t="s">
        <v>1371</v>
      </c>
      <c r="I453" s="6">
        <f>VLOOKUP(A453,'[2]【4】 框架Ratecard条目汇总'!$A:$L,12,0)</f>
        <v>200</v>
      </c>
    </row>
    <row r="454" spans="1:9" ht="19" customHeight="1">
      <c r="A454" s="3" t="s">
        <v>1480</v>
      </c>
      <c r="B454" s="3" t="s">
        <v>158</v>
      </c>
      <c r="C454" s="3" t="s">
        <v>96</v>
      </c>
      <c r="D454" s="3" t="s">
        <v>1367</v>
      </c>
      <c r="E454" s="3" t="s">
        <v>1449</v>
      </c>
      <c r="F454" s="3" t="s">
        <v>1481</v>
      </c>
      <c r="G454" s="4" t="s">
        <v>1479</v>
      </c>
      <c r="H454" s="3" t="s">
        <v>1371</v>
      </c>
      <c r="I454" s="6">
        <f>VLOOKUP(A454,'[2]【4】 框架Ratecard条目汇总'!$A:$L,12,0)</f>
        <v>198</v>
      </c>
    </row>
    <row r="455" spans="1:9" ht="19" customHeight="1">
      <c r="A455" s="3" t="s">
        <v>1482</v>
      </c>
      <c r="B455" s="3" t="s">
        <v>158</v>
      </c>
      <c r="C455" s="3" t="s">
        <v>96</v>
      </c>
      <c r="D455" s="3" t="s">
        <v>1367</v>
      </c>
      <c r="E455" s="3" t="s">
        <v>1449</v>
      </c>
      <c r="F455" s="3" t="s">
        <v>1483</v>
      </c>
      <c r="G455" s="4" t="s">
        <v>1479</v>
      </c>
      <c r="H455" s="3" t="s">
        <v>1371</v>
      </c>
      <c r="I455" s="6">
        <f>VLOOKUP(A455,'[2]【4】 框架Ratecard条目汇总'!$A:$L,12,0)</f>
        <v>394</v>
      </c>
    </row>
    <row r="456" spans="1:9" ht="19" customHeight="1">
      <c r="A456" s="3" t="s">
        <v>1484</v>
      </c>
      <c r="B456" s="3" t="s">
        <v>158</v>
      </c>
      <c r="C456" s="3" t="s">
        <v>96</v>
      </c>
      <c r="D456" s="3" t="s">
        <v>1367</v>
      </c>
      <c r="E456" s="3" t="s">
        <v>1449</v>
      </c>
      <c r="F456" s="3" t="s">
        <v>1485</v>
      </c>
      <c r="G456" s="4" t="s">
        <v>1486</v>
      </c>
      <c r="H456" s="3" t="s">
        <v>1371</v>
      </c>
      <c r="I456" s="6">
        <f>VLOOKUP(A456,'[2]【4】 框架Ratecard条目汇总'!$A:$L,12,0)</f>
        <v>55</v>
      </c>
    </row>
    <row r="457" spans="1:9" ht="19" customHeight="1">
      <c r="A457" s="3" t="s">
        <v>1487</v>
      </c>
      <c r="B457" s="3" t="s">
        <v>158</v>
      </c>
      <c r="C457" s="3" t="s">
        <v>96</v>
      </c>
      <c r="D457" s="3" t="s">
        <v>1367</v>
      </c>
      <c r="E457" s="3" t="s">
        <v>1449</v>
      </c>
      <c r="F457" s="3" t="s">
        <v>1485</v>
      </c>
      <c r="G457" s="4" t="s">
        <v>1488</v>
      </c>
      <c r="H457" s="3" t="s">
        <v>1371</v>
      </c>
      <c r="I457" s="6">
        <f>VLOOKUP(A457,'[2]【4】 框架Ratecard条目汇总'!$A:$L,12,0)</f>
        <v>80</v>
      </c>
    </row>
    <row r="458" spans="1:9" ht="19" customHeight="1">
      <c r="A458" s="3" t="s">
        <v>1489</v>
      </c>
      <c r="B458" s="3" t="s">
        <v>158</v>
      </c>
      <c r="C458" s="3" t="s">
        <v>96</v>
      </c>
      <c r="D458" s="3" t="s">
        <v>1367</v>
      </c>
      <c r="E458" s="3" t="s">
        <v>1449</v>
      </c>
      <c r="F458" s="3" t="s">
        <v>1490</v>
      </c>
      <c r="G458" s="4" t="s">
        <v>1491</v>
      </c>
      <c r="H458" s="3" t="s">
        <v>1371</v>
      </c>
      <c r="I458" s="6">
        <f>VLOOKUP(A458,'[2]【4】 框架Ratecard条目汇总'!$A:$L,12,0)</f>
        <v>20</v>
      </c>
    </row>
    <row r="459" spans="1:9" ht="19" customHeight="1">
      <c r="A459" s="3" t="s">
        <v>1492</v>
      </c>
      <c r="B459" s="3" t="s">
        <v>158</v>
      </c>
      <c r="C459" s="3" t="s">
        <v>96</v>
      </c>
      <c r="D459" s="3" t="s">
        <v>1367</v>
      </c>
      <c r="E459" s="3" t="s">
        <v>1449</v>
      </c>
      <c r="F459" s="3" t="s">
        <v>1493</v>
      </c>
      <c r="G459" s="4" t="s">
        <v>1494</v>
      </c>
      <c r="H459" s="3" t="s">
        <v>1371</v>
      </c>
      <c r="I459" s="6">
        <f>VLOOKUP(A459,'[2]【4】 框架Ratecard条目汇总'!$A:$L,12,0)</f>
        <v>110</v>
      </c>
    </row>
    <row r="460" spans="1:9" ht="19" customHeight="1">
      <c r="A460" s="3" t="s">
        <v>1495</v>
      </c>
      <c r="B460" s="3" t="s">
        <v>158</v>
      </c>
      <c r="C460" s="3" t="s">
        <v>96</v>
      </c>
      <c r="D460" s="3" t="s">
        <v>1367</v>
      </c>
      <c r="E460" s="3" t="s">
        <v>1449</v>
      </c>
      <c r="F460" s="3" t="s">
        <v>1496</v>
      </c>
      <c r="G460" s="4" t="s">
        <v>1497</v>
      </c>
      <c r="H460" s="3" t="s">
        <v>1371</v>
      </c>
      <c r="I460" s="6">
        <f>VLOOKUP(A460,'[2]【4】 框架Ratecard条目汇总'!$A:$L,12,0)</f>
        <v>175</v>
      </c>
    </row>
    <row r="461" spans="1:9" ht="19" customHeight="1">
      <c r="A461" s="3" t="s">
        <v>1498</v>
      </c>
      <c r="B461" s="3" t="s">
        <v>158</v>
      </c>
      <c r="C461" s="3" t="s">
        <v>96</v>
      </c>
      <c r="D461" s="3" t="s">
        <v>1367</v>
      </c>
      <c r="E461" s="3" t="s">
        <v>1449</v>
      </c>
      <c r="F461" s="3" t="s">
        <v>1499</v>
      </c>
      <c r="G461" s="4" t="s">
        <v>1500</v>
      </c>
      <c r="H461" s="3" t="s">
        <v>669</v>
      </c>
      <c r="I461" s="6">
        <f>VLOOKUP(A461,'[2]【4】 框架Ratecard条目汇总'!$A:$L,12,0)</f>
        <v>700</v>
      </c>
    </row>
    <row r="462" spans="1:9" ht="19" customHeight="1">
      <c r="A462" s="3" t="s">
        <v>1501</v>
      </c>
      <c r="B462" s="3" t="s">
        <v>158</v>
      </c>
      <c r="C462" s="3" t="s">
        <v>96</v>
      </c>
      <c r="D462" s="3" t="s">
        <v>1367</v>
      </c>
      <c r="E462" s="3" t="s">
        <v>1502</v>
      </c>
      <c r="F462" s="3" t="s">
        <v>1503</v>
      </c>
      <c r="G462" s="4" t="s">
        <v>1378</v>
      </c>
      <c r="H462" s="3" t="s">
        <v>1504</v>
      </c>
      <c r="I462" s="6">
        <f>VLOOKUP(A462,'[2]【4】 框架Ratecard条目汇总'!$A:$L,12,0)</f>
        <v>70</v>
      </c>
    </row>
    <row r="463" spans="1:9" ht="19" customHeight="1">
      <c r="A463" s="3" t="s">
        <v>1505</v>
      </c>
      <c r="B463" s="3" t="s">
        <v>158</v>
      </c>
      <c r="C463" s="3" t="s">
        <v>96</v>
      </c>
      <c r="D463" s="3" t="s">
        <v>1367</v>
      </c>
      <c r="E463" s="3" t="s">
        <v>1502</v>
      </c>
      <c r="F463" s="3" t="s">
        <v>1506</v>
      </c>
      <c r="G463" s="4" t="s">
        <v>1378</v>
      </c>
      <c r="H463" s="3" t="s">
        <v>1504</v>
      </c>
      <c r="I463" s="6">
        <f>VLOOKUP(A463,'[2]【4】 框架Ratecard条目汇总'!$A:$L,12,0)</f>
        <v>150</v>
      </c>
    </row>
    <row r="464" spans="1:9" ht="19" customHeight="1">
      <c r="A464" s="3" t="s">
        <v>1507</v>
      </c>
      <c r="B464" s="3" t="s">
        <v>158</v>
      </c>
      <c r="C464" s="3" t="s">
        <v>96</v>
      </c>
      <c r="D464" s="3" t="s">
        <v>1367</v>
      </c>
      <c r="E464" s="3" t="s">
        <v>1502</v>
      </c>
      <c r="F464" s="3" t="s">
        <v>1508</v>
      </c>
      <c r="G464" s="4" t="s">
        <v>1378</v>
      </c>
      <c r="H464" s="3" t="s">
        <v>1504</v>
      </c>
      <c r="I464" s="6">
        <f>VLOOKUP(A464,'[2]【4】 框架Ratecard条目汇总'!$A:$L,12,0)</f>
        <v>300</v>
      </c>
    </row>
    <row r="465" spans="1:9" ht="19" customHeight="1">
      <c r="A465" s="3" t="s">
        <v>1509</v>
      </c>
      <c r="B465" s="3" t="s">
        <v>158</v>
      </c>
      <c r="C465" s="3" t="s">
        <v>96</v>
      </c>
      <c r="D465" s="3" t="s">
        <v>1367</v>
      </c>
      <c r="E465" s="3" t="s">
        <v>1502</v>
      </c>
      <c r="F465" s="3" t="s">
        <v>1510</v>
      </c>
      <c r="G465" s="4" t="s">
        <v>1378</v>
      </c>
      <c r="H465" s="3" t="s">
        <v>1504</v>
      </c>
      <c r="I465" s="6">
        <f>VLOOKUP(A465,'[2]【4】 框架Ratecard条目汇总'!$A:$L,12,0)</f>
        <v>150</v>
      </c>
    </row>
    <row r="466" spans="1:9" ht="19" customHeight="1">
      <c r="A466" s="3" t="s">
        <v>1511</v>
      </c>
      <c r="B466" s="3" t="s">
        <v>158</v>
      </c>
      <c r="C466" s="3" t="s">
        <v>96</v>
      </c>
      <c r="D466" s="3" t="s">
        <v>1367</v>
      </c>
      <c r="E466" s="3" t="s">
        <v>1502</v>
      </c>
      <c r="F466" s="3" t="s">
        <v>1512</v>
      </c>
      <c r="G466" s="4" t="s">
        <v>1513</v>
      </c>
      <c r="H466" s="3" t="s">
        <v>1504</v>
      </c>
      <c r="I466" s="6">
        <f>VLOOKUP(A466,'[2]【4】 框架Ratecard条目汇总'!$A:$L,12,0)</f>
        <v>400</v>
      </c>
    </row>
    <row r="467" spans="1:9" ht="19" customHeight="1">
      <c r="A467" s="3" t="s">
        <v>301</v>
      </c>
      <c r="B467" s="3" t="s">
        <v>158</v>
      </c>
      <c r="C467" s="3" t="s">
        <v>96</v>
      </c>
      <c r="D467" s="3" t="s">
        <v>1367</v>
      </c>
      <c r="E467" s="3" t="s">
        <v>1502</v>
      </c>
      <c r="F467" s="3" t="s">
        <v>1514</v>
      </c>
      <c r="G467" s="4" t="s">
        <v>1515</v>
      </c>
      <c r="H467" s="3" t="s">
        <v>1504</v>
      </c>
      <c r="I467" s="6">
        <f>VLOOKUP(A467,'[2]【4】 框架Ratecard条目汇总'!$A:$L,12,0)</f>
        <v>280</v>
      </c>
    </row>
    <row r="468" spans="1:9" ht="19" customHeight="1">
      <c r="A468" s="3" t="s">
        <v>1516</v>
      </c>
      <c r="B468" s="3" t="s">
        <v>158</v>
      </c>
      <c r="C468" s="3" t="s">
        <v>96</v>
      </c>
      <c r="D468" s="3" t="s">
        <v>1367</v>
      </c>
      <c r="E468" s="3" t="s">
        <v>1502</v>
      </c>
      <c r="F468" s="3" t="s">
        <v>1517</v>
      </c>
      <c r="G468" s="4" t="s">
        <v>1518</v>
      </c>
      <c r="H468" s="3" t="s">
        <v>1504</v>
      </c>
      <c r="I468" s="6">
        <f>VLOOKUP(A468,'[2]【4】 框架Ratecard条目汇总'!$A:$L,12,0)</f>
        <v>646</v>
      </c>
    </row>
    <row r="469" spans="1:9" ht="19" customHeight="1">
      <c r="A469" s="3" t="s">
        <v>1519</v>
      </c>
      <c r="B469" s="3" t="s">
        <v>158</v>
      </c>
      <c r="C469" s="3" t="s">
        <v>96</v>
      </c>
      <c r="D469" s="3" t="s">
        <v>1367</v>
      </c>
      <c r="E469" s="3" t="s">
        <v>1502</v>
      </c>
      <c r="F469" s="3" t="s">
        <v>1517</v>
      </c>
      <c r="G469" s="4" t="s">
        <v>1520</v>
      </c>
      <c r="H469" s="3" t="s">
        <v>1504</v>
      </c>
      <c r="I469" s="6">
        <f>VLOOKUP(A469,'[2]【4】 框架Ratecard条目汇总'!$A:$L,12,0)</f>
        <v>800</v>
      </c>
    </row>
    <row r="470" spans="1:9" ht="19" customHeight="1">
      <c r="A470" s="3" t="s">
        <v>1521</v>
      </c>
      <c r="B470" s="3" t="s">
        <v>158</v>
      </c>
      <c r="C470" s="3" t="s">
        <v>96</v>
      </c>
      <c r="D470" s="3" t="s">
        <v>1367</v>
      </c>
      <c r="E470" s="3" t="s">
        <v>1502</v>
      </c>
      <c r="F470" s="3" t="s">
        <v>1517</v>
      </c>
      <c r="G470" s="4" t="s">
        <v>1522</v>
      </c>
      <c r="H470" s="3" t="s">
        <v>1504</v>
      </c>
      <c r="I470" s="6">
        <f>VLOOKUP(A470,'[2]【4】 框架Ratecard条目汇总'!$A:$L,12,0)</f>
        <v>1128</v>
      </c>
    </row>
    <row r="471" spans="1:9" ht="19" customHeight="1">
      <c r="A471" s="3" t="s">
        <v>1523</v>
      </c>
      <c r="B471" s="3" t="s">
        <v>158</v>
      </c>
      <c r="C471" s="3" t="s">
        <v>96</v>
      </c>
      <c r="D471" s="3" t="s">
        <v>1367</v>
      </c>
      <c r="E471" s="3" t="s">
        <v>1502</v>
      </c>
      <c r="F471" s="3" t="s">
        <v>1524</v>
      </c>
      <c r="G471" s="4" t="s">
        <v>1525</v>
      </c>
      <c r="H471" s="3" t="s">
        <v>1504</v>
      </c>
      <c r="I471" s="6">
        <f>VLOOKUP(A471,'[2]【4】 框架Ratecard条目汇总'!$A:$L,12,0)</f>
        <v>150</v>
      </c>
    </row>
    <row r="472" spans="1:9" ht="19" customHeight="1">
      <c r="A472" s="3" t="s">
        <v>1526</v>
      </c>
      <c r="B472" s="3" t="s">
        <v>158</v>
      </c>
      <c r="C472" s="3" t="s">
        <v>96</v>
      </c>
      <c r="D472" s="3" t="s">
        <v>1367</v>
      </c>
      <c r="E472" s="3" t="s">
        <v>1502</v>
      </c>
      <c r="F472" s="3" t="s">
        <v>1524</v>
      </c>
      <c r="G472" s="4" t="s">
        <v>1527</v>
      </c>
      <c r="H472" s="3" t="s">
        <v>1504</v>
      </c>
      <c r="I472" s="6">
        <f>VLOOKUP(A472,'[2]【4】 框架Ratecard条目汇总'!$A:$L,12,0)</f>
        <v>250</v>
      </c>
    </row>
    <row r="473" spans="1:9" ht="19" customHeight="1">
      <c r="A473" s="3" t="s">
        <v>1528</v>
      </c>
      <c r="B473" s="3" t="s">
        <v>158</v>
      </c>
      <c r="C473" s="3" t="s">
        <v>96</v>
      </c>
      <c r="D473" s="3" t="s">
        <v>1367</v>
      </c>
      <c r="E473" s="3" t="s">
        <v>1502</v>
      </c>
      <c r="F473" s="3" t="s">
        <v>1529</v>
      </c>
      <c r="G473" s="4" t="s">
        <v>1530</v>
      </c>
      <c r="H473" s="3" t="s">
        <v>1504</v>
      </c>
      <c r="I473" s="6">
        <f>VLOOKUP(A473,'[2]【4】 框架Ratecard条目汇总'!$A:$L,12,0)</f>
        <v>180</v>
      </c>
    </row>
    <row r="474" spans="1:9" ht="19" customHeight="1">
      <c r="A474" s="3" t="s">
        <v>1531</v>
      </c>
      <c r="B474" s="3" t="s">
        <v>158</v>
      </c>
      <c r="C474" s="3" t="s">
        <v>96</v>
      </c>
      <c r="D474" s="3" t="s">
        <v>1367</v>
      </c>
      <c r="E474" s="3" t="s">
        <v>1502</v>
      </c>
      <c r="F474" s="3" t="s">
        <v>1529</v>
      </c>
      <c r="G474" s="4" t="s">
        <v>1532</v>
      </c>
      <c r="H474" s="3" t="s">
        <v>1504</v>
      </c>
      <c r="I474" s="6">
        <f>VLOOKUP(A474,'[2]【4】 框架Ratecard条目汇总'!$A:$L,12,0)</f>
        <v>275</v>
      </c>
    </row>
    <row r="475" spans="1:9" ht="19" customHeight="1">
      <c r="A475" s="3" t="s">
        <v>1533</v>
      </c>
      <c r="B475" s="3" t="s">
        <v>158</v>
      </c>
      <c r="C475" s="3" t="s">
        <v>96</v>
      </c>
      <c r="D475" s="3" t="s">
        <v>1534</v>
      </c>
      <c r="E475" s="3" t="s">
        <v>1535</v>
      </c>
      <c r="F475" s="3" t="s">
        <v>1535</v>
      </c>
      <c r="G475" s="4" t="s">
        <v>1536</v>
      </c>
      <c r="H475" s="3" t="s">
        <v>144</v>
      </c>
      <c r="I475" s="6">
        <f>VLOOKUP(A475,'[2]【4】 框架Ratecard条目汇总'!$A:$L,12,0)</f>
        <v>175</v>
      </c>
    </row>
    <row r="476" spans="1:9" ht="19" customHeight="1">
      <c r="A476" s="3" t="s">
        <v>1537</v>
      </c>
      <c r="B476" s="3" t="s">
        <v>158</v>
      </c>
      <c r="C476" s="3" t="s">
        <v>96</v>
      </c>
      <c r="D476" s="3" t="s">
        <v>1534</v>
      </c>
      <c r="E476" s="3" t="s">
        <v>1535</v>
      </c>
      <c r="F476" s="3" t="s">
        <v>1535</v>
      </c>
      <c r="G476" s="4" t="s">
        <v>1538</v>
      </c>
      <c r="H476" s="3" t="s">
        <v>144</v>
      </c>
      <c r="I476" s="6">
        <f>VLOOKUP(A476,'[2]【4】 框架Ratecard条目汇总'!$A:$L,12,0)</f>
        <v>375</v>
      </c>
    </row>
    <row r="477" spans="1:9" ht="19" customHeight="1">
      <c r="A477" s="3" t="s">
        <v>1539</v>
      </c>
      <c r="B477" s="3" t="s">
        <v>158</v>
      </c>
      <c r="C477" s="3" t="s">
        <v>96</v>
      </c>
      <c r="D477" s="3" t="s">
        <v>1534</v>
      </c>
      <c r="E477" s="3" t="s">
        <v>1535</v>
      </c>
      <c r="F477" s="3" t="s">
        <v>1535</v>
      </c>
      <c r="G477" s="4" t="s">
        <v>1540</v>
      </c>
      <c r="H477" s="3" t="s">
        <v>144</v>
      </c>
      <c r="I477" s="6">
        <f>VLOOKUP(A477,'[2]【4】 框架Ratecard条目汇总'!$A:$L,12,0)</f>
        <v>600</v>
      </c>
    </row>
    <row r="478" spans="1:9" ht="19" customHeight="1">
      <c r="A478" s="3" t="s">
        <v>1541</v>
      </c>
      <c r="B478" s="3" t="s">
        <v>158</v>
      </c>
      <c r="C478" s="3" t="s">
        <v>96</v>
      </c>
      <c r="D478" s="3" t="s">
        <v>1534</v>
      </c>
      <c r="E478" s="3" t="s">
        <v>1535</v>
      </c>
      <c r="F478" s="3" t="s">
        <v>1535</v>
      </c>
      <c r="G478" s="4" t="s">
        <v>1542</v>
      </c>
      <c r="H478" s="3" t="s">
        <v>144</v>
      </c>
      <c r="I478" s="6">
        <f>VLOOKUP(A478,'[2]【4】 框架Ratecard条目汇总'!$A:$L,12,0)</f>
        <v>800</v>
      </c>
    </row>
    <row r="479" spans="1:9" ht="19" customHeight="1">
      <c r="A479" s="3" t="s">
        <v>1543</v>
      </c>
      <c r="B479" s="3" t="s">
        <v>158</v>
      </c>
      <c r="C479" s="3" t="s">
        <v>96</v>
      </c>
      <c r="D479" s="3" t="s">
        <v>1534</v>
      </c>
      <c r="E479" s="3" t="s">
        <v>1544</v>
      </c>
      <c r="F479" s="3" t="s">
        <v>1544</v>
      </c>
      <c r="G479" s="4" t="s">
        <v>1545</v>
      </c>
      <c r="H479" s="3" t="s">
        <v>144</v>
      </c>
      <c r="I479" s="6">
        <f>VLOOKUP(A479,'[2]【4】 框架Ratecard条目汇总'!$A:$L,12,0)</f>
        <v>11</v>
      </c>
    </row>
    <row r="480" spans="1:9" ht="19" customHeight="1">
      <c r="A480" s="3" t="s">
        <v>1546</v>
      </c>
      <c r="B480" s="3" t="s">
        <v>158</v>
      </c>
      <c r="C480" s="3" t="s">
        <v>96</v>
      </c>
      <c r="D480" s="3" t="s">
        <v>1534</v>
      </c>
      <c r="E480" s="3" t="s">
        <v>1547</v>
      </c>
      <c r="F480" s="3" t="s">
        <v>1548</v>
      </c>
      <c r="G480" s="4" t="s">
        <v>1549</v>
      </c>
      <c r="H480" s="3" t="s">
        <v>144</v>
      </c>
      <c r="I480" s="6">
        <f>VLOOKUP(A480,'[2]【4】 框架Ratecard条目汇总'!$A:$L,12,0)</f>
        <v>7</v>
      </c>
    </row>
    <row r="481" spans="1:9" ht="19" customHeight="1">
      <c r="A481" s="3" t="s">
        <v>1550</v>
      </c>
      <c r="B481" s="3" t="s">
        <v>158</v>
      </c>
      <c r="C481" s="3" t="s">
        <v>96</v>
      </c>
      <c r="D481" s="3" t="s">
        <v>1534</v>
      </c>
      <c r="E481" s="3" t="s">
        <v>1547</v>
      </c>
      <c r="F481" s="3" t="s">
        <v>1551</v>
      </c>
      <c r="G481" s="4" t="s">
        <v>1549</v>
      </c>
      <c r="H481" s="3" t="s">
        <v>144</v>
      </c>
      <c r="I481" s="6">
        <f>VLOOKUP(A481,'[2]【4】 框架Ratecard条目汇总'!$A:$L,12,0)</f>
        <v>4</v>
      </c>
    </row>
    <row r="482" spans="1:9" ht="19" customHeight="1">
      <c r="A482" s="3" t="s">
        <v>1552</v>
      </c>
      <c r="B482" s="3" t="s">
        <v>158</v>
      </c>
      <c r="C482" s="3" t="s">
        <v>96</v>
      </c>
      <c r="D482" s="3" t="s">
        <v>1553</v>
      </c>
      <c r="E482" s="3" t="s">
        <v>1554</v>
      </c>
      <c r="F482" s="3" t="s">
        <v>1555</v>
      </c>
      <c r="G482" s="4" t="s">
        <v>1556</v>
      </c>
      <c r="H482" s="3" t="s">
        <v>1557</v>
      </c>
      <c r="I482" s="6">
        <f>VLOOKUP(A482,'[2]【4】 框架Ratecard条目汇总'!$A:$L,12,0)</f>
        <v>325</v>
      </c>
    </row>
    <row r="483" spans="1:9" ht="19" customHeight="1">
      <c r="A483" s="3" t="s">
        <v>1558</v>
      </c>
      <c r="B483" s="3" t="s">
        <v>158</v>
      </c>
      <c r="C483" s="3" t="s">
        <v>96</v>
      </c>
      <c r="D483" s="3" t="s">
        <v>1553</v>
      </c>
      <c r="E483" s="3" t="s">
        <v>1554</v>
      </c>
      <c r="F483" s="3" t="s">
        <v>1555</v>
      </c>
      <c r="G483" s="4" t="s">
        <v>1559</v>
      </c>
      <c r="H483" s="3" t="s">
        <v>1557</v>
      </c>
      <c r="I483" s="6">
        <f>VLOOKUP(A483,'[2]【4】 框架Ratecard条目汇总'!$A:$L,12,0)</f>
        <v>560</v>
      </c>
    </row>
    <row r="484" spans="1:9" ht="19" customHeight="1">
      <c r="A484" s="3" t="s">
        <v>1560</v>
      </c>
      <c r="B484" s="3" t="s">
        <v>158</v>
      </c>
      <c r="C484" s="3" t="s">
        <v>96</v>
      </c>
      <c r="D484" s="3" t="s">
        <v>1553</v>
      </c>
      <c r="E484" s="3" t="s">
        <v>1554</v>
      </c>
      <c r="F484" s="3" t="s">
        <v>1555</v>
      </c>
      <c r="G484" s="4" t="s">
        <v>1561</v>
      </c>
      <c r="H484" s="3" t="s">
        <v>1557</v>
      </c>
      <c r="I484" s="6">
        <f>VLOOKUP(A484,'[2]【4】 框架Ratecard条目汇总'!$A:$L,12,0)</f>
        <v>825</v>
      </c>
    </row>
    <row r="485" spans="1:9" ht="19" customHeight="1">
      <c r="A485" s="3" t="s">
        <v>1562</v>
      </c>
      <c r="B485" s="3" t="s">
        <v>158</v>
      </c>
      <c r="C485" s="3" t="s">
        <v>96</v>
      </c>
      <c r="D485" s="3" t="s">
        <v>1553</v>
      </c>
      <c r="E485" s="3" t="s">
        <v>1554</v>
      </c>
      <c r="F485" s="3" t="s">
        <v>1555</v>
      </c>
      <c r="G485" s="4" t="s">
        <v>1563</v>
      </c>
      <c r="H485" s="3" t="s">
        <v>1557</v>
      </c>
      <c r="I485" s="6">
        <f>VLOOKUP(A485,'[2]【4】 框架Ratecard条目汇总'!$A:$L,12,0)</f>
        <v>1000</v>
      </c>
    </row>
    <row r="486" spans="1:9" ht="19" customHeight="1">
      <c r="A486" s="3" t="s">
        <v>303</v>
      </c>
      <c r="B486" s="3" t="s">
        <v>158</v>
      </c>
      <c r="C486" s="3" t="s">
        <v>96</v>
      </c>
      <c r="D486" s="3" t="s">
        <v>1553</v>
      </c>
      <c r="E486" s="3" t="s">
        <v>1554</v>
      </c>
      <c r="F486" s="3" t="s">
        <v>1555</v>
      </c>
      <c r="G486" s="4" t="s">
        <v>1564</v>
      </c>
      <c r="H486" s="3" t="s">
        <v>1557</v>
      </c>
      <c r="I486" s="6">
        <f>VLOOKUP(A486,'[2]【4】 框架Ratecard条目汇总'!$A:$L,12,0)</f>
        <v>1200</v>
      </c>
    </row>
    <row r="487" spans="1:9" ht="19" customHeight="1">
      <c r="A487" s="3" t="s">
        <v>1565</v>
      </c>
      <c r="B487" s="3" t="s">
        <v>158</v>
      </c>
      <c r="C487" s="3" t="s">
        <v>96</v>
      </c>
      <c r="D487" s="3" t="s">
        <v>1553</v>
      </c>
      <c r="E487" s="3" t="s">
        <v>1554</v>
      </c>
      <c r="F487" s="3" t="s">
        <v>1555</v>
      </c>
      <c r="G487" s="4" t="s">
        <v>1566</v>
      </c>
      <c r="H487" s="3" t="s">
        <v>1557</v>
      </c>
      <c r="I487" s="6">
        <f>VLOOKUP(A487,'[2]【4】 框架Ratecard条目汇总'!$A:$L,12,0)</f>
        <v>1550</v>
      </c>
    </row>
    <row r="488" spans="1:9" ht="19" customHeight="1">
      <c r="A488" s="3" t="s">
        <v>1567</v>
      </c>
      <c r="B488" s="3" t="s">
        <v>158</v>
      </c>
      <c r="C488" s="3" t="s">
        <v>96</v>
      </c>
      <c r="D488" s="3" t="s">
        <v>1553</v>
      </c>
      <c r="E488" s="3" t="s">
        <v>1554</v>
      </c>
      <c r="F488" s="3" t="s">
        <v>1555</v>
      </c>
      <c r="G488" s="4" t="s">
        <v>1568</v>
      </c>
      <c r="H488" s="3" t="s">
        <v>1557</v>
      </c>
      <c r="I488" s="6">
        <f>VLOOKUP(A488,'[2]【4】 框架Ratecard条目汇总'!$A:$L,12,0)</f>
        <v>1800</v>
      </c>
    </row>
    <row r="489" spans="1:9" ht="19" customHeight="1">
      <c r="A489" s="3" t="s">
        <v>1569</v>
      </c>
      <c r="B489" s="3" t="s">
        <v>158</v>
      </c>
      <c r="C489" s="3" t="s">
        <v>96</v>
      </c>
      <c r="D489" s="3" t="s">
        <v>1553</v>
      </c>
      <c r="E489" s="3" t="s">
        <v>1554</v>
      </c>
      <c r="F489" s="3" t="s">
        <v>1555</v>
      </c>
      <c r="G489" s="4" t="s">
        <v>1570</v>
      </c>
      <c r="H489" s="3" t="s">
        <v>1557</v>
      </c>
      <c r="I489" s="6">
        <f>VLOOKUP(A489,'[2]【4】 框架Ratecard条目汇总'!$A:$L,12,0)</f>
        <v>2500</v>
      </c>
    </row>
    <row r="490" spans="1:9" ht="19" customHeight="1">
      <c r="A490" s="3" t="s">
        <v>1571</v>
      </c>
      <c r="B490" s="3" t="s">
        <v>158</v>
      </c>
      <c r="C490" s="3" t="s">
        <v>96</v>
      </c>
      <c r="D490" s="3" t="s">
        <v>1553</v>
      </c>
      <c r="E490" s="3" t="s">
        <v>1554</v>
      </c>
      <c r="F490" s="3" t="s">
        <v>1572</v>
      </c>
      <c r="G490" s="4" t="s">
        <v>1556</v>
      </c>
      <c r="H490" s="3" t="s">
        <v>1573</v>
      </c>
      <c r="I490" s="6">
        <f>VLOOKUP(A490,'[2]【4】 框架Ratecard条目汇总'!$A:$L,12,0)</f>
        <v>6</v>
      </c>
    </row>
    <row r="491" spans="1:9" ht="19" customHeight="1">
      <c r="A491" s="3" t="s">
        <v>1574</v>
      </c>
      <c r="B491" s="3" t="s">
        <v>158</v>
      </c>
      <c r="C491" s="3" t="s">
        <v>96</v>
      </c>
      <c r="D491" s="3" t="s">
        <v>1553</v>
      </c>
      <c r="E491" s="3" t="s">
        <v>1554</v>
      </c>
      <c r="F491" s="3" t="s">
        <v>1572</v>
      </c>
      <c r="G491" s="4" t="s">
        <v>1559</v>
      </c>
      <c r="H491" s="3" t="s">
        <v>1573</v>
      </c>
      <c r="I491" s="6">
        <f>VLOOKUP(A491,'[2]【4】 框架Ratecard条目汇总'!$A:$L,12,0)</f>
        <v>8</v>
      </c>
    </row>
    <row r="492" spans="1:9" ht="19" customHeight="1">
      <c r="A492" s="3" t="s">
        <v>1575</v>
      </c>
      <c r="B492" s="3" t="s">
        <v>158</v>
      </c>
      <c r="C492" s="3" t="s">
        <v>96</v>
      </c>
      <c r="D492" s="3" t="s">
        <v>1553</v>
      </c>
      <c r="E492" s="3" t="s">
        <v>1554</v>
      </c>
      <c r="F492" s="3" t="s">
        <v>1572</v>
      </c>
      <c r="G492" s="4" t="s">
        <v>1561</v>
      </c>
      <c r="H492" s="3" t="s">
        <v>1573</v>
      </c>
      <c r="I492" s="6">
        <f>VLOOKUP(A492,'[2]【4】 框架Ratecard条目汇总'!$A:$L,12,0)</f>
        <v>9</v>
      </c>
    </row>
    <row r="493" spans="1:9" ht="19" customHeight="1">
      <c r="A493" s="3" t="s">
        <v>1576</v>
      </c>
      <c r="B493" s="3" t="s">
        <v>158</v>
      </c>
      <c r="C493" s="3" t="s">
        <v>96</v>
      </c>
      <c r="D493" s="3" t="s">
        <v>1553</v>
      </c>
      <c r="E493" s="3" t="s">
        <v>1554</v>
      </c>
      <c r="F493" s="3" t="s">
        <v>1572</v>
      </c>
      <c r="G493" s="4" t="s">
        <v>1563</v>
      </c>
      <c r="H493" s="3" t="s">
        <v>1573</v>
      </c>
      <c r="I493" s="6">
        <f>VLOOKUP(A493,'[2]【4】 框架Ratecard条目汇总'!$A:$L,12,0)</f>
        <v>9.3000000000000007</v>
      </c>
    </row>
    <row r="494" spans="1:9" ht="19" customHeight="1">
      <c r="A494" s="3" t="s">
        <v>1577</v>
      </c>
      <c r="B494" s="3" t="s">
        <v>158</v>
      </c>
      <c r="C494" s="3" t="s">
        <v>96</v>
      </c>
      <c r="D494" s="3" t="s">
        <v>1553</v>
      </c>
      <c r="E494" s="3" t="s">
        <v>1554</v>
      </c>
      <c r="F494" s="3" t="s">
        <v>1572</v>
      </c>
      <c r="G494" s="4" t="s">
        <v>1564</v>
      </c>
      <c r="H494" s="3" t="s">
        <v>1573</v>
      </c>
      <c r="I494" s="6">
        <f>VLOOKUP(A494,'[2]【4】 框架Ratecard条目汇总'!$A:$L,12,0)</f>
        <v>10</v>
      </c>
    </row>
    <row r="495" spans="1:9" ht="19" customHeight="1">
      <c r="A495" s="3" t="s">
        <v>1578</v>
      </c>
      <c r="B495" s="3" t="s">
        <v>158</v>
      </c>
      <c r="C495" s="3" t="s">
        <v>96</v>
      </c>
      <c r="D495" s="3" t="s">
        <v>1553</v>
      </c>
      <c r="E495" s="3" t="s">
        <v>1554</v>
      </c>
      <c r="F495" s="3" t="s">
        <v>1572</v>
      </c>
      <c r="G495" s="4" t="s">
        <v>1566</v>
      </c>
      <c r="H495" s="3" t="s">
        <v>1573</v>
      </c>
      <c r="I495" s="6">
        <f>VLOOKUP(A495,'[2]【4】 框架Ratecard条目汇总'!$A:$L,12,0)</f>
        <v>13</v>
      </c>
    </row>
    <row r="496" spans="1:9" ht="19" customHeight="1">
      <c r="A496" s="3" t="s">
        <v>1579</v>
      </c>
      <c r="B496" s="3" t="s">
        <v>158</v>
      </c>
      <c r="C496" s="3" t="s">
        <v>96</v>
      </c>
      <c r="D496" s="3" t="s">
        <v>1553</v>
      </c>
      <c r="E496" s="3" t="s">
        <v>1554</v>
      </c>
      <c r="F496" s="3" t="s">
        <v>1572</v>
      </c>
      <c r="G496" s="4" t="s">
        <v>1570</v>
      </c>
      <c r="H496" s="3" t="s">
        <v>1573</v>
      </c>
      <c r="I496" s="6">
        <f>VLOOKUP(A496,'[2]【4】 框架Ratecard条目汇总'!$A:$L,12,0)</f>
        <v>16</v>
      </c>
    </row>
    <row r="497" spans="1:9" ht="19" customHeight="1">
      <c r="A497" s="3" t="s">
        <v>1580</v>
      </c>
      <c r="B497" s="3" t="s">
        <v>158</v>
      </c>
      <c r="C497" s="3" t="s">
        <v>97</v>
      </c>
      <c r="D497" s="3" t="s">
        <v>1581</v>
      </c>
      <c r="E497" s="3" t="s">
        <v>1582</v>
      </c>
      <c r="F497" s="3" t="s">
        <v>1583</v>
      </c>
      <c r="G497" s="4" t="s">
        <v>1584</v>
      </c>
      <c r="H497" s="3" t="s">
        <v>1585</v>
      </c>
      <c r="I497" s="6">
        <f>VLOOKUP(A497,'[2]【4】 框架Ratecard条目汇总'!$A:$L,12,0)</f>
        <v>600</v>
      </c>
    </row>
    <row r="498" spans="1:9" ht="19" customHeight="1">
      <c r="A498" s="3" t="s">
        <v>1586</v>
      </c>
      <c r="B498" s="3" t="s">
        <v>158</v>
      </c>
      <c r="C498" s="3" t="s">
        <v>97</v>
      </c>
      <c r="D498" s="3" t="s">
        <v>1581</v>
      </c>
      <c r="E498" s="3" t="s">
        <v>1582</v>
      </c>
      <c r="F498" s="3" t="s">
        <v>1587</v>
      </c>
      <c r="G498" s="4" t="s">
        <v>1584</v>
      </c>
      <c r="H498" s="3" t="s">
        <v>1585</v>
      </c>
      <c r="I498" s="6">
        <f>VLOOKUP(A498,'[2]【4】 框架Ratecard条目汇总'!$A:$L,12,0)</f>
        <v>395</v>
      </c>
    </row>
    <row r="499" spans="1:9" ht="19" customHeight="1">
      <c r="A499" s="3" t="s">
        <v>1588</v>
      </c>
      <c r="B499" s="3" t="s">
        <v>158</v>
      </c>
      <c r="C499" s="3" t="s">
        <v>97</v>
      </c>
      <c r="D499" s="3" t="s">
        <v>1581</v>
      </c>
      <c r="E499" s="3" t="s">
        <v>1582</v>
      </c>
      <c r="F499" s="3" t="s">
        <v>1589</v>
      </c>
      <c r="G499" s="4" t="s">
        <v>1584</v>
      </c>
      <c r="H499" s="3" t="s">
        <v>1585</v>
      </c>
      <c r="I499" s="6">
        <f>VLOOKUP(A499,'[2]【4】 框架Ratecard条目汇总'!$A:$L,12,0)</f>
        <v>350</v>
      </c>
    </row>
    <row r="500" spans="1:9" ht="19" customHeight="1">
      <c r="A500" s="3" t="s">
        <v>1590</v>
      </c>
      <c r="B500" s="3" t="s">
        <v>158</v>
      </c>
      <c r="C500" s="3" t="s">
        <v>97</v>
      </c>
      <c r="D500" s="3" t="s">
        <v>1581</v>
      </c>
      <c r="E500" s="3" t="s">
        <v>1582</v>
      </c>
      <c r="F500" s="3" t="s">
        <v>1591</v>
      </c>
      <c r="G500" s="4" t="s">
        <v>1592</v>
      </c>
      <c r="H500" s="3" t="s">
        <v>1585</v>
      </c>
      <c r="I500" s="6">
        <f>VLOOKUP(A500,'[2]【4】 框架Ratecard条目汇总'!$A:$L,12,0)</f>
        <v>400</v>
      </c>
    </row>
    <row r="501" spans="1:9" ht="19" customHeight="1">
      <c r="A501" s="3" t="s">
        <v>1593</v>
      </c>
      <c r="B501" s="3" t="s">
        <v>158</v>
      </c>
      <c r="C501" s="3" t="s">
        <v>97</v>
      </c>
      <c r="D501" s="3" t="s">
        <v>1581</v>
      </c>
      <c r="E501" s="3" t="s">
        <v>1582</v>
      </c>
      <c r="F501" s="3" t="s">
        <v>1594</v>
      </c>
      <c r="G501" s="4" t="s">
        <v>1595</v>
      </c>
      <c r="H501" s="3" t="s">
        <v>1585</v>
      </c>
      <c r="I501" s="6">
        <f>VLOOKUP(A501,'[2]【4】 框架Ratecard条目汇总'!$A:$L,12,0)</f>
        <v>450</v>
      </c>
    </row>
    <row r="502" spans="1:9" ht="19" customHeight="1">
      <c r="A502" s="3" t="s">
        <v>1596</v>
      </c>
      <c r="B502" s="3" t="s">
        <v>158</v>
      </c>
      <c r="C502" s="3" t="s">
        <v>97</v>
      </c>
      <c r="D502" s="3" t="s">
        <v>1581</v>
      </c>
      <c r="E502" s="3" t="s">
        <v>1582</v>
      </c>
      <c r="F502" s="3" t="s">
        <v>1597</v>
      </c>
      <c r="G502" s="4" t="s">
        <v>1595</v>
      </c>
      <c r="H502" s="3" t="s">
        <v>1585</v>
      </c>
      <c r="I502" s="6">
        <f>VLOOKUP(A502,'[2]【4】 框架Ratecard条目汇总'!$A:$L,12,0)</f>
        <v>425</v>
      </c>
    </row>
    <row r="503" spans="1:9" ht="19" customHeight="1">
      <c r="A503" s="3" t="s">
        <v>1598</v>
      </c>
      <c r="B503" s="3" t="s">
        <v>158</v>
      </c>
      <c r="C503" s="3" t="s">
        <v>97</v>
      </c>
      <c r="D503" s="3" t="s">
        <v>1581</v>
      </c>
      <c r="E503" s="3" t="s">
        <v>1582</v>
      </c>
      <c r="F503" s="3" t="s">
        <v>1599</v>
      </c>
      <c r="G503" s="4" t="s">
        <v>1595</v>
      </c>
      <c r="H503" s="3" t="s">
        <v>1585</v>
      </c>
      <c r="I503" s="6">
        <f>VLOOKUP(A503,'[2]【4】 框架Ratecard条目汇总'!$A:$L,12,0)</f>
        <v>451</v>
      </c>
    </row>
    <row r="504" spans="1:9" ht="19" customHeight="1">
      <c r="A504" s="3" t="s">
        <v>1600</v>
      </c>
      <c r="B504" s="3" t="s">
        <v>158</v>
      </c>
      <c r="C504" s="3" t="s">
        <v>97</v>
      </c>
      <c r="D504" s="3" t="s">
        <v>1581</v>
      </c>
      <c r="E504" s="3" t="s">
        <v>1582</v>
      </c>
      <c r="F504" s="3" t="s">
        <v>1601</v>
      </c>
      <c r="G504" s="4" t="s">
        <v>1595</v>
      </c>
      <c r="H504" s="3" t="s">
        <v>1585</v>
      </c>
      <c r="I504" s="6">
        <f>VLOOKUP(A504,'[2]【4】 框架Ratecard条目汇总'!$A:$L,12,0)</f>
        <v>375</v>
      </c>
    </row>
    <row r="505" spans="1:9" ht="19" customHeight="1">
      <c r="A505" s="3" t="s">
        <v>1602</v>
      </c>
      <c r="B505" s="3" t="s">
        <v>158</v>
      </c>
      <c r="C505" s="3" t="s">
        <v>97</v>
      </c>
      <c r="D505" s="3" t="s">
        <v>1581</v>
      </c>
      <c r="E505" s="3" t="s">
        <v>1603</v>
      </c>
      <c r="F505" s="3" t="s">
        <v>1604</v>
      </c>
      <c r="G505" s="4" t="s">
        <v>1605</v>
      </c>
      <c r="H505" s="3" t="s">
        <v>1504</v>
      </c>
      <c r="I505" s="6">
        <f>VLOOKUP(A505,'[2]【4】 框架Ratecard条目汇总'!$A:$L,12,0)</f>
        <v>351</v>
      </c>
    </row>
    <row r="506" spans="1:9" ht="19" customHeight="1">
      <c r="A506" s="3" t="s">
        <v>1606</v>
      </c>
      <c r="B506" s="3" t="s">
        <v>158</v>
      </c>
      <c r="C506" s="3" t="s">
        <v>97</v>
      </c>
      <c r="D506" s="3" t="s">
        <v>1581</v>
      </c>
      <c r="E506" s="3" t="s">
        <v>1607</v>
      </c>
      <c r="F506" s="3" t="s">
        <v>1608</v>
      </c>
      <c r="G506" s="4" t="s">
        <v>1609</v>
      </c>
      <c r="H506" s="3" t="s">
        <v>1504</v>
      </c>
      <c r="I506" s="6">
        <f>VLOOKUP(A506,'[2]【4】 框架Ratecard条目汇总'!$A:$L,12,0)</f>
        <v>2000</v>
      </c>
    </row>
    <row r="507" spans="1:9" ht="19" customHeight="1">
      <c r="A507" s="3" t="s">
        <v>1610</v>
      </c>
      <c r="B507" s="3" t="s">
        <v>158</v>
      </c>
      <c r="C507" s="3" t="s">
        <v>97</v>
      </c>
      <c r="D507" s="3" t="s">
        <v>1581</v>
      </c>
      <c r="E507" s="3" t="s">
        <v>1607</v>
      </c>
      <c r="F507" s="3" t="s">
        <v>1611</v>
      </c>
      <c r="G507" s="4" t="s">
        <v>1612</v>
      </c>
      <c r="H507" s="3" t="s">
        <v>1504</v>
      </c>
      <c r="I507" s="6">
        <f>VLOOKUP(A507,'[2]【4】 框架Ratecard条目汇总'!$A:$L,12,0)</f>
        <v>4000</v>
      </c>
    </row>
    <row r="508" spans="1:9" ht="19" customHeight="1">
      <c r="A508" s="3" t="s">
        <v>1613</v>
      </c>
      <c r="B508" s="3" t="s">
        <v>158</v>
      </c>
      <c r="C508" s="3" t="s">
        <v>97</v>
      </c>
      <c r="D508" s="3" t="s">
        <v>1581</v>
      </c>
      <c r="E508" s="3" t="s">
        <v>1607</v>
      </c>
      <c r="F508" s="3" t="s">
        <v>1614</v>
      </c>
      <c r="G508" s="4" t="s">
        <v>1615</v>
      </c>
      <c r="H508" s="3" t="s">
        <v>1504</v>
      </c>
      <c r="I508" s="6">
        <f>VLOOKUP(A508,'[2]【4】 框架Ratecard条目汇总'!$A:$L,12,0)</f>
        <v>4000</v>
      </c>
    </row>
    <row r="509" spans="1:9" ht="19" customHeight="1">
      <c r="A509" s="3" t="s">
        <v>1616</v>
      </c>
      <c r="B509" s="3" t="s">
        <v>158</v>
      </c>
      <c r="C509" s="3" t="s">
        <v>97</v>
      </c>
      <c r="D509" s="3" t="s">
        <v>1581</v>
      </c>
      <c r="E509" s="3" t="s">
        <v>1607</v>
      </c>
      <c r="F509" s="3" t="s">
        <v>1617</v>
      </c>
      <c r="G509" s="4" t="s">
        <v>1612</v>
      </c>
      <c r="H509" s="3" t="s">
        <v>1504</v>
      </c>
      <c r="I509" s="6">
        <f>VLOOKUP(A509,'[2]【4】 框架Ratecard条目汇总'!$A:$L,12,0)</f>
        <v>5500</v>
      </c>
    </row>
    <row r="510" spans="1:9" ht="19" customHeight="1">
      <c r="A510" s="3" t="s">
        <v>1618</v>
      </c>
      <c r="B510" s="3" t="s">
        <v>158</v>
      </c>
      <c r="C510" s="3" t="s">
        <v>97</v>
      </c>
      <c r="D510" s="3" t="s">
        <v>1581</v>
      </c>
      <c r="E510" s="3" t="s">
        <v>1607</v>
      </c>
      <c r="F510" s="3" t="s">
        <v>1619</v>
      </c>
      <c r="G510" s="4" t="s">
        <v>1615</v>
      </c>
      <c r="H510" s="3" t="s">
        <v>1504</v>
      </c>
      <c r="I510" s="6">
        <f>VLOOKUP(A510,'[2]【4】 框架Ratecard条目汇总'!$A:$L,12,0)</f>
        <v>8000</v>
      </c>
    </row>
    <row r="511" spans="1:9" ht="19" customHeight="1">
      <c r="A511" s="3" t="s">
        <v>1620</v>
      </c>
      <c r="B511" s="3" t="s">
        <v>158</v>
      </c>
      <c r="C511" s="3" t="s">
        <v>97</v>
      </c>
      <c r="D511" s="3" t="s">
        <v>1581</v>
      </c>
      <c r="E511" s="3" t="s">
        <v>1607</v>
      </c>
      <c r="F511" s="3" t="s">
        <v>1621</v>
      </c>
      <c r="G511" s="4" t="s">
        <v>1612</v>
      </c>
      <c r="H511" s="3" t="s">
        <v>1504</v>
      </c>
      <c r="I511" s="6">
        <f>VLOOKUP(A511,'[2]【4】 框架Ratecard条目汇总'!$A:$L,12,0)</f>
        <v>9000</v>
      </c>
    </row>
    <row r="512" spans="1:9" ht="19" customHeight="1">
      <c r="A512" s="3" t="s">
        <v>1622</v>
      </c>
      <c r="B512" s="3" t="s">
        <v>158</v>
      </c>
      <c r="C512" s="3" t="s">
        <v>97</v>
      </c>
      <c r="D512" s="3" t="s">
        <v>1581</v>
      </c>
      <c r="E512" s="3" t="s">
        <v>1607</v>
      </c>
      <c r="F512" s="3" t="s">
        <v>1623</v>
      </c>
      <c r="G512" s="4" t="s">
        <v>1612</v>
      </c>
      <c r="H512" s="3" t="s">
        <v>1504</v>
      </c>
      <c r="I512" s="6">
        <f>VLOOKUP(A512,'[2]【4】 框架Ratecard条目汇总'!$A:$L,12,0)</f>
        <v>12000</v>
      </c>
    </row>
    <row r="513" spans="1:9" ht="19" customHeight="1">
      <c r="A513" s="3" t="s">
        <v>1624</v>
      </c>
      <c r="B513" s="3" t="s">
        <v>158</v>
      </c>
      <c r="C513" s="3" t="s">
        <v>97</v>
      </c>
      <c r="D513" s="3" t="s">
        <v>1581</v>
      </c>
      <c r="E513" s="3" t="s">
        <v>1607</v>
      </c>
      <c r="F513" s="3" t="s">
        <v>1625</v>
      </c>
      <c r="G513" s="4" t="s">
        <v>1612</v>
      </c>
      <c r="H513" s="3" t="s">
        <v>1504</v>
      </c>
      <c r="I513" s="6">
        <f>VLOOKUP(A513,'[2]【4】 框架Ratecard条目汇总'!$A:$L,12,0)</f>
        <v>15000</v>
      </c>
    </row>
    <row r="514" spans="1:9" ht="19" customHeight="1">
      <c r="A514" s="3" t="s">
        <v>1626</v>
      </c>
      <c r="B514" s="3" t="s">
        <v>158</v>
      </c>
      <c r="C514" s="3" t="s">
        <v>97</v>
      </c>
      <c r="D514" s="3" t="s">
        <v>1581</v>
      </c>
      <c r="E514" s="3" t="s">
        <v>1627</v>
      </c>
      <c r="F514" s="3" t="s">
        <v>1628</v>
      </c>
      <c r="G514" s="4" t="s">
        <v>1629</v>
      </c>
      <c r="H514" s="3" t="s">
        <v>1504</v>
      </c>
      <c r="I514" s="6">
        <f>VLOOKUP(A514,'[2]【4】 框架Ratecard条目汇总'!$A:$L,12,0)</f>
        <v>1200</v>
      </c>
    </row>
    <row r="515" spans="1:9" ht="19" customHeight="1">
      <c r="A515" s="3" t="s">
        <v>1630</v>
      </c>
      <c r="B515" s="3" t="s">
        <v>158</v>
      </c>
      <c r="C515" s="3" t="s">
        <v>97</v>
      </c>
      <c r="D515" s="3" t="s">
        <v>1581</v>
      </c>
      <c r="E515" s="3" t="s">
        <v>1627</v>
      </c>
      <c r="F515" s="3" t="s">
        <v>1631</v>
      </c>
      <c r="G515" s="4" t="s">
        <v>1629</v>
      </c>
      <c r="H515" s="3" t="s">
        <v>1504</v>
      </c>
      <c r="I515" s="6">
        <f>VLOOKUP(A515,'[2]【4】 框架Ratecard条目汇总'!$A:$L,12,0)</f>
        <v>2550</v>
      </c>
    </row>
    <row r="516" spans="1:9" ht="19" customHeight="1">
      <c r="A516" s="3" t="s">
        <v>1632</v>
      </c>
      <c r="B516" s="3" t="s">
        <v>158</v>
      </c>
      <c r="C516" s="3" t="s">
        <v>97</v>
      </c>
      <c r="D516" s="3" t="s">
        <v>1581</v>
      </c>
      <c r="E516" s="3" t="s">
        <v>1627</v>
      </c>
      <c r="F516" s="3" t="s">
        <v>1633</v>
      </c>
      <c r="G516" s="4" t="s">
        <v>1629</v>
      </c>
      <c r="H516" s="3" t="s">
        <v>1504</v>
      </c>
      <c r="I516" s="6">
        <f>VLOOKUP(A516,'[2]【4】 框架Ratecard条目汇总'!$A:$L,12,0)</f>
        <v>2500</v>
      </c>
    </row>
    <row r="517" spans="1:9" ht="19" customHeight="1">
      <c r="A517" s="3" t="s">
        <v>1634</v>
      </c>
      <c r="B517" s="3" t="s">
        <v>158</v>
      </c>
      <c r="C517" s="3" t="s">
        <v>97</v>
      </c>
      <c r="D517" s="3" t="s">
        <v>1581</v>
      </c>
      <c r="E517" s="3" t="s">
        <v>1635</v>
      </c>
      <c r="F517" s="3" t="s">
        <v>1636</v>
      </c>
      <c r="G517" s="4" t="s">
        <v>1637</v>
      </c>
      <c r="H517" s="3" t="s">
        <v>1504</v>
      </c>
      <c r="I517" s="6">
        <f>VLOOKUP(A517,'[2]【4】 框架Ratecard条目汇总'!$A:$L,12,0)</f>
        <v>700</v>
      </c>
    </row>
    <row r="518" spans="1:9" ht="19" customHeight="1">
      <c r="A518" s="3" t="s">
        <v>1638</v>
      </c>
      <c r="B518" s="3" t="s">
        <v>158</v>
      </c>
      <c r="C518" s="3" t="s">
        <v>97</v>
      </c>
      <c r="D518" s="3" t="s">
        <v>1581</v>
      </c>
      <c r="E518" s="3" t="s">
        <v>1635</v>
      </c>
      <c r="F518" s="3" t="s">
        <v>1639</v>
      </c>
      <c r="G518" s="4" t="s">
        <v>1640</v>
      </c>
      <c r="H518" s="3" t="s">
        <v>1504</v>
      </c>
      <c r="I518" s="6">
        <f>VLOOKUP(A518,'[2]【4】 框架Ratecard条目汇总'!$A:$L,12,0)</f>
        <v>700</v>
      </c>
    </row>
    <row r="519" spans="1:9" ht="19" customHeight="1">
      <c r="A519" s="3" t="s">
        <v>1641</v>
      </c>
      <c r="B519" s="3" t="s">
        <v>158</v>
      </c>
      <c r="C519" s="3" t="s">
        <v>97</v>
      </c>
      <c r="D519" s="3" t="s">
        <v>1581</v>
      </c>
      <c r="E519" s="3" t="s">
        <v>1635</v>
      </c>
      <c r="F519" s="3" t="s">
        <v>1642</v>
      </c>
      <c r="G519" s="4" t="s">
        <v>1640</v>
      </c>
      <c r="H519" s="3" t="s">
        <v>1504</v>
      </c>
      <c r="I519" s="6">
        <f>VLOOKUP(A519,'[2]【4】 框架Ratecard条目汇总'!$A:$L,12,0)</f>
        <v>700</v>
      </c>
    </row>
    <row r="520" spans="1:9" ht="19" customHeight="1">
      <c r="A520" s="3" t="s">
        <v>1643</v>
      </c>
      <c r="B520" s="3" t="s">
        <v>158</v>
      </c>
      <c r="C520" s="3" t="s">
        <v>97</v>
      </c>
      <c r="D520" s="3" t="s">
        <v>1581</v>
      </c>
      <c r="E520" s="3" t="s">
        <v>1635</v>
      </c>
      <c r="F520" s="3" t="s">
        <v>1644</v>
      </c>
      <c r="G520" s="4" t="s">
        <v>1640</v>
      </c>
      <c r="H520" s="3" t="s">
        <v>1504</v>
      </c>
      <c r="I520" s="6">
        <f>VLOOKUP(A520,'[2]【4】 框架Ratecard条目汇总'!$A:$L,12,0)</f>
        <v>700</v>
      </c>
    </row>
    <row r="521" spans="1:9" ht="19" customHeight="1">
      <c r="A521" s="3" t="s">
        <v>1645</v>
      </c>
      <c r="B521" s="3" t="s">
        <v>158</v>
      </c>
      <c r="C521" s="3" t="s">
        <v>97</v>
      </c>
      <c r="D521" s="3" t="s">
        <v>1581</v>
      </c>
      <c r="E521" s="3" t="s">
        <v>1646</v>
      </c>
      <c r="F521" s="3" t="s">
        <v>1647</v>
      </c>
      <c r="G521" s="4" t="s">
        <v>1605</v>
      </c>
      <c r="H521" s="3" t="s">
        <v>1648</v>
      </c>
      <c r="I521" s="6">
        <f>VLOOKUP(A521,'[2]【4】 框架Ratecard条目汇总'!$A:$L,12,0)</f>
        <v>625</v>
      </c>
    </row>
    <row r="522" spans="1:9" ht="19" customHeight="1">
      <c r="A522" s="3" t="s">
        <v>1649</v>
      </c>
      <c r="B522" s="3" t="s">
        <v>158</v>
      </c>
      <c r="C522" s="3" t="s">
        <v>97</v>
      </c>
      <c r="D522" s="3" t="s">
        <v>1581</v>
      </c>
      <c r="E522" s="3" t="s">
        <v>1646</v>
      </c>
      <c r="F522" s="3" t="s">
        <v>1650</v>
      </c>
      <c r="G522" s="4" t="s">
        <v>1605</v>
      </c>
      <c r="H522" s="3" t="s">
        <v>1648</v>
      </c>
      <c r="I522" s="6">
        <f>VLOOKUP(A522,'[2]【4】 框架Ratecard条目汇总'!$A:$L,12,0)</f>
        <v>450</v>
      </c>
    </row>
    <row r="523" spans="1:9" ht="19" customHeight="1">
      <c r="A523" s="3" t="s">
        <v>1651</v>
      </c>
      <c r="B523" s="3" t="s">
        <v>158</v>
      </c>
      <c r="C523" s="3" t="s">
        <v>97</v>
      </c>
      <c r="D523" s="3" t="s">
        <v>1581</v>
      </c>
      <c r="E523" s="3" t="s">
        <v>1646</v>
      </c>
      <c r="F523" s="3" t="s">
        <v>1652</v>
      </c>
      <c r="G523" s="4" t="s">
        <v>1605</v>
      </c>
      <c r="H523" s="3" t="s">
        <v>1648</v>
      </c>
      <c r="I523" s="6">
        <f>VLOOKUP(A523,'[2]【4】 框架Ratecard条目汇总'!$A:$L,12,0)</f>
        <v>440</v>
      </c>
    </row>
    <row r="524" spans="1:9" ht="19" customHeight="1">
      <c r="A524" s="3" t="s">
        <v>1653</v>
      </c>
      <c r="B524" s="3" t="s">
        <v>158</v>
      </c>
      <c r="C524" s="3" t="s">
        <v>97</v>
      </c>
      <c r="D524" s="3" t="s">
        <v>1581</v>
      </c>
      <c r="E524" s="3" t="s">
        <v>1646</v>
      </c>
      <c r="F524" s="3" t="s">
        <v>1654</v>
      </c>
      <c r="G524" s="4" t="s">
        <v>1605</v>
      </c>
      <c r="H524" s="3" t="s">
        <v>1648</v>
      </c>
      <c r="I524" s="6">
        <f>VLOOKUP(A524,'[2]【4】 框架Ratecard条目汇总'!$A:$L,12,0)</f>
        <v>310</v>
      </c>
    </row>
    <row r="525" spans="1:9" ht="19" customHeight="1">
      <c r="A525" s="3" t="s">
        <v>1655</v>
      </c>
      <c r="B525" s="3" t="s">
        <v>158</v>
      </c>
      <c r="C525" s="3" t="s">
        <v>97</v>
      </c>
      <c r="D525" s="3" t="s">
        <v>1581</v>
      </c>
      <c r="E525" s="3" t="s">
        <v>1646</v>
      </c>
      <c r="F525" s="3" t="s">
        <v>1656</v>
      </c>
      <c r="G525" s="4" t="s">
        <v>1605</v>
      </c>
      <c r="H525" s="3" t="s">
        <v>1648</v>
      </c>
      <c r="I525" s="6">
        <f>VLOOKUP(A525,'[2]【4】 框架Ratecard条目汇总'!$A:$L,12,0)</f>
        <v>220</v>
      </c>
    </row>
    <row r="526" spans="1:9" ht="19" customHeight="1">
      <c r="A526" s="3" t="s">
        <v>1657</v>
      </c>
      <c r="B526" s="3" t="s">
        <v>158</v>
      </c>
      <c r="C526" s="3" t="s">
        <v>97</v>
      </c>
      <c r="D526" s="3" t="s">
        <v>1581</v>
      </c>
      <c r="E526" s="3" t="s">
        <v>1646</v>
      </c>
      <c r="F526" s="3" t="s">
        <v>1658</v>
      </c>
      <c r="G526" s="4" t="s">
        <v>1605</v>
      </c>
      <c r="H526" s="3" t="s">
        <v>1648</v>
      </c>
      <c r="I526" s="6">
        <f>VLOOKUP(A526,'[2]【4】 框架Ratecard条目汇总'!$A:$L,12,0)</f>
        <v>120</v>
      </c>
    </row>
    <row r="527" spans="1:9" ht="19" customHeight="1">
      <c r="A527" s="3" t="s">
        <v>1659</v>
      </c>
      <c r="B527" s="3" t="s">
        <v>158</v>
      </c>
      <c r="C527" s="3" t="s">
        <v>97</v>
      </c>
      <c r="D527" s="3" t="s">
        <v>1581</v>
      </c>
      <c r="E527" s="3" t="s">
        <v>1646</v>
      </c>
      <c r="F527" s="3" t="s">
        <v>1299</v>
      </c>
      <c r="G527" s="4" t="s">
        <v>1660</v>
      </c>
      <c r="H527" s="3" t="s">
        <v>538</v>
      </c>
      <c r="I527" s="6">
        <f>VLOOKUP(A527,'[2]【4】 框架Ratecard条目汇总'!$A:$L,12,0)</f>
        <v>80</v>
      </c>
    </row>
    <row r="528" spans="1:9" ht="19" customHeight="1">
      <c r="A528" s="3" t="s">
        <v>1661</v>
      </c>
      <c r="B528" s="3" t="s">
        <v>158</v>
      </c>
      <c r="C528" s="3" t="s">
        <v>97</v>
      </c>
      <c r="D528" s="3" t="s">
        <v>1581</v>
      </c>
      <c r="E528" s="3" t="s">
        <v>1662</v>
      </c>
      <c r="F528" s="3" t="s">
        <v>1663</v>
      </c>
      <c r="G528" s="4" t="s">
        <v>1664</v>
      </c>
      <c r="H528" s="3" t="s">
        <v>1504</v>
      </c>
      <c r="I528" s="6">
        <f>VLOOKUP(A528,'[2]【4】 框架Ratecard条目汇总'!$A:$L,12,0)</f>
        <v>115</v>
      </c>
    </row>
    <row r="529" spans="1:9" ht="19" customHeight="1">
      <c r="A529" s="3" t="s">
        <v>1665</v>
      </c>
      <c r="B529" s="3" t="s">
        <v>158</v>
      </c>
      <c r="C529" s="3" t="s">
        <v>97</v>
      </c>
      <c r="D529" s="3" t="s">
        <v>1581</v>
      </c>
      <c r="E529" s="3" t="s">
        <v>1662</v>
      </c>
      <c r="F529" s="3" t="s">
        <v>1666</v>
      </c>
      <c r="G529" s="4" t="s">
        <v>1664</v>
      </c>
      <c r="H529" s="3" t="s">
        <v>1504</v>
      </c>
      <c r="I529" s="6">
        <f>VLOOKUP(A529,'[2]【4】 框架Ratecard条目汇总'!$A:$L,12,0)</f>
        <v>150</v>
      </c>
    </row>
    <row r="530" spans="1:9" ht="19" customHeight="1">
      <c r="A530" s="3" t="s">
        <v>1667</v>
      </c>
      <c r="B530" s="3" t="s">
        <v>158</v>
      </c>
      <c r="C530" s="3" t="s">
        <v>97</v>
      </c>
      <c r="D530" s="3" t="s">
        <v>1581</v>
      </c>
      <c r="E530" s="3" t="s">
        <v>1662</v>
      </c>
      <c r="F530" s="3" t="s">
        <v>1668</v>
      </c>
      <c r="G530" s="4" t="s">
        <v>1669</v>
      </c>
      <c r="H530" s="3" t="s">
        <v>1504</v>
      </c>
      <c r="I530" s="6">
        <f>VLOOKUP(A530,'[2]【4】 框架Ratecard条目汇总'!$A:$L,12,0)</f>
        <v>200</v>
      </c>
    </row>
    <row r="531" spans="1:9" ht="19" customHeight="1">
      <c r="A531" s="3" t="s">
        <v>1670</v>
      </c>
      <c r="B531" s="3" t="s">
        <v>158</v>
      </c>
      <c r="C531" s="3" t="s">
        <v>97</v>
      </c>
      <c r="D531" s="3" t="s">
        <v>1581</v>
      </c>
      <c r="E531" s="3" t="s">
        <v>1662</v>
      </c>
      <c r="F531" s="3" t="s">
        <v>1671</v>
      </c>
      <c r="G531" s="4" t="s">
        <v>1669</v>
      </c>
      <c r="H531" s="3" t="s">
        <v>1504</v>
      </c>
      <c r="I531" s="6">
        <f>VLOOKUP(A531,'[2]【4】 框架Ratecard条目汇总'!$A:$L,12,0)</f>
        <v>400</v>
      </c>
    </row>
    <row r="532" spans="1:9" ht="19" customHeight="1">
      <c r="A532" s="3" t="s">
        <v>1672</v>
      </c>
      <c r="B532" s="3" t="s">
        <v>158</v>
      </c>
      <c r="C532" s="3" t="s">
        <v>97</v>
      </c>
      <c r="D532" s="3" t="s">
        <v>1581</v>
      </c>
      <c r="E532" s="3" t="s">
        <v>1662</v>
      </c>
      <c r="F532" s="3" t="s">
        <v>1673</v>
      </c>
      <c r="G532" s="4" t="s">
        <v>1669</v>
      </c>
      <c r="H532" s="3" t="s">
        <v>1504</v>
      </c>
      <c r="I532" s="6">
        <f>VLOOKUP(A532,'[2]【4】 框架Ratecard条目汇总'!$A:$L,12,0)</f>
        <v>600</v>
      </c>
    </row>
    <row r="533" spans="1:9" ht="19" customHeight="1">
      <c r="A533" s="3" t="s">
        <v>1674</v>
      </c>
      <c r="B533" s="3" t="s">
        <v>158</v>
      </c>
      <c r="C533" s="3" t="s">
        <v>97</v>
      </c>
      <c r="D533" s="3" t="s">
        <v>1581</v>
      </c>
      <c r="E533" s="3" t="s">
        <v>1662</v>
      </c>
      <c r="F533" s="3" t="s">
        <v>1675</v>
      </c>
      <c r="G533" s="4" t="s">
        <v>1669</v>
      </c>
      <c r="H533" s="3" t="s">
        <v>1504</v>
      </c>
      <c r="I533" s="6">
        <f>VLOOKUP(A533,'[2]【4】 框架Ratecard条目汇总'!$A:$L,12,0)</f>
        <v>800</v>
      </c>
    </row>
    <row r="534" spans="1:9" ht="19" customHeight="1">
      <c r="A534" s="3" t="s">
        <v>1676</v>
      </c>
      <c r="B534" s="3" t="s">
        <v>158</v>
      </c>
      <c r="C534" s="3" t="s">
        <v>97</v>
      </c>
      <c r="D534" s="3" t="s">
        <v>1581</v>
      </c>
      <c r="E534" s="3" t="s">
        <v>1662</v>
      </c>
      <c r="F534" s="3" t="s">
        <v>1677</v>
      </c>
      <c r="G534" s="4" t="s">
        <v>1669</v>
      </c>
      <c r="H534" s="3" t="s">
        <v>1504</v>
      </c>
      <c r="I534" s="6">
        <f>VLOOKUP(A534,'[2]【4】 框架Ratecard条目汇总'!$A:$L,12,0)</f>
        <v>1160</v>
      </c>
    </row>
    <row r="535" spans="1:9" ht="19" customHeight="1">
      <c r="A535" s="3" t="s">
        <v>1678</v>
      </c>
      <c r="B535" s="3" t="s">
        <v>158</v>
      </c>
      <c r="C535" s="3" t="s">
        <v>97</v>
      </c>
      <c r="D535" s="3" t="s">
        <v>1581</v>
      </c>
      <c r="E535" s="3" t="s">
        <v>1662</v>
      </c>
      <c r="F535" s="3" t="s">
        <v>1679</v>
      </c>
      <c r="G535" s="4" t="s">
        <v>1669</v>
      </c>
      <c r="H535" s="3" t="s">
        <v>1504</v>
      </c>
      <c r="I535" s="6">
        <f>VLOOKUP(A535,'[2]【4】 框架Ratecard条目汇总'!$A:$L,12,0)</f>
        <v>1350</v>
      </c>
    </row>
    <row r="536" spans="1:9" ht="19" customHeight="1">
      <c r="A536" s="3" t="s">
        <v>1680</v>
      </c>
      <c r="B536" s="3" t="s">
        <v>158</v>
      </c>
      <c r="C536" s="3" t="s">
        <v>97</v>
      </c>
      <c r="D536" s="3" t="s">
        <v>1581</v>
      </c>
      <c r="E536" s="3" t="s">
        <v>1662</v>
      </c>
      <c r="F536" s="3" t="s">
        <v>1681</v>
      </c>
      <c r="G536" s="4" t="s">
        <v>1669</v>
      </c>
      <c r="H536" s="3" t="s">
        <v>1504</v>
      </c>
      <c r="I536" s="6">
        <f>VLOOKUP(A536,'[2]【4】 框架Ratecard条目汇总'!$A:$L,12,0)</f>
        <v>2500</v>
      </c>
    </row>
    <row r="537" spans="1:9" ht="19" customHeight="1">
      <c r="A537" s="3" t="s">
        <v>1682</v>
      </c>
      <c r="B537" s="3" t="s">
        <v>158</v>
      </c>
      <c r="C537" s="3" t="s">
        <v>97</v>
      </c>
      <c r="D537" s="3" t="s">
        <v>1581</v>
      </c>
      <c r="E537" s="3" t="s">
        <v>1683</v>
      </c>
      <c r="F537" s="3" t="s">
        <v>1671</v>
      </c>
      <c r="G537" s="4" t="s">
        <v>1684</v>
      </c>
      <c r="H537" s="3" t="s">
        <v>1504</v>
      </c>
      <c r="I537" s="6">
        <f>VLOOKUP(A537,'[2]【4】 框架Ratecard条目汇总'!$A:$L,12,0)</f>
        <v>525</v>
      </c>
    </row>
    <row r="538" spans="1:9" ht="19" customHeight="1">
      <c r="A538" s="3" t="s">
        <v>1685</v>
      </c>
      <c r="B538" s="3" t="s">
        <v>158</v>
      </c>
      <c r="C538" s="3" t="s">
        <v>97</v>
      </c>
      <c r="D538" s="3" t="s">
        <v>1581</v>
      </c>
      <c r="E538" s="3" t="s">
        <v>1683</v>
      </c>
      <c r="F538" s="3" t="s">
        <v>1673</v>
      </c>
      <c r="G538" s="4" t="s">
        <v>1684</v>
      </c>
      <c r="H538" s="3" t="s">
        <v>1504</v>
      </c>
      <c r="I538" s="6">
        <f>VLOOKUP(A538,'[2]【4】 框架Ratecard条目汇总'!$A:$L,12,0)</f>
        <v>621</v>
      </c>
    </row>
    <row r="539" spans="1:9" ht="19" customHeight="1">
      <c r="A539" s="3" t="s">
        <v>1686</v>
      </c>
      <c r="B539" s="3" t="s">
        <v>158</v>
      </c>
      <c r="C539" s="3" t="s">
        <v>97</v>
      </c>
      <c r="D539" s="3" t="s">
        <v>1581</v>
      </c>
      <c r="E539" s="3" t="s">
        <v>1683</v>
      </c>
      <c r="F539" s="3" t="s">
        <v>1675</v>
      </c>
      <c r="G539" s="4" t="s">
        <v>1684</v>
      </c>
      <c r="H539" s="3" t="s">
        <v>1504</v>
      </c>
      <c r="I539" s="6">
        <f>VLOOKUP(A539,'[2]【4】 框架Ratecard条目汇总'!$A:$L,12,0)</f>
        <v>800</v>
      </c>
    </row>
    <row r="540" spans="1:9" ht="19" customHeight="1">
      <c r="A540" s="3" t="s">
        <v>1687</v>
      </c>
      <c r="B540" s="3" t="s">
        <v>158</v>
      </c>
      <c r="C540" s="3" t="s">
        <v>97</v>
      </c>
      <c r="D540" s="3" t="s">
        <v>1581</v>
      </c>
      <c r="E540" s="3" t="s">
        <v>1683</v>
      </c>
      <c r="F540" s="3" t="s">
        <v>1677</v>
      </c>
      <c r="G540" s="4" t="s">
        <v>1684</v>
      </c>
      <c r="H540" s="3" t="s">
        <v>1504</v>
      </c>
      <c r="I540" s="6">
        <f>VLOOKUP(A540,'[2]【4】 框架Ratecard条目汇总'!$A:$L,12,0)</f>
        <v>1300</v>
      </c>
    </row>
    <row r="541" spans="1:9" ht="19" customHeight="1">
      <c r="A541" s="3" t="s">
        <v>1688</v>
      </c>
      <c r="B541" s="3" t="s">
        <v>158</v>
      </c>
      <c r="C541" s="3" t="s">
        <v>97</v>
      </c>
      <c r="D541" s="3" t="s">
        <v>1581</v>
      </c>
      <c r="E541" s="3" t="s">
        <v>1683</v>
      </c>
      <c r="F541" s="3" t="s">
        <v>1679</v>
      </c>
      <c r="G541" s="4" t="s">
        <v>1684</v>
      </c>
      <c r="H541" s="3" t="s">
        <v>1504</v>
      </c>
      <c r="I541" s="6">
        <f>VLOOKUP(A541,'[2]【4】 框架Ratecard条目汇总'!$A:$L,12,0)</f>
        <v>2200</v>
      </c>
    </row>
    <row r="542" spans="1:9" ht="19" customHeight="1">
      <c r="A542" s="3" t="s">
        <v>1689</v>
      </c>
      <c r="B542" s="3" t="s">
        <v>158</v>
      </c>
      <c r="C542" s="3" t="s">
        <v>97</v>
      </c>
      <c r="D542" s="3" t="s">
        <v>1581</v>
      </c>
      <c r="E542" s="3" t="s">
        <v>1683</v>
      </c>
      <c r="F542" s="3" t="s">
        <v>1690</v>
      </c>
      <c r="G542" s="4" t="s">
        <v>1684</v>
      </c>
      <c r="H542" s="3" t="s">
        <v>1504</v>
      </c>
      <c r="I542" s="6">
        <f>VLOOKUP(A542,'[2]【4】 框架Ratecard条目汇总'!$A:$L,12,0)</f>
        <v>3200</v>
      </c>
    </row>
    <row r="543" spans="1:9" ht="19" customHeight="1">
      <c r="A543" s="3" t="s">
        <v>1691</v>
      </c>
      <c r="B543" s="3" t="s">
        <v>158</v>
      </c>
      <c r="C543" s="3" t="s">
        <v>97</v>
      </c>
      <c r="D543" s="3" t="s">
        <v>1581</v>
      </c>
      <c r="E543" s="3" t="s">
        <v>1692</v>
      </c>
      <c r="F543" s="3" t="s">
        <v>1693</v>
      </c>
      <c r="G543" s="4" t="s">
        <v>1694</v>
      </c>
      <c r="H543" s="3" t="s">
        <v>1504</v>
      </c>
      <c r="I543" s="6">
        <f>VLOOKUP(A543,'[2]【4】 框架Ratecard条目汇总'!$A:$L,12,0)</f>
        <v>750</v>
      </c>
    </row>
    <row r="544" spans="1:9" ht="19" customHeight="1">
      <c r="A544" s="3" t="s">
        <v>1695</v>
      </c>
      <c r="B544" s="3" t="s">
        <v>158</v>
      </c>
      <c r="C544" s="3" t="s">
        <v>97</v>
      </c>
      <c r="D544" s="3" t="s">
        <v>1581</v>
      </c>
      <c r="E544" s="3" t="s">
        <v>1692</v>
      </c>
      <c r="F544" s="3" t="s">
        <v>1673</v>
      </c>
      <c r="G544" s="4" t="s">
        <v>1694</v>
      </c>
      <c r="H544" s="3" t="s">
        <v>1504</v>
      </c>
      <c r="I544" s="6">
        <f>VLOOKUP(A544,'[2]【4】 框架Ratecard条目汇总'!$A:$L,12,0)</f>
        <v>750</v>
      </c>
    </row>
    <row r="545" spans="1:9" ht="19" customHeight="1">
      <c r="A545" s="3" t="s">
        <v>1696</v>
      </c>
      <c r="B545" s="3" t="s">
        <v>158</v>
      </c>
      <c r="C545" s="3" t="s">
        <v>97</v>
      </c>
      <c r="D545" s="3" t="s">
        <v>1581</v>
      </c>
      <c r="E545" s="3" t="s">
        <v>1697</v>
      </c>
      <c r="F545" s="3" t="s">
        <v>1698</v>
      </c>
      <c r="G545" s="4" t="s">
        <v>1605</v>
      </c>
      <c r="H545" s="3" t="s">
        <v>1504</v>
      </c>
      <c r="I545" s="6">
        <f>VLOOKUP(A545,'[2]【4】 框架Ratecard条目汇总'!$A:$L,12,0)</f>
        <v>4750</v>
      </c>
    </row>
    <row r="546" spans="1:9" ht="19" customHeight="1">
      <c r="A546" s="3" t="s">
        <v>1699</v>
      </c>
      <c r="B546" s="3" t="s">
        <v>158</v>
      </c>
      <c r="C546" s="3" t="s">
        <v>97</v>
      </c>
      <c r="D546" s="3" t="s">
        <v>1581</v>
      </c>
      <c r="E546" s="3" t="s">
        <v>1697</v>
      </c>
      <c r="F546" s="3" t="s">
        <v>1700</v>
      </c>
      <c r="G546" s="4" t="s">
        <v>1605</v>
      </c>
      <c r="H546" s="3" t="s">
        <v>1504</v>
      </c>
      <c r="I546" s="6">
        <f>VLOOKUP(A546,'[2]【4】 框架Ratecard条目汇总'!$A:$L,12,0)</f>
        <v>4000</v>
      </c>
    </row>
    <row r="547" spans="1:9" ht="19" customHeight="1">
      <c r="A547" s="3" t="s">
        <v>1701</v>
      </c>
      <c r="B547" s="3" t="s">
        <v>158</v>
      </c>
      <c r="C547" s="3" t="s">
        <v>97</v>
      </c>
      <c r="D547" s="3" t="s">
        <v>1581</v>
      </c>
      <c r="E547" s="3" t="s">
        <v>1697</v>
      </c>
      <c r="F547" s="3" t="s">
        <v>1702</v>
      </c>
      <c r="G547" s="4" t="s">
        <v>1605</v>
      </c>
      <c r="H547" s="3" t="s">
        <v>1504</v>
      </c>
      <c r="I547" s="6">
        <f>VLOOKUP(A547,'[2]【4】 框架Ratecard条目汇总'!$A:$L,12,0)</f>
        <v>3000</v>
      </c>
    </row>
    <row r="548" spans="1:9" ht="19" customHeight="1">
      <c r="A548" s="3" t="s">
        <v>1703</v>
      </c>
      <c r="B548" s="3" t="s">
        <v>158</v>
      </c>
      <c r="C548" s="3" t="s">
        <v>97</v>
      </c>
      <c r="D548" s="3" t="s">
        <v>1581</v>
      </c>
      <c r="E548" s="3" t="s">
        <v>1697</v>
      </c>
      <c r="F548" s="3" t="s">
        <v>1704</v>
      </c>
      <c r="G548" s="4" t="s">
        <v>1705</v>
      </c>
      <c r="H548" s="3" t="s">
        <v>1504</v>
      </c>
      <c r="I548" s="6">
        <f>VLOOKUP(A548,'[2]【4】 框架Ratecard条目汇总'!$A:$L,12,0)</f>
        <v>3750</v>
      </c>
    </row>
    <row r="549" spans="1:9" ht="19" customHeight="1">
      <c r="A549" s="3" t="s">
        <v>1706</v>
      </c>
      <c r="B549" s="3" t="s">
        <v>158</v>
      </c>
      <c r="C549" s="3" t="s">
        <v>97</v>
      </c>
      <c r="D549" s="3" t="s">
        <v>1581</v>
      </c>
      <c r="E549" s="3" t="s">
        <v>1697</v>
      </c>
      <c r="F549" s="3" t="s">
        <v>1707</v>
      </c>
      <c r="G549" s="4" t="s">
        <v>1708</v>
      </c>
      <c r="H549" s="3" t="s">
        <v>1504</v>
      </c>
      <c r="I549" s="6">
        <f>VLOOKUP(A549,'[2]【4】 框架Ratecard条目汇总'!$A:$L,12,0)</f>
        <v>4000</v>
      </c>
    </row>
    <row r="550" spans="1:9" ht="19" customHeight="1">
      <c r="A550" s="3" t="s">
        <v>1709</v>
      </c>
      <c r="B550" s="3" t="s">
        <v>158</v>
      </c>
      <c r="C550" s="3" t="s">
        <v>97</v>
      </c>
      <c r="D550" s="3" t="s">
        <v>1581</v>
      </c>
      <c r="E550" s="3" t="s">
        <v>1697</v>
      </c>
      <c r="F550" s="3" t="s">
        <v>1710</v>
      </c>
      <c r="G550" s="4" t="s">
        <v>1708</v>
      </c>
      <c r="H550" s="3" t="s">
        <v>1504</v>
      </c>
      <c r="I550" s="6">
        <f>VLOOKUP(A550,'[2]【4】 框架Ratecard条目汇总'!$A:$L,12,0)</f>
        <v>5000</v>
      </c>
    </row>
    <row r="551" spans="1:9" ht="19" customHeight="1">
      <c r="A551" s="3" t="s">
        <v>1711</v>
      </c>
      <c r="B551" s="3" t="s">
        <v>158</v>
      </c>
      <c r="C551" s="3" t="s">
        <v>97</v>
      </c>
      <c r="D551" s="3" t="s">
        <v>1581</v>
      </c>
      <c r="E551" s="3" t="s">
        <v>1697</v>
      </c>
      <c r="F551" s="3" t="s">
        <v>1712</v>
      </c>
      <c r="G551" s="4" t="s">
        <v>1605</v>
      </c>
      <c r="H551" s="3" t="s">
        <v>1504</v>
      </c>
      <c r="I551" s="6">
        <f>VLOOKUP(A551,'[2]【4】 框架Ratecard条目汇总'!$A:$L,12,0)</f>
        <v>400</v>
      </c>
    </row>
    <row r="552" spans="1:9" ht="19" customHeight="1">
      <c r="A552" s="3" t="s">
        <v>1713</v>
      </c>
      <c r="B552" s="3" t="s">
        <v>158</v>
      </c>
      <c r="C552" s="3" t="s">
        <v>97</v>
      </c>
      <c r="D552" s="3" t="s">
        <v>1581</v>
      </c>
      <c r="E552" s="3" t="s">
        <v>1697</v>
      </c>
      <c r="F552" s="3" t="s">
        <v>1714</v>
      </c>
      <c r="G552" s="4" t="s">
        <v>1705</v>
      </c>
      <c r="H552" s="3" t="s">
        <v>1504</v>
      </c>
      <c r="I552" s="6">
        <f>VLOOKUP(A552,'[2]【4】 框架Ratecard条目汇总'!$A:$L,12,0)</f>
        <v>3100</v>
      </c>
    </row>
    <row r="553" spans="1:9" ht="19" customHeight="1">
      <c r="A553" s="3" t="s">
        <v>1715</v>
      </c>
      <c r="B553" s="3" t="s">
        <v>158</v>
      </c>
      <c r="C553" s="3" t="s">
        <v>97</v>
      </c>
      <c r="D553" s="3" t="s">
        <v>1581</v>
      </c>
      <c r="E553" s="3" t="s">
        <v>1697</v>
      </c>
      <c r="F553" s="3" t="s">
        <v>1716</v>
      </c>
      <c r="G553" s="4" t="s">
        <v>1708</v>
      </c>
      <c r="H553" s="3" t="s">
        <v>1504</v>
      </c>
      <c r="I553" s="6">
        <f>VLOOKUP(A553,'[2]【4】 框架Ratecard条目汇总'!$A:$L,12,0)</f>
        <v>3150</v>
      </c>
    </row>
    <row r="554" spans="1:9" ht="19" customHeight="1">
      <c r="A554" s="3" t="s">
        <v>1717</v>
      </c>
      <c r="B554" s="3" t="s">
        <v>158</v>
      </c>
      <c r="C554" s="3" t="s">
        <v>97</v>
      </c>
      <c r="D554" s="3" t="s">
        <v>1581</v>
      </c>
      <c r="E554" s="3" t="s">
        <v>1718</v>
      </c>
      <c r="F554" s="3" t="s">
        <v>1719</v>
      </c>
      <c r="G554" s="4" t="s">
        <v>1605</v>
      </c>
      <c r="H554" s="3" t="s">
        <v>1504</v>
      </c>
      <c r="I554" s="6">
        <f>VLOOKUP(A554,'[2]【4】 框架Ratecard条目汇总'!$A:$L,12,0)</f>
        <v>740</v>
      </c>
    </row>
    <row r="555" spans="1:9" ht="19" customHeight="1">
      <c r="A555" s="3" t="s">
        <v>1720</v>
      </c>
      <c r="B555" s="3" t="s">
        <v>158</v>
      </c>
      <c r="C555" s="3" t="s">
        <v>97</v>
      </c>
      <c r="D555" s="3" t="s">
        <v>1581</v>
      </c>
      <c r="E555" s="3" t="s">
        <v>1718</v>
      </c>
      <c r="F555" s="3" t="s">
        <v>1721</v>
      </c>
      <c r="G555" s="4" t="s">
        <v>1605</v>
      </c>
      <c r="H555" s="3" t="s">
        <v>1504</v>
      </c>
      <c r="I555" s="6">
        <f>VLOOKUP(A555,'[2]【4】 框架Ratecard条目汇总'!$A:$L,12,0)</f>
        <v>1125</v>
      </c>
    </row>
    <row r="556" spans="1:9" ht="19" customHeight="1">
      <c r="A556" s="3" t="s">
        <v>1722</v>
      </c>
      <c r="B556" s="3" t="s">
        <v>158</v>
      </c>
      <c r="C556" s="3" t="s">
        <v>97</v>
      </c>
      <c r="D556" s="3" t="s">
        <v>1581</v>
      </c>
      <c r="E556" s="3" t="s">
        <v>1718</v>
      </c>
      <c r="F556" s="3" t="s">
        <v>1723</v>
      </c>
      <c r="G556" s="4" t="s">
        <v>1605</v>
      </c>
      <c r="H556" s="3" t="s">
        <v>1504</v>
      </c>
      <c r="I556" s="6">
        <f>VLOOKUP(A556,'[2]【4】 框架Ratecard条目汇总'!$A:$L,12,0)</f>
        <v>1400</v>
      </c>
    </row>
    <row r="557" spans="1:9" ht="19" customHeight="1">
      <c r="A557" s="3" t="s">
        <v>1724</v>
      </c>
      <c r="B557" s="3" t="s">
        <v>158</v>
      </c>
      <c r="C557" s="3" t="s">
        <v>97</v>
      </c>
      <c r="D557" s="3" t="s">
        <v>1581</v>
      </c>
      <c r="E557" s="3" t="s">
        <v>1718</v>
      </c>
      <c r="F557" s="3" t="s">
        <v>1725</v>
      </c>
      <c r="G557" s="4" t="s">
        <v>1605</v>
      </c>
      <c r="H557" s="3" t="s">
        <v>1504</v>
      </c>
      <c r="I557" s="6">
        <f>VLOOKUP(A557,'[2]【4】 框架Ratecard条目汇总'!$A:$L,12,0)</f>
        <v>950</v>
      </c>
    </row>
    <row r="558" spans="1:9" ht="19" customHeight="1">
      <c r="A558" s="3" t="s">
        <v>1726</v>
      </c>
      <c r="B558" s="3" t="s">
        <v>158</v>
      </c>
      <c r="C558" s="3" t="s">
        <v>97</v>
      </c>
      <c r="D558" s="3" t="s">
        <v>1581</v>
      </c>
      <c r="E558" s="3" t="s">
        <v>1718</v>
      </c>
      <c r="F558" s="3" t="s">
        <v>1727</v>
      </c>
      <c r="G558" s="4" t="s">
        <v>1728</v>
      </c>
      <c r="H558" s="3" t="s">
        <v>1504</v>
      </c>
      <c r="I558" s="6">
        <f>VLOOKUP(A558,'[2]【4】 框架Ratecard条目汇总'!$A:$L,12,0)</f>
        <v>2250</v>
      </c>
    </row>
    <row r="559" spans="1:9" ht="19" customHeight="1">
      <c r="A559" s="3" t="s">
        <v>1729</v>
      </c>
      <c r="B559" s="3" t="s">
        <v>158</v>
      </c>
      <c r="C559" s="3" t="s">
        <v>97</v>
      </c>
      <c r="D559" s="3" t="s">
        <v>1581</v>
      </c>
      <c r="E559" s="3" t="s">
        <v>1718</v>
      </c>
      <c r="F559" s="3" t="s">
        <v>1730</v>
      </c>
      <c r="G559" s="4" t="s">
        <v>1731</v>
      </c>
      <c r="H559" s="3" t="s">
        <v>1504</v>
      </c>
      <c r="I559" s="6">
        <f>VLOOKUP(A559,'[2]【4】 框架Ratecard条目汇总'!$A:$L,12,0)</f>
        <v>3250</v>
      </c>
    </row>
    <row r="560" spans="1:9" ht="19" customHeight="1">
      <c r="A560" s="3" t="s">
        <v>1732</v>
      </c>
      <c r="B560" s="3" t="s">
        <v>158</v>
      </c>
      <c r="C560" s="3" t="s">
        <v>97</v>
      </c>
      <c r="D560" s="3" t="s">
        <v>1581</v>
      </c>
      <c r="E560" s="3" t="s">
        <v>1718</v>
      </c>
      <c r="F560" s="3" t="s">
        <v>1733</v>
      </c>
      <c r="G560" s="4" t="s">
        <v>1734</v>
      </c>
      <c r="H560" s="3" t="s">
        <v>1504</v>
      </c>
      <c r="I560" s="6">
        <f>VLOOKUP(A560,'[2]【4】 框架Ratecard条目汇总'!$A:$L,12,0)</f>
        <v>2200</v>
      </c>
    </row>
    <row r="561" spans="1:9" ht="19" customHeight="1">
      <c r="A561" s="3" t="s">
        <v>1735</v>
      </c>
      <c r="B561" s="3" t="s">
        <v>158</v>
      </c>
      <c r="C561" s="3" t="s">
        <v>97</v>
      </c>
      <c r="D561" s="3" t="s">
        <v>1581</v>
      </c>
      <c r="E561" s="3" t="s">
        <v>1718</v>
      </c>
      <c r="F561" s="3" t="s">
        <v>1736</v>
      </c>
      <c r="G561" s="4" t="s">
        <v>1728</v>
      </c>
      <c r="H561" s="3" t="s">
        <v>1504</v>
      </c>
      <c r="I561" s="6">
        <f>VLOOKUP(A561,'[2]【4】 框架Ratecard条目汇总'!$A:$L,12,0)</f>
        <v>2750</v>
      </c>
    </row>
    <row r="562" spans="1:9" ht="19" customHeight="1">
      <c r="A562" s="3" t="s">
        <v>1737</v>
      </c>
      <c r="B562" s="3" t="s">
        <v>158</v>
      </c>
      <c r="C562" s="3" t="s">
        <v>97</v>
      </c>
      <c r="D562" s="3" t="s">
        <v>1581</v>
      </c>
      <c r="E562" s="3" t="s">
        <v>1718</v>
      </c>
      <c r="F562" s="3" t="s">
        <v>1738</v>
      </c>
      <c r="G562" s="4" t="s">
        <v>1728</v>
      </c>
      <c r="H562" s="3" t="s">
        <v>1504</v>
      </c>
      <c r="I562" s="6">
        <f>VLOOKUP(A562,'[2]【4】 框架Ratecard条目汇总'!$A:$L,12,0)</f>
        <v>4750</v>
      </c>
    </row>
    <row r="563" spans="1:9" ht="19" customHeight="1">
      <c r="A563" s="3" t="s">
        <v>1739</v>
      </c>
      <c r="B563" s="3" t="s">
        <v>158</v>
      </c>
      <c r="C563" s="3" t="s">
        <v>97</v>
      </c>
      <c r="D563" s="3" t="s">
        <v>1581</v>
      </c>
      <c r="E563" s="3" t="s">
        <v>1718</v>
      </c>
      <c r="F563" s="3" t="s">
        <v>1740</v>
      </c>
      <c r="G563" s="4" t="s">
        <v>1741</v>
      </c>
      <c r="H563" s="3" t="s">
        <v>1504</v>
      </c>
      <c r="I563" s="6">
        <f>VLOOKUP(A563,'[2]【4】 框架Ratecard条目汇总'!$A:$L,12,0)</f>
        <v>3000</v>
      </c>
    </row>
    <row r="564" spans="1:9" ht="19" customHeight="1">
      <c r="A564" s="3" t="s">
        <v>1742</v>
      </c>
      <c r="B564" s="3" t="s">
        <v>158</v>
      </c>
      <c r="C564" s="3" t="s">
        <v>97</v>
      </c>
      <c r="D564" s="3" t="s">
        <v>1581</v>
      </c>
      <c r="E564" s="3" t="s">
        <v>1718</v>
      </c>
      <c r="F564" s="3" t="s">
        <v>1743</v>
      </c>
      <c r="G564" s="4" t="s">
        <v>1744</v>
      </c>
      <c r="H564" s="3" t="s">
        <v>1504</v>
      </c>
      <c r="I564" s="6">
        <f>VLOOKUP(A564,'[2]【4】 框架Ratecard条目汇总'!$A:$L,12,0)</f>
        <v>3000</v>
      </c>
    </row>
    <row r="565" spans="1:9" ht="19" customHeight="1">
      <c r="A565" s="3" t="s">
        <v>1745</v>
      </c>
      <c r="B565" s="3" t="s">
        <v>158</v>
      </c>
      <c r="C565" s="3" t="s">
        <v>97</v>
      </c>
      <c r="D565" s="3" t="s">
        <v>1581</v>
      </c>
      <c r="E565" s="3" t="s">
        <v>1718</v>
      </c>
      <c r="F565" s="3" t="s">
        <v>1746</v>
      </c>
      <c r="G565" s="4" t="s">
        <v>1705</v>
      </c>
      <c r="H565" s="3" t="s">
        <v>1504</v>
      </c>
      <c r="I565" s="6">
        <f>VLOOKUP(A565,'[2]【4】 框架Ratecard条目汇总'!$A:$L,12,0)</f>
        <v>4500</v>
      </c>
    </row>
    <row r="566" spans="1:9" ht="19" customHeight="1">
      <c r="A566" s="3" t="s">
        <v>1747</v>
      </c>
      <c r="B566" s="3" t="s">
        <v>158</v>
      </c>
      <c r="C566" s="3" t="s">
        <v>97</v>
      </c>
      <c r="D566" s="3" t="s">
        <v>1581</v>
      </c>
      <c r="E566" s="3" t="s">
        <v>1748</v>
      </c>
      <c r="F566" s="3" t="s">
        <v>1749</v>
      </c>
      <c r="G566" s="4" t="s">
        <v>1750</v>
      </c>
      <c r="H566" s="3" t="s">
        <v>1504</v>
      </c>
      <c r="I566" s="6">
        <f>VLOOKUP(A566,'[2]【4】 框架Ratecard条目汇总'!$A:$L,12,0)</f>
        <v>2250</v>
      </c>
    </row>
    <row r="567" spans="1:9" ht="19" customHeight="1">
      <c r="A567" s="3" t="s">
        <v>1751</v>
      </c>
      <c r="B567" s="3" t="s">
        <v>158</v>
      </c>
      <c r="C567" s="3" t="s">
        <v>97</v>
      </c>
      <c r="D567" s="3" t="s">
        <v>1581</v>
      </c>
      <c r="E567" s="3" t="s">
        <v>1748</v>
      </c>
      <c r="F567" s="3" t="s">
        <v>1752</v>
      </c>
      <c r="G567" s="4" t="s">
        <v>1753</v>
      </c>
      <c r="H567" s="3" t="s">
        <v>1504</v>
      </c>
      <c r="I567" s="6">
        <f>VLOOKUP(A567,'[2]【4】 框架Ratecard条目汇总'!$A:$L,12,0)</f>
        <v>2250</v>
      </c>
    </row>
    <row r="568" spans="1:9" ht="19" customHeight="1">
      <c r="A568" s="3" t="s">
        <v>1754</v>
      </c>
      <c r="B568" s="3" t="s">
        <v>158</v>
      </c>
      <c r="C568" s="3" t="s">
        <v>97</v>
      </c>
      <c r="D568" s="3" t="s">
        <v>1581</v>
      </c>
      <c r="E568" s="3" t="s">
        <v>1748</v>
      </c>
      <c r="F568" s="3" t="s">
        <v>1755</v>
      </c>
      <c r="G568" s="4" t="s">
        <v>1756</v>
      </c>
      <c r="H568" s="3" t="s">
        <v>1504</v>
      </c>
      <c r="I568" s="6">
        <f>VLOOKUP(A568,'[2]【4】 框架Ratecard条目汇总'!$A:$L,12,0)</f>
        <v>1800</v>
      </c>
    </row>
    <row r="569" spans="1:9" ht="19" customHeight="1">
      <c r="A569" s="3" t="s">
        <v>1757</v>
      </c>
      <c r="B569" s="3" t="s">
        <v>158</v>
      </c>
      <c r="C569" s="3" t="s">
        <v>97</v>
      </c>
      <c r="D569" s="3" t="s">
        <v>1581</v>
      </c>
      <c r="E569" s="3" t="s">
        <v>1748</v>
      </c>
      <c r="F569" s="3" t="s">
        <v>1758</v>
      </c>
      <c r="G569" s="4" t="s">
        <v>1756</v>
      </c>
      <c r="H569" s="3" t="s">
        <v>1504</v>
      </c>
      <c r="I569" s="6">
        <f>VLOOKUP(A569,'[2]【4】 框架Ratecard条目汇总'!$A:$L,12,0)</f>
        <v>1349</v>
      </c>
    </row>
    <row r="570" spans="1:9" ht="19" customHeight="1">
      <c r="A570" s="3" t="s">
        <v>1759</v>
      </c>
      <c r="B570" s="3" t="s">
        <v>158</v>
      </c>
      <c r="C570" s="3" t="s">
        <v>97</v>
      </c>
      <c r="D570" s="3" t="s">
        <v>1581</v>
      </c>
      <c r="E570" s="3" t="s">
        <v>1748</v>
      </c>
      <c r="F570" s="3" t="s">
        <v>1760</v>
      </c>
      <c r="G570" s="4" t="s">
        <v>1756</v>
      </c>
      <c r="H570" s="3" t="s">
        <v>1504</v>
      </c>
      <c r="I570" s="6">
        <f>VLOOKUP(A570,'[2]【4】 框架Ratecard条目汇总'!$A:$L,12,0)</f>
        <v>1550</v>
      </c>
    </row>
    <row r="571" spans="1:9" ht="19" customHeight="1">
      <c r="A571" s="3" t="s">
        <v>1761</v>
      </c>
      <c r="B571" s="3" t="s">
        <v>158</v>
      </c>
      <c r="C571" s="3" t="s">
        <v>97</v>
      </c>
      <c r="D571" s="3" t="s">
        <v>1581</v>
      </c>
      <c r="E571" s="3" t="s">
        <v>1748</v>
      </c>
      <c r="F571" s="3" t="s">
        <v>1762</v>
      </c>
      <c r="G571" s="4" t="s">
        <v>1763</v>
      </c>
      <c r="H571" s="3" t="s">
        <v>1504</v>
      </c>
      <c r="I571" s="6">
        <f>VLOOKUP(A571,'[2]【4】 框架Ratecard条目汇总'!$A:$L,12,0)</f>
        <v>1500</v>
      </c>
    </row>
    <row r="572" spans="1:9" ht="19" customHeight="1">
      <c r="A572" s="3" t="s">
        <v>1764</v>
      </c>
      <c r="B572" s="3" t="s">
        <v>158</v>
      </c>
      <c r="C572" s="3" t="s">
        <v>97</v>
      </c>
      <c r="D572" s="3" t="s">
        <v>1581</v>
      </c>
      <c r="E572" s="3" t="s">
        <v>1748</v>
      </c>
      <c r="F572" s="3" t="s">
        <v>1765</v>
      </c>
      <c r="G572" s="4" t="s">
        <v>1605</v>
      </c>
      <c r="H572" s="3" t="s">
        <v>1766</v>
      </c>
      <c r="I572" s="6">
        <f>VLOOKUP(A572,'[2]【4】 框架Ratecard条目汇总'!$A:$L,12,0)</f>
        <v>1100</v>
      </c>
    </row>
    <row r="573" spans="1:9" ht="19" customHeight="1">
      <c r="A573" s="3" t="s">
        <v>1767</v>
      </c>
      <c r="B573" s="3" t="s">
        <v>158</v>
      </c>
      <c r="C573" s="3" t="s">
        <v>97</v>
      </c>
      <c r="D573" s="3" t="s">
        <v>1581</v>
      </c>
      <c r="E573" s="3" t="s">
        <v>1748</v>
      </c>
      <c r="F573" s="3" t="s">
        <v>1768</v>
      </c>
      <c r="G573" s="4" t="s">
        <v>1769</v>
      </c>
      <c r="H573" s="3" t="s">
        <v>1504</v>
      </c>
      <c r="I573" s="6">
        <f>VLOOKUP(A573,'[2]【4】 框架Ratecard条目汇总'!$A:$L,12,0)</f>
        <v>1500</v>
      </c>
    </row>
    <row r="574" spans="1:9" ht="19" customHeight="1">
      <c r="A574" s="3" t="s">
        <v>1770</v>
      </c>
      <c r="B574" s="3" t="s">
        <v>158</v>
      </c>
      <c r="C574" s="3" t="s">
        <v>97</v>
      </c>
      <c r="D574" s="3" t="s">
        <v>1581</v>
      </c>
      <c r="E574" s="3" t="s">
        <v>1771</v>
      </c>
      <c r="F574" s="3" t="s">
        <v>1772</v>
      </c>
      <c r="G574" s="4" t="s">
        <v>1605</v>
      </c>
      <c r="H574" s="3" t="s">
        <v>1504</v>
      </c>
      <c r="I574" s="6">
        <f>VLOOKUP(A574,'[2]【4】 框架Ratecard条目汇总'!$A:$L,12,0)</f>
        <v>500</v>
      </c>
    </row>
    <row r="575" spans="1:9" ht="19" customHeight="1">
      <c r="A575" s="3" t="s">
        <v>1773</v>
      </c>
      <c r="B575" s="3" t="s">
        <v>158</v>
      </c>
      <c r="C575" s="3" t="s">
        <v>97</v>
      </c>
      <c r="D575" s="3" t="s">
        <v>1581</v>
      </c>
      <c r="E575" s="3" t="s">
        <v>1774</v>
      </c>
      <c r="F575" s="3" t="s">
        <v>1775</v>
      </c>
      <c r="G575" s="4" t="s">
        <v>1776</v>
      </c>
      <c r="H575" s="3" t="s">
        <v>1504</v>
      </c>
      <c r="I575" s="6">
        <f>VLOOKUP(A575,'[2]【4】 框架Ratecard条目汇总'!$A:$L,12,0)</f>
        <v>260</v>
      </c>
    </row>
    <row r="576" spans="1:9" ht="19" customHeight="1">
      <c r="A576" s="3" t="s">
        <v>1777</v>
      </c>
      <c r="B576" s="3" t="s">
        <v>158</v>
      </c>
      <c r="C576" s="3" t="s">
        <v>97</v>
      </c>
      <c r="D576" s="3" t="s">
        <v>1581</v>
      </c>
      <c r="E576" s="3" t="s">
        <v>1774</v>
      </c>
      <c r="F576" s="3" t="s">
        <v>1778</v>
      </c>
      <c r="G576" s="4" t="s">
        <v>1776</v>
      </c>
      <c r="H576" s="3" t="s">
        <v>1504</v>
      </c>
      <c r="I576" s="6">
        <f>VLOOKUP(A576,'[2]【4】 框架Ratecard条目汇总'!$A:$L,12,0)</f>
        <v>360</v>
      </c>
    </row>
    <row r="577" spans="1:9" ht="19" customHeight="1">
      <c r="A577" s="3" t="s">
        <v>1779</v>
      </c>
      <c r="B577" s="3" t="s">
        <v>158</v>
      </c>
      <c r="C577" s="3" t="s">
        <v>97</v>
      </c>
      <c r="D577" s="3" t="s">
        <v>1581</v>
      </c>
      <c r="E577" s="3" t="s">
        <v>1774</v>
      </c>
      <c r="F577" s="3" t="s">
        <v>1780</v>
      </c>
      <c r="G577" s="4" t="s">
        <v>1776</v>
      </c>
      <c r="H577" s="3" t="s">
        <v>1504</v>
      </c>
      <c r="I577" s="6">
        <f>VLOOKUP(A577,'[2]【4】 框架Ratecard条目汇总'!$A:$L,12,0)</f>
        <v>330</v>
      </c>
    </row>
    <row r="578" spans="1:9" ht="19" customHeight="1">
      <c r="A578" s="3" t="s">
        <v>1781</v>
      </c>
      <c r="B578" s="3" t="s">
        <v>158</v>
      </c>
      <c r="C578" s="3" t="s">
        <v>97</v>
      </c>
      <c r="D578" s="3" t="s">
        <v>1581</v>
      </c>
      <c r="E578" s="3" t="s">
        <v>1774</v>
      </c>
      <c r="F578" s="3" t="s">
        <v>1782</v>
      </c>
      <c r="G578" s="4" t="s">
        <v>1776</v>
      </c>
      <c r="H578" s="3" t="s">
        <v>1504</v>
      </c>
      <c r="I578" s="6">
        <f>VLOOKUP(A578,'[2]【4】 框架Ratecard条目汇总'!$A:$L,12,0)</f>
        <v>800</v>
      </c>
    </row>
    <row r="579" spans="1:9" ht="19" customHeight="1">
      <c r="A579" s="3" t="s">
        <v>1783</v>
      </c>
      <c r="B579" s="3" t="s">
        <v>158</v>
      </c>
      <c r="C579" s="3" t="s">
        <v>97</v>
      </c>
      <c r="D579" s="3" t="s">
        <v>1581</v>
      </c>
      <c r="E579" s="3" t="s">
        <v>1774</v>
      </c>
      <c r="F579" s="3" t="s">
        <v>1784</v>
      </c>
      <c r="G579" s="4" t="s">
        <v>1776</v>
      </c>
      <c r="H579" s="3" t="s">
        <v>1504</v>
      </c>
      <c r="I579" s="6">
        <f>VLOOKUP(A579,'[2]【4】 框架Ratecard条目汇总'!$A:$L,12,0)</f>
        <v>180</v>
      </c>
    </row>
    <row r="580" spans="1:9" ht="19" customHeight="1">
      <c r="A580" s="3" t="s">
        <v>1785</v>
      </c>
      <c r="B580" s="3" t="s">
        <v>158</v>
      </c>
      <c r="C580" s="3" t="s">
        <v>97</v>
      </c>
      <c r="D580" s="3" t="s">
        <v>1581</v>
      </c>
      <c r="E580" s="3" t="s">
        <v>1786</v>
      </c>
      <c r="F580" s="3" t="s">
        <v>1787</v>
      </c>
      <c r="G580" s="4" t="s">
        <v>1605</v>
      </c>
      <c r="H580" s="3" t="s">
        <v>1371</v>
      </c>
      <c r="I580" s="6">
        <f>VLOOKUP(A580,'[2]【4】 框架Ratecard条目汇总'!$A:$L,12,0)</f>
        <v>300</v>
      </c>
    </row>
    <row r="581" spans="1:9" ht="19" customHeight="1">
      <c r="A581" s="3" t="s">
        <v>1788</v>
      </c>
      <c r="B581" s="3" t="s">
        <v>158</v>
      </c>
      <c r="C581" s="3" t="s">
        <v>97</v>
      </c>
      <c r="D581" s="3" t="s">
        <v>1581</v>
      </c>
      <c r="E581" s="3" t="s">
        <v>1786</v>
      </c>
      <c r="F581" s="3" t="s">
        <v>1789</v>
      </c>
      <c r="G581" s="4" t="s">
        <v>1605</v>
      </c>
      <c r="H581" s="3" t="s">
        <v>1410</v>
      </c>
      <c r="I581" s="6">
        <f>VLOOKUP(A581,'[2]【4】 框架Ratecard条目汇总'!$A:$L,12,0)</f>
        <v>365</v>
      </c>
    </row>
    <row r="582" spans="1:9" ht="19" customHeight="1">
      <c r="A582" s="3" t="s">
        <v>1790</v>
      </c>
      <c r="B582" s="3" t="s">
        <v>158</v>
      </c>
      <c r="C582" s="3" t="s">
        <v>97</v>
      </c>
      <c r="D582" s="3" t="s">
        <v>1581</v>
      </c>
      <c r="E582" s="3" t="s">
        <v>1786</v>
      </c>
      <c r="F582" s="3" t="s">
        <v>1791</v>
      </c>
      <c r="G582" s="4" t="s">
        <v>1605</v>
      </c>
      <c r="H582" s="3" t="s">
        <v>1410</v>
      </c>
      <c r="I582" s="6">
        <f>VLOOKUP(A582,'[2]【4】 框架Ratecard条目汇总'!$A:$L,12,0)</f>
        <v>425</v>
      </c>
    </row>
    <row r="583" spans="1:9" ht="19" customHeight="1">
      <c r="A583" s="3" t="s">
        <v>1792</v>
      </c>
      <c r="B583" s="3" t="s">
        <v>158</v>
      </c>
      <c r="C583" s="3" t="s">
        <v>97</v>
      </c>
      <c r="D583" s="3" t="s">
        <v>1581</v>
      </c>
      <c r="E583" s="3" t="s">
        <v>1786</v>
      </c>
      <c r="F583" s="3" t="s">
        <v>1793</v>
      </c>
      <c r="G583" s="4" t="s">
        <v>1605</v>
      </c>
      <c r="H583" s="3" t="s">
        <v>1410</v>
      </c>
      <c r="I583" s="6">
        <f>VLOOKUP(A583,'[2]【4】 框架Ratecard条目汇总'!$A:$L,12,0)</f>
        <v>625</v>
      </c>
    </row>
    <row r="584" spans="1:9" ht="19" customHeight="1">
      <c r="A584" s="3" t="s">
        <v>1794</v>
      </c>
      <c r="B584" s="3" t="s">
        <v>158</v>
      </c>
      <c r="C584" s="3" t="s">
        <v>97</v>
      </c>
      <c r="D584" s="3" t="s">
        <v>1581</v>
      </c>
      <c r="E584" s="3" t="s">
        <v>1786</v>
      </c>
      <c r="F584" s="3" t="s">
        <v>1795</v>
      </c>
      <c r="G584" s="4" t="s">
        <v>1605</v>
      </c>
      <c r="H584" s="3" t="s">
        <v>1504</v>
      </c>
      <c r="I584" s="6">
        <f>VLOOKUP(A584,'[2]【4】 框架Ratecard条目汇总'!$A:$L,12,0)</f>
        <v>40</v>
      </c>
    </row>
    <row r="585" spans="1:9" ht="19" customHeight="1">
      <c r="A585" s="3" t="s">
        <v>1796</v>
      </c>
      <c r="B585" s="3" t="s">
        <v>158</v>
      </c>
      <c r="C585" s="3" t="s">
        <v>97</v>
      </c>
      <c r="D585" s="3" t="s">
        <v>1581</v>
      </c>
      <c r="E585" s="3" t="s">
        <v>1797</v>
      </c>
      <c r="F585" s="3" t="s">
        <v>1798</v>
      </c>
      <c r="G585" s="4" t="s">
        <v>1799</v>
      </c>
      <c r="H585" s="3" t="s">
        <v>1800</v>
      </c>
      <c r="I585" s="6">
        <f>VLOOKUP(A585,'[2]【4】 框架Ratecard条目汇总'!$A:$L,12,0)</f>
        <v>100</v>
      </c>
    </row>
    <row r="586" spans="1:9" ht="19" customHeight="1">
      <c r="A586" s="3" t="s">
        <v>1801</v>
      </c>
      <c r="B586" s="3" t="s">
        <v>158</v>
      </c>
      <c r="C586" s="3" t="s">
        <v>97</v>
      </c>
      <c r="D586" s="3" t="s">
        <v>1581</v>
      </c>
      <c r="E586" s="3" t="s">
        <v>1797</v>
      </c>
      <c r="F586" s="3" t="s">
        <v>1802</v>
      </c>
      <c r="G586" s="4" t="s">
        <v>1605</v>
      </c>
      <c r="H586" s="3" t="s">
        <v>1410</v>
      </c>
      <c r="I586" s="6">
        <f>VLOOKUP(A586,'[2]【4】 框架Ratecard条目汇总'!$A:$L,12,0)</f>
        <v>275</v>
      </c>
    </row>
    <row r="587" spans="1:9" ht="19" customHeight="1">
      <c r="A587" s="3" t="s">
        <v>1803</v>
      </c>
      <c r="B587" s="3" t="s">
        <v>158</v>
      </c>
      <c r="C587" s="3" t="s">
        <v>97</v>
      </c>
      <c r="D587" s="3" t="s">
        <v>1804</v>
      </c>
      <c r="E587" s="3" t="s">
        <v>1805</v>
      </c>
      <c r="F587" s="3" t="s">
        <v>1806</v>
      </c>
      <c r="G587" s="4" t="s">
        <v>1807</v>
      </c>
      <c r="H587" s="3" t="s">
        <v>1504</v>
      </c>
      <c r="I587" s="6">
        <f>VLOOKUP(A587,'[2]【4】 框架Ratecard条目汇总'!$A:$L,12,0)</f>
        <v>763</v>
      </c>
    </row>
    <row r="588" spans="1:9" ht="19" customHeight="1">
      <c r="A588" s="3" t="s">
        <v>1808</v>
      </c>
      <c r="B588" s="3" t="s">
        <v>158</v>
      </c>
      <c r="C588" s="3" t="s">
        <v>97</v>
      </c>
      <c r="D588" s="3" t="s">
        <v>1804</v>
      </c>
      <c r="E588" s="3" t="s">
        <v>1805</v>
      </c>
      <c r="F588" s="3" t="s">
        <v>1809</v>
      </c>
      <c r="G588" s="4" t="s">
        <v>1807</v>
      </c>
      <c r="H588" s="3" t="s">
        <v>1504</v>
      </c>
      <c r="I588" s="6">
        <f>VLOOKUP(A588,'[2]【4】 框架Ratecard条目汇总'!$A:$L,12,0)</f>
        <v>700</v>
      </c>
    </row>
    <row r="589" spans="1:9" ht="19" customHeight="1">
      <c r="A589" s="3" t="s">
        <v>1810</v>
      </c>
      <c r="B589" s="3" t="s">
        <v>158</v>
      </c>
      <c r="C589" s="3" t="s">
        <v>97</v>
      </c>
      <c r="D589" s="3" t="s">
        <v>1804</v>
      </c>
      <c r="E589" s="3" t="s">
        <v>1805</v>
      </c>
      <c r="F589" s="3" t="s">
        <v>1811</v>
      </c>
      <c r="G589" s="4" t="s">
        <v>1807</v>
      </c>
      <c r="H589" s="3" t="s">
        <v>1504</v>
      </c>
      <c r="I589" s="6">
        <f>VLOOKUP(A589,'[2]【4】 框架Ratecard条目汇总'!$A:$L,12,0)</f>
        <v>607</v>
      </c>
    </row>
    <row r="590" spans="1:9" ht="19" customHeight="1">
      <c r="A590" s="3" t="s">
        <v>1812</v>
      </c>
      <c r="B590" s="3" t="s">
        <v>158</v>
      </c>
      <c r="C590" s="3" t="s">
        <v>97</v>
      </c>
      <c r="D590" s="3" t="s">
        <v>1804</v>
      </c>
      <c r="E590" s="3" t="s">
        <v>1805</v>
      </c>
      <c r="F590" s="3" t="s">
        <v>1813</v>
      </c>
      <c r="G590" s="4" t="s">
        <v>1807</v>
      </c>
      <c r="H590" s="3" t="s">
        <v>1504</v>
      </c>
      <c r="I590" s="6">
        <f>VLOOKUP(A590,'[2]【4】 框架Ratecard条目汇总'!$A:$L,12,0)</f>
        <v>600</v>
      </c>
    </row>
    <row r="591" spans="1:9" ht="19" customHeight="1">
      <c r="A591" s="3" t="s">
        <v>1814</v>
      </c>
      <c r="B591" s="3" t="s">
        <v>158</v>
      </c>
      <c r="C591" s="3" t="s">
        <v>97</v>
      </c>
      <c r="D591" s="3" t="s">
        <v>1804</v>
      </c>
      <c r="E591" s="3" t="s">
        <v>1805</v>
      </c>
      <c r="F591" s="3" t="s">
        <v>1815</v>
      </c>
      <c r="G591" s="4" t="s">
        <v>1807</v>
      </c>
      <c r="H591" s="3" t="s">
        <v>1504</v>
      </c>
      <c r="I591" s="6">
        <f>VLOOKUP(A591,'[2]【4】 框架Ratecard条目汇总'!$A:$L,12,0)</f>
        <v>617</v>
      </c>
    </row>
    <row r="592" spans="1:9" ht="19" customHeight="1">
      <c r="A592" s="3" t="s">
        <v>1816</v>
      </c>
      <c r="B592" s="3" t="s">
        <v>158</v>
      </c>
      <c r="C592" s="3" t="s">
        <v>97</v>
      </c>
      <c r="D592" s="3" t="s">
        <v>1804</v>
      </c>
      <c r="E592" s="3" t="s">
        <v>1805</v>
      </c>
      <c r="F592" s="3" t="s">
        <v>1817</v>
      </c>
      <c r="G592" s="4" t="s">
        <v>1807</v>
      </c>
      <c r="H592" s="3" t="s">
        <v>1504</v>
      </c>
      <c r="I592" s="6">
        <f>VLOOKUP(A592,'[2]【4】 框架Ratecard条目汇总'!$A:$L,12,0)</f>
        <v>590</v>
      </c>
    </row>
    <row r="593" spans="1:9" ht="19" customHeight="1">
      <c r="A593" s="3" t="s">
        <v>1818</v>
      </c>
      <c r="B593" s="3" t="s">
        <v>158</v>
      </c>
      <c r="C593" s="3" t="s">
        <v>97</v>
      </c>
      <c r="D593" s="3" t="s">
        <v>1804</v>
      </c>
      <c r="E593" s="3" t="s">
        <v>1819</v>
      </c>
      <c r="F593" s="3" t="s">
        <v>1820</v>
      </c>
      <c r="G593" s="4" t="s">
        <v>1821</v>
      </c>
      <c r="H593" s="3" t="s">
        <v>1504</v>
      </c>
      <c r="I593" s="6">
        <f>VLOOKUP(A593,'[2]【4】 框架Ratecard条目汇总'!$A:$L,12,0)</f>
        <v>610</v>
      </c>
    </row>
    <row r="594" spans="1:9" ht="19" customHeight="1">
      <c r="A594" s="3" t="s">
        <v>1822</v>
      </c>
      <c r="B594" s="3" t="s">
        <v>158</v>
      </c>
      <c r="C594" s="3" t="s">
        <v>97</v>
      </c>
      <c r="D594" s="3" t="s">
        <v>1804</v>
      </c>
      <c r="E594" s="3" t="s">
        <v>1819</v>
      </c>
      <c r="F594" s="3" t="s">
        <v>1809</v>
      </c>
      <c r="G594" s="4" t="s">
        <v>1821</v>
      </c>
      <c r="H594" s="3" t="s">
        <v>1504</v>
      </c>
      <c r="I594" s="6">
        <f>VLOOKUP(A594,'[2]【4】 框架Ratecard条目汇总'!$A:$L,12,0)</f>
        <v>646</v>
      </c>
    </row>
    <row r="595" spans="1:9" ht="19" customHeight="1">
      <c r="A595" s="3" t="s">
        <v>1823</v>
      </c>
      <c r="B595" s="3" t="s">
        <v>158</v>
      </c>
      <c r="C595" s="3" t="s">
        <v>97</v>
      </c>
      <c r="D595" s="3" t="s">
        <v>1804</v>
      </c>
      <c r="E595" s="3" t="s">
        <v>1819</v>
      </c>
      <c r="F595" s="3" t="s">
        <v>1811</v>
      </c>
      <c r="G595" s="4" t="s">
        <v>1821</v>
      </c>
      <c r="H595" s="3" t="s">
        <v>1504</v>
      </c>
      <c r="I595" s="6">
        <f>VLOOKUP(A595,'[2]【4】 框架Ratecard条目汇总'!$A:$L,12,0)</f>
        <v>489</v>
      </c>
    </row>
    <row r="596" spans="1:9" ht="19" customHeight="1">
      <c r="A596" s="3" t="s">
        <v>1824</v>
      </c>
      <c r="B596" s="3" t="s">
        <v>158</v>
      </c>
      <c r="C596" s="3" t="s">
        <v>97</v>
      </c>
      <c r="D596" s="3" t="s">
        <v>1804</v>
      </c>
      <c r="E596" s="3" t="s">
        <v>1819</v>
      </c>
      <c r="F596" s="3" t="s">
        <v>1813</v>
      </c>
      <c r="G596" s="4" t="s">
        <v>1821</v>
      </c>
      <c r="H596" s="3" t="s">
        <v>1504</v>
      </c>
      <c r="I596" s="6">
        <f>VLOOKUP(A596,'[2]【4】 框架Ratecard条目汇总'!$A:$L,12,0)</f>
        <v>525</v>
      </c>
    </row>
    <row r="597" spans="1:9" ht="19" customHeight="1">
      <c r="A597" s="3" t="s">
        <v>1825</v>
      </c>
      <c r="B597" s="3" t="s">
        <v>158</v>
      </c>
      <c r="C597" s="3" t="s">
        <v>97</v>
      </c>
      <c r="D597" s="3" t="s">
        <v>1804</v>
      </c>
      <c r="E597" s="3" t="s">
        <v>1819</v>
      </c>
      <c r="F597" s="3" t="s">
        <v>1815</v>
      </c>
      <c r="G597" s="4" t="s">
        <v>1821</v>
      </c>
      <c r="H597" s="3" t="s">
        <v>1504</v>
      </c>
      <c r="I597" s="6">
        <f>VLOOKUP(A597,'[2]【4】 框架Ratecard条目汇总'!$A:$L,12,0)</f>
        <v>600</v>
      </c>
    </row>
    <row r="598" spans="1:9" ht="19" customHeight="1">
      <c r="A598" s="3" t="s">
        <v>1826</v>
      </c>
      <c r="B598" s="3" t="s">
        <v>158</v>
      </c>
      <c r="C598" s="3" t="s">
        <v>97</v>
      </c>
      <c r="D598" s="3" t="s">
        <v>1804</v>
      </c>
      <c r="E598" s="3" t="s">
        <v>1819</v>
      </c>
      <c r="F598" s="3" t="s">
        <v>1827</v>
      </c>
      <c r="G598" s="4" t="s">
        <v>1821</v>
      </c>
      <c r="H598" s="3" t="s">
        <v>1504</v>
      </c>
      <c r="I598" s="6">
        <f>VLOOKUP(A598,'[2]【4】 框架Ratecard条目汇总'!$A:$L,12,0)</f>
        <v>488</v>
      </c>
    </row>
    <row r="599" spans="1:9" ht="19" customHeight="1">
      <c r="A599" s="3" t="s">
        <v>1828</v>
      </c>
      <c r="B599" s="3" t="s">
        <v>158</v>
      </c>
      <c r="C599" s="3" t="s">
        <v>97</v>
      </c>
      <c r="D599" s="3" t="s">
        <v>1804</v>
      </c>
      <c r="E599" s="3" t="s">
        <v>1819</v>
      </c>
      <c r="F599" s="3" t="s">
        <v>1829</v>
      </c>
      <c r="G599" s="4" t="s">
        <v>1830</v>
      </c>
      <c r="H599" s="3" t="s">
        <v>1504</v>
      </c>
      <c r="I599" s="6">
        <f>VLOOKUP(A599,'[2]【4】 框架Ratecard条目汇总'!$A:$L,12,0)</f>
        <v>300</v>
      </c>
    </row>
    <row r="600" spans="1:9" ht="19" customHeight="1">
      <c r="A600" s="3" t="s">
        <v>1831</v>
      </c>
      <c r="B600" s="3" t="s">
        <v>158</v>
      </c>
      <c r="C600" s="3" t="s">
        <v>97</v>
      </c>
      <c r="D600" s="3" t="s">
        <v>1804</v>
      </c>
      <c r="E600" s="3" t="s">
        <v>1819</v>
      </c>
      <c r="F600" s="3" t="s">
        <v>1832</v>
      </c>
      <c r="G600" s="4" t="s">
        <v>1833</v>
      </c>
      <c r="H600" s="3" t="s">
        <v>1504</v>
      </c>
      <c r="I600" s="6">
        <f>VLOOKUP(A600,'[2]【4】 框架Ratecard条目汇总'!$A:$L,12,0)</f>
        <v>620</v>
      </c>
    </row>
    <row r="601" spans="1:9" ht="19" customHeight="1">
      <c r="A601" s="3" t="s">
        <v>1834</v>
      </c>
      <c r="B601" s="3" t="s">
        <v>158</v>
      </c>
      <c r="C601" s="3" t="s">
        <v>97</v>
      </c>
      <c r="D601" s="3" t="s">
        <v>1804</v>
      </c>
      <c r="E601" s="3" t="s">
        <v>1835</v>
      </c>
      <c r="F601" s="3" t="s">
        <v>1836</v>
      </c>
      <c r="G601" s="4" t="s">
        <v>1837</v>
      </c>
      <c r="H601" s="3" t="s">
        <v>1504</v>
      </c>
      <c r="I601" s="6">
        <f>VLOOKUP(A601,'[2]【4】 框架Ratecard条目汇总'!$A:$L,12,0)</f>
        <v>300</v>
      </c>
    </row>
    <row r="602" spans="1:9" ht="19" customHeight="1">
      <c r="A602" s="3" t="s">
        <v>1838</v>
      </c>
      <c r="B602" s="3" t="s">
        <v>158</v>
      </c>
      <c r="C602" s="3" t="s">
        <v>97</v>
      </c>
      <c r="D602" s="3" t="s">
        <v>1804</v>
      </c>
      <c r="E602" s="3" t="s">
        <v>1839</v>
      </c>
      <c r="F602" s="3" t="s">
        <v>1840</v>
      </c>
      <c r="G602" s="4" t="s">
        <v>1841</v>
      </c>
      <c r="H602" s="3" t="s">
        <v>1504</v>
      </c>
      <c r="I602" s="6">
        <f>VLOOKUP(A602,'[2]【4】 框架Ratecard条目汇总'!$A:$L,12,0)</f>
        <v>650</v>
      </c>
    </row>
    <row r="603" spans="1:9" ht="19" customHeight="1">
      <c r="A603" s="3" t="s">
        <v>1842</v>
      </c>
      <c r="B603" s="3" t="s">
        <v>158</v>
      </c>
      <c r="C603" s="3" t="s">
        <v>97</v>
      </c>
      <c r="D603" s="3" t="s">
        <v>1804</v>
      </c>
      <c r="E603" s="3" t="s">
        <v>1839</v>
      </c>
      <c r="F603" s="3" t="s">
        <v>1843</v>
      </c>
      <c r="G603" s="4" t="s">
        <v>1841</v>
      </c>
      <c r="H603" s="3" t="s">
        <v>1504</v>
      </c>
      <c r="I603" s="6">
        <f>VLOOKUP(A603,'[2]【4】 框架Ratecard条目汇总'!$A:$L,12,0)</f>
        <v>800</v>
      </c>
    </row>
    <row r="604" spans="1:9" ht="19" customHeight="1">
      <c r="A604" s="3" t="s">
        <v>1844</v>
      </c>
      <c r="B604" s="3" t="s">
        <v>158</v>
      </c>
      <c r="C604" s="3" t="s">
        <v>97</v>
      </c>
      <c r="D604" s="3" t="s">
        <v>1804</v>
      </c>
      <c r="E604" s="3" t="s">
        <v>1839</v>
      </c>
      <c r="F604" s="3" t="s">
        <v>1845</v>
      </c>
      <c r="G604" s="4" t="s">
        <v>1841</v>
      </c>
      <c r="H604" s="3" t="s">
        <v>1504</v>
      </c>
      <c r="I604" s="6">
        <f>VLOOKUP(A604,'[2]【4】 框架Ratecard条目汇总'!$A:$L,12,0)</f>
        <v>1500</v>
      </c>
    </row>
    <row r="605" spans="1:9" ht="19" customHeight="1">
      <c r="A605" s="3" t="s">
        <v>1846</v>
      </c>
      <c r="B605" s="3" t="s">
        <v>158</v>
      </c>
      <c r="C605" s="3" t="s">
        <v>97</v>
      </c>
      <c r="D605" s="3" t="s">
        <v>1804</v>
      </c>
      <c r="E605" s="3" t="s">
        <v>1847</v>
      </c>
      <c r="F605" s="3" t="s">
        <v>1848</v>
      </c>
      <c r="G605" s="4" t="s">
        <v>1849</v>
      </c>
      <c r="H605" s="3" t="s">
        <v>1504</v>
      </c>
      <c r="I605" s="6">
        <f>VLOOKUP(A605,'[2]【4】 框架Ratecard条目汇总'!$A:$L,12,0)</f>
        <v>275</v>
      </c>
    </row>
    <row r="606" spans="1:9" ht="19" customHeight="1">
      <c r="A606" s="3" t="s">
        <v>1850</v>
      </c>
      <c r="B606" s="3" t="s">
        <v>158</v>
      </c>
      <c r="C606" s="3" t="s">
        <v>97</v>
      </c>
      <c r="D606" s="3" t="s">
        <v>1804</v>
      </c>
      <c r="E606" s="3" t="s">
        <v>1851</v>
      </c>
      <c r="F606" s="3" t="s">
        <v>1852</v>
      </c>
      <c r="G606" s="4" t="s">
        <v>1853</v>
      </c>
      <c r="H606" s="3" t="s">
        <v>1504</v>
      </c>
      <c r="I606" s="6">
        <f>VLOOKUP(A606,'[2]【4】 框架Ratecard条目汇总'!$A:$L,12,0)</f>
        <v>300</v>
      </c>
    </row>
    <row r="607" spans="1:9" ht="19" customHeight="1">
      <c r="A607" s="3" t="s">
        <v>1854</v>
      </c>
      <c r="B607" s="3" t="s">
        <v>158</v>
      </c>
      <c r="C607" s="3" t="s">
        <v>97</v>
      </c>
      <c r="D607" s="3" t="s">
        <v>1804</v>
      </c>
      <c r="E607" s="3" t="s">
        <v>1855</v>
      </c>
      <c r="F607" s="3" t="s">
        <v>1856</v>
      </c>
      <c r="G607" s="4" t="s">
        <v>1853</v>
      </c>
      <c r="H607" s="3" t="s">
        <v>1504</v>
      </c>
      <c r="I607" s="6">
        <f>VLOOKUP(A607,'[2]【4】 框架Ratecard条目汇总'!$A:$L,12,0)</f>
        <v>300</v>
      </c>
    </row>
    <row r="608" spans="1:9" ht="19" customHeight="1">
      <c r="A608" s="3" t="s">
        <v>1857</v>
      </c>
      <c r="B608" s="3" t="s">
        <v>158</v>
      </c>
      <c r="C608" s="3" t="s">
        <v>97</v>
      </c>
      <c r="D608" s="3" t="s">
        <v>1804</v>
      </c>
      <c r="E608" s="3" t="s">
        <v>1858</v>
      </c>
      <c r="F608" s="3" t="s">
        <v>1859</v>
      </c>
      <c r="G608" s="4" t="s">
        <v>1853</v>
      </c>
      <c r="H608" s="3" t="s">
        <v>1504</v>
      </c>
      <c r="I608" s="6">
        <f>VLOOKUP(A608,'[2]【4】 框架Ratecard条目汇总'!$A:$L,12,0)</f>
        <v>240</v>
      </c>
    </row>
    <row r="609" spans="1:9" ht="19" customHeight="1">
      <c r="A609" s="3" t="s">
        <v>1860</v>
      </c>
      <c r="B609" s="3" t="s">
        <v>158</v>
      </c>
      <c r="C609" s="3" t="s">
        <v>97</v>
      </c>
      <c r="D609" s="3" t="s">
        <v>1804</v>
      </c>
      <c r="E609" s="3" t="s">
        <v>1861</v>
      </c>
      <c r="F609" s="3" t="s">
        <v>1862</v>
      </c>
      <c r="G609" s="4" t="s">
        <v>1853</v>
      </c>
      <c r="H609" s="3" t="s">
        <v>1504</v>
      </c>
      <c r="I609" s="6">
        <f>VLOOKUP(A609,'[2]【4】 框架Ratecard条目汇总'!$A:$L,12,0)</f>
        <v>300</v>
      </c>
    </row>
    <row r="610" spans="1:9" ht="19" customHeight="1">
      <c r="A610" s="3" t="s">
        <v>1863</v>
      </c>
      <c r="B610" s="3" t="s">
        <v>158</v>
      </c>
      <c r="C610" s="3" t="s">
        <v>97</v>
      </c>
      <c r="D610" s="3" t="s">
        <v>1804</v>
      </c>
      <c r="E610" s="3" t="s">
        <v>1861</v>
      </c>
      <c r="F610" s="3" t="s">
        <v>1864</v>
      </c>
      <c r="G610" s="4" t="s">
        <v>1853</v>
      </c>
      <c r="H610" s="3" t="s">
        <v>1504</v>
      </c>
      <c r="I610" s="6">
        <f>VLOOKUP(A610,'[2]【4】 框架Ratecard条目汇总'!$A:$L,12,0)</f>
        <v>300</v>
      </c>
    </row>
    <row r="611" spans="1:9" ht="19" customHeight="1">
      <c r="A611" s="3" t="s">
        <v>1865</v>
      </c>
      <c r="B611" s="3" t="s">
        <v>158</v>
      </c>
      <c r="C611" s="3" t="s">
        <v>97</v>
      </c>
      <c r="D611" s="3" t="s">
        <v>1804</v>
      </c>
      <c r="E611" s="3" t="s">
        <v>1866</v>
      </c>
      <c r="F611" s="3" t="s">
        <v>1867</v>
      </c>
      <c r="G611" s="4" t="s">
        <v>1853</v>
      </c>
      <c r="H611" s="3" t="s">
        <v>1504</v>
      </c>
      <c r="I611" s="6">
        <f>VLOOKUP(A611,'[2]【4】 框架Ratecard条目汇总'!$A:$L,12,0)</f>
        <v>300</v>
      </c>
    </row>
    <row r="612" spans="1:9" ht="19" customHeight="1">
      <c r="A612" s="3" t="s">
        <v>1868</v>
      </c>
      <c r="B612" s="3" t="s">
        <v>158</v>
      </c>
      <c r="C612" s="3" t="s">
        <v>97</v>
      </c>
      <c r="D612" s="3" t="s">
        <v>1804</v>
      </c>
      <c r="E612" s="3" t="s">
        <v>1866</v>
      </c>
      <c r="F612" s="3" t="s">
        <v>1869</v>
      </c>
      <c r="G612" s="4" t="s">
        <v>1853</v>
      </c>
      <c r="H612" s="3" t="s">
        <v>1504</v>
      </c>
      <c r="I612" s="6">
        <f>VLOOKUP(A612,'[2]【4】 框架Ratecard条目汇总'!$A:$L,12,0)</f>
        <v>300</v>
      </c>
    </row>
    <row r="613" spans="1:9" ht="19" customHeight="1">
      <c r="A613" s="3" t="s">
        <v>1870</v>
      </c>
      <c r="B613" s="3" t="s">
        <v>158</v>
      </c>
      <c r="C613" s="3" t="s">
        <v>97</v>
      </c>
      <c r="D613" s="3" t="s">
        <v>1804</v>
      </c>
      <c r="E613" s="3" t="s">
        <v>1866</v>
      </c>
      <c r="F613" s="3" t="s">
        <v>1871</v>
      </c>
      <c r="G613" s="4" t="s">
        <v>1853</v>
      </c>
      <c r="H613" s="3" t="s">
        <v>1504</v>
      </c>
      <c r="I613" s="6">
        <f>VLOOKUP(A613,'[2]【4】 框架Ratecard条目汇总'!$A:$L,12,0)</f>
        <v>300</v>
      </c>
    </row>
    <row r="614" spans="1:9" ht="19" customHeight="1">
      <c r="A614" s="3" t="s">
        <v>1872</v>
      </c>
      <c r="B614" s="3" t="s">
        <v>158</v>
      </c>
      <c r="C614" s="3" t="s">
        <v>97</v>
      </c>
      <c r="D614" s="3" t="s">
        <v>1804</v>
      </c>
      <c r="E614" s="3" t="s">
        <v>1873</v>
      </c>
      <c r="F614" s="3" t="s">
        <v>1874</v>
      </c>
      <c r="G614" s="4" t="s">
        <v>1875</v>
      </c>
      <c r="H614" s="3" t="s">
        <v>1876</v>
      </c>
      <c r="I614" s="6">
        <f>VLOOKUP(A614,'[2]【4】 框架Ratecard条目汇总'!$A:$L,12,0)</f>
        <v>150</v>
      </c>
    </row>
    <row r="615" spans="1:9" ht="19" customHeight="1">
      <c r="A615" s="3" t="s">
        <v>1877</v>
      </c>
      <c r="B615" s="3" t="s">
        <v>158</v>
      </c>
      <c r="C615" s="3" t="s">
        <v>97</v>
      </c>
      <c r="D615" s="3" t="s">
        <v>1804</v>
      </c>
      <c r="E615" s="3" t="s">
        <v>1873</v>
      </c>
      <c r="F615" s="3" t="s">
        <v>1878</v>
      </c>
      <c r="G615" s="4" t="s">
        <v>1875</v>
      </c>
      <c r="H615" s="3" t="s">
        <v>1876</v>
      </c>
      <c r="I615" s="6">
        <f>VLOOKUP(A615,'[2]【4】 框架Ratecard条目汇总'!$A:$L,12,0)</f>
        <v>150</v>
      </c>
    </row>
    <row r="616" spans="1:9" ht="19" customHeight="1">
      <c r="A616" s="3" t="s">
        <v>1879</v>
      </c>
      <c r="B616" s="3" t="s">
        <v>158</v>
      </c>
      <c r="C616" s="3" t="s">
        <v>97</v>
      </c>
      <c r="D616" s="3" t="s">
        <v>1804</v>
      </c>
      <c r="E616" s="3" t="s">
        <v>1873</v>
      </c>
      <c r="F616" s="3" t="s">
        <v>1880</v>
      </c>
      <c r="G616" s="4" t="s">
        <v>1875</v>
      </c>
      <c r="H616" s="3" t="s">
        <v>1876</v>
      </c>
      <c r="I616" s="6">
        <f>VLOOKUP(A616,'[2]【4】 框架Ratecard条目汇总'!$A:$L,12,0)</f>
        <v>155</v>
      </c>
    </row>
    <row r="617" spans="1:9" ht="19" customHeight="1">
      <c r="A617" s="3" t="s">
        <v>1881</v>
      </c>
      <c r="B617" s="3" t="s">
        <v>158</v>
      </c>
      <c r="C617" s="3" t="s">
        <v>97</v>
      </c>
      <c r="D617" s="3" t="s">
        <v>1804</v>
      </c>
      <c r="E617" s="3" t="s">
        <v>1873</v>
      </c>
      <c r="F617" s="3" t="s">
        <v>1882</v>
      </c>
      <c r="G617" s="4" t="s">
        <v>1883</v>
      </c>
      <c r="H617" s="3" t="s">
        <v>1876</v>
      </c>
      <c r="I617" s="6">
        <f>VLOOKUP(A617,'[2]【4】 框架Ratecard条目汇总'!$A:$L,12,0)</f>
        <v>160</v>
      </c>
    </row>
    <row r="618" spans="1:9" ht="19" customHeight="1">
      <c r="A618" s="3" t="s">
        <v>1884</v>
      </c>
      <c r="B618" s="3" t="s">
        <v>158</v>
      </c>
      <c r="C618" s="3" t="s">
        <v>97</v>
      </c>
      <c r="D618" s="3" t="s">
        <v>1804</v>
      </c>
      <c r="E618" s="3" t="s">
        <v>1873</v>
      </c>
      <c r="F618" s="3" t="s">
        <v>1885</v>
      </c>
      <c r="G618" s="4" t="s">
        <v>1875</v>
      </c>
      <c r="H618" s="3" t="s">
        <v>1876</v>
      </c>
      <c r="I618" s="6">
        <f>VLOOKUP(A618,'[2]【4】 框架Ratecard条目汇总'!$A:$L,12,0)</f>
        <v>175</v>
      </c>
    </row>
    <row r="619" spans="1:9" ht="19" customHeight="1">
      <c r="A619" s="3" t="s">
        <v>1886</v>
      </c>
      <c r="B619" s="3" t="s">
        <v>158</v>
      </c>
      <c r="C619" s="3" t="s">
        <v>97</v>
      </c>
      <c r="D619" s="3" t="s">
        <v>1804</v>
      </c>
      <c r="E619" s="3" t="s">
        <v>1873</v>
      </c>
      <c r="F619" s="3" t="s">
        <v>1887</v>
      </c>
      <c r="G619" s="4" t="s">
        <v>1875</v>
      </c>
      <c r="H619" s="3" t="s">
        <v>1876</v>
      </c>
      <c r="I619" s="6">
        <f>VLOOKUP(A619,'[2]【4】 框架Ratecard条目汇总'!$A:$L,12,0)</f>
        <v>155</v>
      </c>
    </row>
    <row r="620" spans="1:9" ht="19" customHeight="1">
      <c r="A620" s="3" t="s">
        <v>1888</v>
      </c>
      <c r="B620" s="3" t="s">
        <v>158</v>
      </c>
      <c r="C620" s="3" t="s">
        <v>97</v>
      </c>
      <c r="D620" s="3" t="s">
        <v>1804</v>
      </c>
      <c r="E620" s="3" t="s">
        <v>1873</v>
      </c>
      <c r="F620" s="3" t="s">
        <v>1889</v>
      </c>
      <c r="G620" s="4" t="s">
        <v>1890</v>
      </c>
      <c r="H620" s="3" t="s">
        <v>1876</v>
      </c>
      <c r="I620" s="6">
        <f>VLOOKUP(A620,'[2]【4】 框架Ratecard条目汇总'!$A:$L,12,0)</f>
        <v>110</v>
      </c>
    </row>
    <row r="621" spans="1:9" ht="19" customHeight="1">
      <c r="A621" s="3" t="s">
        <v>1891</v>
      </c>
      <c r="B621" s="3" t="s">
        <v>158</v>
      </c>
      <c r="C621" s="3" t="s">
        <v>97</v>
      </c>
      <c r="D621" s="3" t="s">
        <v>1804</v>
      </c>
      <c r="E621" s="3" t="s">
        <v>1892</v>
      </c>
      <c r="F621" s="3" t="s">
        <v>1892</v>
      </c>
      <c r="G621" s="4" t="s">
        <v>1893</v>
      </c>
      <c r="H621" s="3" t="s">
        <v>1504</v>
      </c>
      <c r="I621" s="6">
        <f>VLOOKUP(A621,'[2]【4】 框架Ratecard条目汇总'!$A:$L,12,0)</f>
        <v>150</v>
      </c>
    </row>
    <row r="622" spans="1:9" ht="19" customHeight="1">
      <c r="A622" s="3" t="s">
        <v>1894</v>
      </c>
      <c r="B622" s="3" t="s">
        <v>158</v>
      </c>
      <c r="C622" s="3" t="s">
        <v>97</v>
      </c>
      <c r="D622" s="3" t="s">
        <v>1804</v>
      </c>
      <c r="E622" s="3" t="s">
        <v>1895</v>
      </c>
      <c r="F622" s="3" t="s">
        <v>1895</v>
      </c>
      <c r="G622" s="4" t="s">
        <v>1875</v>
      </c>
      <c r="H622" s="3" t="s">
        <v>1504</v>
      </c>
      <c r="I622" s="6">
        <f>VLOOKUP(A622,'[2]【4】 框架Ratecard条目汇总'!$A:$L,12,0)</f>
        <v>175</v>
      </c>
    </row>
    <row r="623" spans="1:9" ht="19" customHeight="1">
      <c r="A623" s="3" t="s">
        <v>1896</v>
      </c>
      <c r="B623" s="3" t="s">
        <v>158</v>
      </c>
      <c r="C623" s="3" t="s">
        <v>97</v>
      </c>
      <c r="D623" s="3" t="s">
        <v>1804</v>
      </c>
      <c r="E623" s="3" t="s">
        <v>1897</v>
      </c>
      <c r="F623" s="3" t="s">
        <v>1898</v>
      </c>
      <c r="G623" s="4" t="s">
        <v>1853</v>
      </c>
      <c r="H623" s="3" t="s">
        <v>1504</v>
      </c>
      <c r="I623" s="6">
        <f>VLOOKUP(A623,'[2]【4】 框架Ratecard条目汇总'!$A:$L,12,0)</f>
        <v>80</v>
      </c>
    </row>
    <row r="624" spans="1:9" ht="19" customHeight="1">
      <c r="A624" s="3" t="s">
        <v>1899</v>
      </c>
      <c r="B624" s="3" t="s">
        <v>158</v>
      </c>
      <c r="C624" s="3" t="s">
        <v>97</v>
      </c>
      <c r="D624" s="3" t="s">
        <v>1804</v>
      </c>
      <c r="E624" s="3" t="s">
        <v>1897</v>
      </c>
      <c r="F624" s="3" t="s">
        <v>1900</v>
      </c>
      <c r="G624" s="4" t="s">
        <v>1853</v>
      </c>
      <c r="H624" s="3" t="s">
        <v>1410</v>
      </c>
      <c r="I624" s="6">
        <f>VLOOKUP(A624,'[2]【4】 框架Ratecard条目汇总'!$A:$L,12,0)</f>
        <v>70</v>
      </c>
    </row>
    <row r="625" spans="1:9" ht="19" customHeight="1">
      <c r="A625" s="3" t="s">
        <v>1901</v>
      </c>
      <c r="B625" s="3" t="s">
        <v>158</v>
      </c>
      <c r="C625" s="3" t="s">
        <v>97</v>
      </c>
      <c r="D625" s="3" t="s">
        <v>1804</v>
      </c>
      <c r="E625" s="3" t="s">
        <v>1897</v>
      </c>
      <c r="F625" s="3" t="s">
        <v>1902</v>
      </c>
      <c r="G625" s="4" t="s">
        <v>1903</v>
      </c>
      <c r="H625" s="3" t="s">
        <v>1504</v>
      </c>
      <c r="I625" s="6">
        <f>VLOOKUP(A625,'[2]【4】 框架Ratecard条目汇总'!$A:$L,12,0)</f>
        <v>175</v>
      </c>
    </row>
    <row r="626" spans="1:9" ht="19" customHeight="1">
      <c r="A626" s="3" t="s">
        <v>1904</v>
      </c>
      <c r="B626" s="3" t="s">
        <v>158</v>
      </c>
      <c r="C626" s="3" t="s">
        <v>97</v>
      </c>
      <c r="D626" s="3" t="s">
        <v>1804</v>
      </c>
      <c r="E626" s="3" t="s">
        <v>1897</v>
      </c>
      <c r="F626" s="3" t="s">
        <v>1905</v>
      </c>
      <c r="G626" s="4" t="s">
        <v>1853</v>
      </c>
      <c r="H626" s="3" t="s">
        <v>1504</v>
      </c>
      <c r="I626" s="6">
        <f>VLOOKUP(A626,'[2]【4】 框架Ratecard条目汇总'!$A:$L,12,0)</f>
        <v>47</v>
      </c>
    </row>
    <row r="627" spans="1:9" ht="19" customHeight="1">
      <c r="A627" s="3" t="s">
        <v>1906</v>
      </c>
      <c r="B627" s="3" t="s">
        <v>158</v>
      </c>
      <c r="C627" s="3" t="s">
        <v>97</v>
      </c>
      <c r="D627" s="3" t="s">
        <v>1804</v>
      </c>
      <c r="E627" s="3" t="s">
        <v>1907</v>
      </c>
      <c r="F627" s="3" t="s">
        <v>1908</v>
      </c>
      <c r="G627" s="4" t="s">
        <v>1909</v>
      </c>
      <c r="H627" s="3" t="s">
        <v>1504</v>
      </c>
      <c r="I627" s="6">
        <f>VLOOKUP(A627,'[2]【4】 框架Ratecard条目汇总'!$A:$L,12,0)</f>
        <v>375</v>
      </c>
    </row>
    <row r="628" spans="1:9" ht="19" customHeight="1">
      <c r="A628" s="3" t="s">
        <v>1910</v>
      </c>
      <c r="B628" s="3" t="s">
        <v>158</v>
      </c>
      <c r="C628" s="3" t="s">
        <v>97</v>
      </c>
      <c r="D628" s="3" t="s">
        <v>1804</v>
      </c>
      <c r="E628" s="3" t="s">
        <v>1907</v>
      </c>
      <c r="F628" s="3" t="s">
        <v>1911</v>
      </c>
      <c r="G628" s="4" t="s">
        <v>1909</v>
      </c>
      <c r="H628" s="3" t="s">
        <v>1504</v>
      </c>
      <c r="I628" s="6">
        <f>VLOOKUP(A628,'[2]【4】 框架Ratecard条目汇总'!$A:$L,12,0)</f>
        <v>100</v>
      </c>
    </row>
    <row r="629" spans="1:9" ht="19" customHeight="1">
      <c r="A629" s="3" t="s">
        <v>1912</v>
      </c>
      <c r="B629" s="3" t="s">
        <v>158</v>
      </c>
      <c r="C629" s="3" t="s">
        <v>97</v>
      </c>
      <c r="D629" s="3" t="s">
        <v>1804</v>
      </c>
      <c r="E629" s="3" t="s">
        <v>1913</v>
      </c>
      <c r="F629" s="3" t="s">
        <v>1914</v>
      </c>
      <c r="G629" s="4" t="s">
        <v>1915</v>
      </c>
      <c r="H629" s="3" t="s">
        <v>1916</v>
      </c>
      <c r="I629" s="6">
        <f>VLOOKUP(A629,'[2]【4】 框架Ratecard条目汇总'!$A:$L,12,0)</f>
        <v>420</v>
      </c>
    </row>
    <row r="630" spans="1:9" ht="19" customHeight="1">
      <c r="A630" s="3" t="s">
        <v>1917</v>
      </c>
      <c r="B630" s="3" t="s">
        <v>158</v>
      </c>
      <c r="C630" s="3" t="s">
        <v>97</v>
      </c>
      <c r="D630" s="3" t="s">
        <v>1804</v>
      </c>
      <c r="E630" s="3" t="s">
        <v>1913</v>
      </c>
      <c r="F630" s="3" t="s">
        <v>1918</v>
      </c>
      <c r="G630" s="4" t="s">
        <v>1919</v>
      </c>
      <c r="H630" s="3" t="s">
        <v>1916</v>
      </c>
      <c r="I630" s="6">
        <f>VLOOKUP(A630,'[2]【4】 框架Ratecard条目汇总'!$A:$L,12,0)</f>
        <v>350</v>
      </c>
    </row>
    <row r="631" spans="1:9" ht="19" customHeight="1">
      <c r="A631" s="3" t="s">
        <v>1920</v>
      </c>
      <c r="B631" s="3" t="s">
        <v>158</v>
      </c>
      <c r="C631" s="3" t="s">
        <v>97</v>
      </c>
      <c r="D631" s="3" t="s">
        <v>1804</v>
      </c>
      <c r="E631" s="3" t="s">
        <v>1913</v>
      </c>
      <c r="F631" s="3" t="s">
        <v>1921</v>
      </c>
      <c r="G631" s="4" t="s">
        <v>1922</v>
      </c>
      <c r="H631" s="3" t="s">
        <v>1916</v>
      </c>
      <c r="I631" s="6">
        <f>VLOOKUP(A631,'[2]【4】 框架Ratecard条目汇总'!$A:$L,12,0)</f>
        <v>230</v>
      </c>
    </row>
    <row r="632" spans="1:9" ht="19" customHeight="1">
      <c r="A632" s="3" t="s">
        <v>1923</v>
      </c>
      <c r="B632" s="3" t="s">
        <v>158</v>
      </c>
      <c r="C632" s="3" t="s">
        <v>97</v>
      </c>
      <c r="D632" s="3" t="s">
        <v>1804</v>
      </c>
      <c r="E632" s="3" t="s">
        <v>1913</v>
      </c>
      <c r="F632" s="3" t="s">
        <v>1924</v>
      </c>
      <c r="G632" s="4" t="s">
        <v>1925</v>
      </c>
      <c r="H632" s="3" t="s">
        <v>1916</v>
      </c>
      <c r="I632" s="6">
        <f>VLOOKUP(A632,'[2]【4】 框架Ratecard条目汇总'!$A:$L,12,0)</f>
        <v>180</v>
      </c>
    </row>
    <row r="633" spans="1:9" ht="19" customHeight="1">
      <c r="A633" s="3" t="s">
        <v>1926</v>
      </c>
      <c r="B633" s="3" t="s">
        <v>158</v>
      </c>
      <c r="C633" s="3" t="s">
        <v>97</v>
      </c>
      <c r="D633" s="3" t="s">
        <v>1804</v>
      </c>
      <c r="E633" s="3" t="s">
        <v>1913</v>
      </c>
      <c r="F633" s="3" t="s">
        <v>1927</v>
      </c>
      <c r="G633" s="4" t="s">
        <v>1915</v>
      </c>
      <c r="H633" s="3" t="s">
        <v>1916</v>
      </c>
      <c r="I633" s="6">
        <f>VLOOKUP(A633,'[2]【4】 框架Ratecard条目汇总'!$A:$L,12,0)</f>
        <v>21</v>
      </c>
    </row>
    <row r="634" spans="1:9" ht="19" customHeight="1">
      <c r="A634" s="3" t="s">
        <v>1928</v>
      </c>
      <c r="B634" s="3" t="s">
        <v>158</v>
      </c>
      <c r="C634" s="3" t="s">
        <v>97</v>
      </c>
      <c r="D634" s="3" t="s">
        <v>1804</v>
      </c>
      <c r="E634" s="3" t="s">
        <v>1913</v>
      </c>
      <c r="F634" s="3" t="s">
        <v>1929</v>
      </c>
      <c r="G634" s="4" t="s">
        <v>1915</v>
      </c>
      <c r="H634" s="3" t="s">
        <v>1930</v>
      </c>
      <c r="I634" s="6">
        <f>VLOOKUP(A634,'[2]【4】 框架Ratecard条目汇总'!$A:$L,12,0)</f>
        <v>550</v>
      </c>
    </row>
    <row r="635" spans="1:9" ht="19" customHeight="1">
      <c r="A635" s="3" t="s">
        <v>307</v>
      </c>
      <c r="B635" s="3" t="s">
        <v>158</v>
      </c>
      <c r="C635" s="3" t="s">
        <v>97</v>
      </c>
      <c r="D635" s="3" t="s">
        <v>1931</v>
      </c>
      <c r="E635" s="3" t="s">
        <v>1932</v>
      </c>
      <c r="F635" s="3" t="s">
        <v>1933</v>
      </c>
      <c r="G635" s="4" t="s">
        <v>1853</v>
      </c>
      <c r="H635" s="3" t="s">
        <v>1934</v>
      </c>
      <c r="I635" s="6">
        <f>VLOOKUP(A635,'[2]【4】 框架Ratecard条目汇总'!$A:$L,12,0)</f>
        <v>170</v>
      </c>
    </row>
    <row r="636" spans="1:9" ht="19" customHeight="1">
      <c r="A636" s="3" t="s">
        <v>1935</v>
      </c>
      <c r="B636" s="3" t="s">
        <v>158</v>
      </c>
      <c r="C636" s="3" t="s">
        <v>97</v>
      </c>
      <c r="D636" s="3" t="s">
        <v>1931</v>
      </c>
      <c r="E636" s="3" t="s">
        <v>1932</v>
      </c>
      <c r="F636" s="3" t="s">
        <v>1936</v>
      </c>
      <c r="G636" s="4" t="s">
        <v>1853</v>
      </c>
      <c r="H636" s="3" t="s">
        <v>1934</v>
      </c>
      <c r="I636" s="6">
        <f>VLOOKUP(A636,'[2]【4】 框架Ratecard条目汇总'!$A:$L,12,0)</f>
        <v>90</v>
      </c>
    </row>
    <row r="637" spans="1:9" ht="19" customHeight="1">
      <c r="A637" s="3" t="s">
        <v>1937</v>
      </c>
      <c r="B637" s="3" t="s">
        <v>158</v>
      </c>
      <c r="C637" s="3" t="s">
        <v>97</v>
      </c>
      <c r="D637" s="3" t="s">
        <v>1931</v>
      </c>
      <c r="E637" s="3" t="s">
        <v>1932</v>
      </c>
      <c r="F637" s="3" t="s">
        <v>1938</v>
      </c>
      <c r="G637" s="4" t="s">
        <v>1939</v>
      </c>
      <c r="H637" s="3" t="s">
        <v>1504</v>
      </c>
      <c r="I637" s="6">
        <f>VLOOKUP(A637,'[2]【4】 框架Ratecard条目汇总'!$A:$L,12,0)</f>
        <v>231</v>
      </c>
    </row>
    <row r="638" spans="1:9" ht="19" customHeight="1">
      <c r="A638" s="3" t="s">
        <v>1940</v>
      </c>
      <c r="B638" s="3" t="s">
        <v>158</v>
      </c>
      <c r="C638" s="3" t="s">
        <v>97</v>
      </c>
      <c r="D638" s="3" t="s">
        <v>1931</v>
      </c>
      <c r="E638" s="3" t="s">
        <v>1932</v>
      </c>
      <c r="F638" s="3" t="s">
        <v>1941</v>
      </c>
      <c r="G638" s="4" t="s">
        <v>1939</v>
      </c>
      <c r="H638" s="3" t="s">
        <v>1504</v>
      </c>
      <c r="I638" s="6">
        <f>VLOOKUP(A638,'[2]【4】 框架Ratecard条目汇总'!$A:$L,12,0)</f>
        <v>292</v>
      </c>
    </row>
    <row r="639" spans="1:9" ht="19" customHeight="1">
      <c r="A639" s="3" t="s">
        <v>1942</v>
      </c>
      <c r="B639" s="3" t="s">
        <v>158</v>
      </c>
      <c r="C639" s="3" t="s">
        <v>97</v>
      </c>
      <c r="D639" s="3" t="s">
        <v>1931</v>
      </c>
      <c r="E639" s="3" t="s">
        <v>1932</v>
      </c>
      <c r="F639" s="3" t="s">
        <v>1943</v>
      </c>
      <c r="G639" s="4" t="s">
        <v>1939</v>
      </c>
      <c r="H639" s="3" t="s">
        <v>1504</v>
      </c>
      <c r="I639" s="6">
        <f>VLOOKUP(A639,'[2]【4】 框架Ratecard条目汇总'!$A:$L,12,0)</f>
        <v>414</v>
      </c>
    </row>
    <row r="640" spans="1:9" ht="19" customHeight="1">
      <c r="A640" s="3" t="s">
        <v>1944</v>
      </c>
      <c r="B640" s="3" t="s">
        <v>158</v>
      </c>
      <c r="C640" s="3" t="s">
        <v>97</v>
      </c>
      <c r="D640" s="3" t="s">
        <v>1931</v>
      </c>
      <c r="E640" s="3" t="s">
        <v>1932</v>
      </c>
      <c r="F640" s="3" t="s">
        <v>1945</v>
      </c>
      <c r="G640" s="4" t="s">
        <v>1939</v>
      </c>
      <c r="H640" s="3" t="s">
        <v>1504</v>
      </c>
      <c r="I640" s="6">
        <f>VLOOKUP(A640,'[2]【4】 框架Ratecard条目汇总'!$A:$L,12,0)</f>
        <v>400</v>
      </c>
    </row>
    <row r="641" spans="1:9" ht="19" customHeight="1">
      <c r="A641" s="3" t="s">
        <v>1946</v>
      </c>
      <c r="B641" s="3" t="s">
        <v>158</v>
      </c>
      <c r="C641" s="3" t="s">
        <v>97</v>
      </c>
      <c r="D641" s="3" t="s">
        <v>1931</v>
      </c>
      <c r="E641" s="3" t="s">
        <v>1932</v>
      </c>
      <c r="F641" s="3" t="s">
        <v>1947</v>
      </c>
      <c r="G641" s="4" t="s">
        <v>1939</v>
      </c>
      <c r="H641" s="3" t="s">
        <v>1504</v>
      </c>
      <c r="I641" s="6">
        <f>VLOOKUP(A641,'[2]【4】 框架Ratecard条目汇总'!$A:$L,12,0)</f>
        <v>400</v>
      </c>
    </row>
    <row r="642" spans="1:9" ht="19" customHeight="1">
      <c r="A642" s="3" t="s">
        <v>1948</v>
      </c>
      <c r="B642" s="3" t="s">
        <v>158</v>
      </c>
      <c r="C642" s="3" t="s">
        <v>97</v>
      </c>
      <c r="D642" s="3" t="s">
        <v>1931</v>
      </c>
      <c r="E642" s="3" t="s">
        <v>1932</v>
      </c>
      <c r="F642" s="3" t="s">
        <v>1949</v>
      </c>
      <c r="G642" s="4" t="s">
        <v>1939</v>
      </c>
      <c r="H642" s="3" t="s">
        <v>1504</v>
      </c>
      <c r="I642" s="6">
        <f>VLOOKUP(A642,'[2]【4】 框架Ratecard条目汇总'!$A:$L,12,0)</f>
        <v>410</v>
      </c>
    </row>
    <row r="643" spans="1:9" ht="19" customHeight="1">
      <c r="A643" s="3" t="s">
        <v>1950</v>
      </c>
      <c r="B643" s="3" t="s">
        <v>158</v>
      </c>
      <c r="C643" s="3" t="s">
        <v>97</v>
      </c>
      <c r="D643" s="3" t="s">
        <v>1931</v>
      </c>
      <c r="E643" s="3" t="s">
        <v>1932</v>
      </c>
      <c r="F643" s="3" t="s">
        <v>1951</v>
      </c>
      <c r="G643" s="4" t="s">
        <v>1939</v>
      </c>
      <c r="H643" s="3" t="s">
        <v>1504</v>
      </c>
      <c r="I643" s="6">
        <f>VLOOKUP(A643,'[2]【4】 框架Ratecard条目汇总'!$A:$L,12,0)</f>
        <v>475</v>
      </c>
    </row>
    <row r="644" spans="1:9" ht="19" customHeight="1">
      <c r="A644" s="3" t="s">
        <v>1952</v>
      </c>
      <c r="B644" s="3" t="s">
        <v>158</v>
      </c>
      <c r="C644" s="3" t="s">
        <v>97</v>
      </c>
      <c r="D644" s="3" t="s">
        <v>1931</v>
      </c>
      <c r="E644" s="3" t="s">
        <v>1932</v>
      </c>
      <c r="F644" s="3" t="s">
        <v>1953</v>
      </c>
      <c r="G644" s="4" t="s">
        <v>1939</v>
      </c>
      <c r="H644" s="3" t="s">
        <v>1504</v>
      </c>
      <c r="I644" s="6">
        <f>VLOOKUP(A644,'[2]【4】 框架Ratecard条目汇总'!$A:$L,12,0)</f>
        <v>300</v>
      </c>
    </row>
    <row r="645" spans="1:9" ht="19" customHeight="1">
      <c r="A645" s="3" t="s">
        <v>1954</v>
      </c>
      <c r="B645" s="3" t="s">
        <v>158</v>
      </c>
      <c r="C645" s="3" t="s">
        <v>97</v>
      </c>
      <c r="D645" s="3" t="s">
        <v>1931</v>
      </c>
      <c r="E645" s="3" t="s">
        <v>1932</v>
      </c>
      <c r="F645" s="3" t="s">
        <v>1955</v>
      </c>
      <c r="G645" s="4" t="s">
        <v>1939</v>
      </c>
      <c r="H645" s="3" t="s">
        <v>1504</v>
      </c>
      <c r="I645" s="6">
        <f>VLOOKUP(A645,'[2]【4】 框架Ratecard条目汇总'!$A:$L,12,0)</f>
        <v>280</v>
      </c>
    </row>
    <row r="646" spans="1:9" ht="19" customHeight="1">
      <c r="A646" s="3" t="s">
        <v>1956</v>
      </c>
      <c r="B646" s="3" t="s">
        <v>158</v>
      </c>
      <c r="C646" s="3" t="s">
        <v>97</v>
      </c>
      <c r="D646" s="3" t="s">
        <v>1931</v>
      </c>
      <c r="E646" s="3" t="s">
        <v>1932</v>
      </c>
      <c r="F646" s="3" t="s">
        <v>1957</v>
      </c>
      <c r="G646" s="4" t="s">
        <v>1939</v>
      </c>
      <c r="H646" s="3" t="s">
        <v>1504</v>
      </c>
      <c r="I646" s="6">
        <f>VLOOKUP(A646,'[2]【4】 框架Ratecard条目汇总'!$A:$L,12,0)</f>
        <v>300</v>
      </c>
    </row>
    <row r="647" spans="1:9" ht="19" customHeight="1">
      <c r="A647" s="3" t="s">
        <v>1958</v>
      </c>
      <c r="B647" s="3" t="s">
        <v>158</v>
      </c>
      <c r="C647" s="3" t="s">
        <v>97</v>
      </c>
      <c r="D647" s="3" t="s">
        <v>1931</v>
      </c>
      <c r="E647" s="3" t="s">
        <v>1932</v>
      </c>
      <c r="F647" s="3" t="s">
        <v>1959</v>
      </c>
      <c r="G647" s="4" t="s">
        <v>1939</v>
      </c>
      <c r="H647" s="3" t="s">
        <v>1504</v>
      </c>
      <c r="I647" s="6">
        <f>VLOOKUP(A647,'[2]【4】 框架Ratecard条目汇总'!$A:$L,12,0)</f>
        <v>300</v>
      </c>
    </row>
    <row r="648" spans="1:9" ht="19" customHeight="1">
      <c r="A648" s="3" t="s">
        <v>1960</v>
      </c>
      <c r="B648" s="3" t="s">
        <v>158</v>
      </c>
      <c r="C648" s="3" t="s">
        <v>97</v>
      </c>
      <c r="D648" s="3" t="s">
        <v>1931</v>
      </c>
      <c r="E648" s="3" t="s">
        <v>1932</v>
      </c>
      <c r="F648" s="3" t="s">
        <v>1961</v>
      </c>
      <c r="G648" s="4" t="s">
        <v>1939</v>
      </c>
      <c r="H648" s="3" t="s">
        <v>1504</v>
      </c>
      <c r="I648" s="6">
        <f>VLOOKUP(A648,'[2]【4】 框架Ratecard条目汇总'!$A:$L,12,0)</f>
        <v>360</v>
      </c>
    </row>
    <row r="649" spans="1:9" ht="19" customHeight="1">
      <c r="A649" s="3" t="s">
        <v>1962</v>
      </c>
      <c r="B649" s="3" t="s">
        <v>158</v>
      </c>
      <c r="C649" s="3" t="s">
        <v>97</v>
      </c>
      <c r="D649" s="3" t="s">
        <v>1931</v>
      </c>
      <c r="E649" s="3" t="s">
        <v>1932</v>
      </c>
      <c r="F649" s="3" t="s">
        <v>1963</v>
      </c>
      <c r="G649" s="4" t="s">
        <v>1939</v>
      </c>
      <c r="H649" s="3" t="s">
        <v>1504</v>
      </c>
      <c r="I649" s="6">
        <f>VLOOKUP(A649,'[2]【4】 框架Ratecard条目汇总'!$A:$L,12,0)</f>
        <v>465</v>
      </c>
    </row>
    <row r="650" spans="1:9" ht="19" customHeight="1">
      <c r="A650" s="3" t="s">
        <v>1964</v>
      </c>
      <c r="B650" s="3" t="s">
        <v>158</v>
      </c>
      <c r="C650" s="3" t="s">
        <v>97</v>
      </c>
      <c r="D650" s="3" t="s">
        <v>1931</v>
      </c>
      <c r="E650" s="3" t="s">
        <v>1932</v>
      </c>
      <c r="F650" s="3" t="s">
        <v>1965</v>
      </c>
      <c r="G650" s="4" t="s">
        <v>1939</v>
      </c>
      <c r="H650" s="3" t="s">
        <v>1504</v>
      </c>
      <c r="I650" s="6">
        <f>VLOOKUP(A650,'[2]【4】 框架Ratecard条目汇总'!$A:$L,12,0)</f>
        <v>450</v>
      </c>
    </row>
    <row r="651" spans="1:9" ht="19" customHeight="1">
      <c r="A651" s="3" t="s">
        <v>1966</v>
      </c>
      <c r="B651" s="3" t="s">
        <v>158</v>
      </c>
      <c r="C651" s="3" t="s">
        <v>97</v>
      </c>
      <c r="D651" s="3" t="s">
        <v>1931</v>
      </c>
      <c r="E651" s="3" t="s">
        <v>1932</v>
      </c>
      <c r="F651" s="3" t="s">
        <v>1967</v>
      </c>
      <c r="G651" s="4" t="s">
        <v>1968</v>
      </c>
      <c r="H651" s="3" t="s">
        <v>1504</v>
      </c>
      <c r="I651" s="6">
        <f>VLOOKUP(A651,'[2]【4】 框架Ratecard条目汇总'!$A:$L,12,0)</f>
        <v>332</v>
      </c>
    </row>
    <row r="652" spans="1:9" ht="19" customHeight="1">
      <c r="A652" s="3" t="s">
        <v>1969</v>
      </c>
      <c r="B652" s="3" t="s">
        <v>158</v>
      </c>
      <c r="C652" s="3" t="s">
        <v>97</v>
      </c>
      <c r="D652" s="3" t="s">
        <v>1931</v>
      </c>
      <c r="E652" s="3" t="s">
        <v>1932</v>
      </c>
      <c r="F652" s="3" t="s">
        <v>1970</v>
      </c>
      <c r="G652" s="4" t="s">
        <v>1939</v>
      </c>
      <c r="H652" s="3" t="s">
        <v>1504</v>
      </c>
      <c r="I652" s="6">
        <f>VLOOKUP(A652,'[2]【4】 框架Ratecard条目汇总'!$A:$L,12,0)</f>
        <v>150</v>
      </c>
    </row>
    <row r="653" spans="1:9" ht="19" customHeight="1">
      <c r="A653" s="3" t="s">
        <v>1971</v>
      </c>
      <c r="B653" s="3" t="s">
        <v>158</v>
      </c>
      <c r="C653" s="3" t="s">
        <v>97</v>
      </c>
      <c r="D653" s="3" t="s">
        <v>1931</v>
      </c>
      <c r="E653" s="3" t="s">
        <v>1932</v>
      </c>
      <c r="F653" s="3" t="s">
        <v>1972</v>
      </c>
      <c r="G653" s="4" t="s">
        <v>1939</v>
      </c>
      <c r="H653" s="3" t="s">
        <v>1876</v>
      </c>
      <c r="I653" s="6">
        <f>VLOOKUP(A653,'[2]【4】 框架Ratecard条目汇总'!$A:$L,12,0)</f>
        <v>500</v>
      </c>
    </row>
    <row r="654" spans="1:9" ht="19" customHeight="1">
      <c r="A654" s="3" t="s">
        <v>1973</v>
      </c>
      <c r="B654" s="3" t="s">
        <v>158</v>
      </c>
      <c r="C654" s="3" t="s">
        <v>97</v>
      </c>
      <c r="D654" s="3" t="s">
        <v>1931</v>
      </c>
      <c r="E654" s="3" t="s">
        <v>1932</v>
      </c>
      <c r="F654" s="3" t="s">
        <v>1974</v>
      </c>
      <c r="G654" s="4" t="s">
        <v>1939</v>
      </c>
      <c r="H654" s="3" t="s">
        <v>1504</v>
      </c>
      <c r="I654" s="6">
        <f>VLOOKUP(A654,'[2]【4】 框架Ratecard条目汇总'!$A:$L,12,0)</f>
        <v>500</v>
      </c>
    </row>
    <row r="655" spans="1:9" ht="19" customHeight="1">
      <c r="A655" s="3" t="s">
        <v>1975</v>
      </c>
      <c r="B655" s="3" t="s">
        <v>158</v>
      </c>
      <c r="C655" s="3" t="s">
        <v>97</v>
      </c>
      <c r="D655" s="3" t="s">
        <v>1931</v>
      </c>
      <c r="E655" s="3" t="s">
        <v>1932</v>
      </c>
      <c r="F655" s="3" t="s">
        <v>1976</v>
      </c>
      <c r="G655" s="4" t="s">
        <v>1939</v>
      </c>
      <c r="H655" s="3" t="s">
        <v>1504</v>
      </c>
      <c r="I655" s="6">
        <f>VLOOKUP(A655,'[2]【4】 框架Ratecard条目汇总'!$A:$L,12,0)</f>
        <v>909</v>
      </c>
    </row>
    <row r="656" spans="1:9" ht="19" customHeight="1">
      <c r="A656" s="3" t="s">
        <v>1977</v>
      </c>
      <c r="B656" s="3" t="s">
        <v>158</v>
      </c>
      <c r="C656" s="3" t="s">
        <v>97</v>
      </c>
      <c r="D656" s="3" t="s">
        <v>1931</v>
      </c>
      <c r="E656" s="3" t="s">
        <v>1978</v>
      </c>
      <c r="F656" s="3" t="s">
        <v>1979</v>
      </c>
      <c r="G656" s="4" t="s">
        <v>1939</v>
      </c>
      <c r="H656" s="3" t="s">
        <v>1876</v>
      </c>
      <c r="I656" s="6">
        <f>VLOOKUP(A656,'[2]【4】 框架Ratecard条目汇总'!$A:$L,12,0)</f>
        <v>180</v>
      </c>
    </row>
    <row r="657" spans="1:9" ht="19" customHeight="1">
      <c r="A657" s="3" t="s">
        <v>1980</v>
      </c>
      <c r="B657" s="3" t="s">
        <v>158</v>
      </c>
      <c r="C657" s="3" t="s">
        <v>97</v>
      </c>
      <c r="D657" s="3" t="s">
        <v>1931</v>
      </c>
      <c r="E657" s="3" t="s">
        <v>1978</v>
      </c>
      <c r="F657" s="3" t="s">
        <v>1981</v>
      </c>
      <c r="G657" s="4" t="s">
        <v>1939</v>
      </c>
      <c r="H657" s="3" t="s">
        <v>1876</v>
      </c>
      <c r="I657" s="6">
        <f>VLOOKUP(A657,'[2]【4】 框架Ratecard条目汇总'!$A:$L,12,0)</f>
        <v>282</v>
      </c>
    </row>
    <row r="658" spans="1:9" ht="19" customHeight="1">
      <c r="A658" s="3" t="s">
        <v>1982</v>
      </c>
      <c r="B658" s="3" t="s">
        <v>158</v>
      </c>
      <c r="C658" s="3" t="s">
        <v>97</v>
      </c>
      <c r="D658" s="3" t="s">
        <v>1931</v>
      </c>
      <c r="E658" s="3" t="s">
        <v>1983</v>
      </c>
      <c r="F658" s="3" t="s">
        <v>1984</v>
      </c>
      <c r="G658" s="4" t="s">
        <v>1939</v>
      </c>
      <c r="H658" s="3" t="s">
        <v>1876</v>
      </c>
      <c r="I658" s="6">
        <f>VLOOKUP(A658,'[2]【4】 框架Ratecard条目汇总'!$A:$L,12,0)</f>
        <v>125</v>
      </c>
    </row>
    <row r="659" spans="1:9" ht="19" customHeight="1">
      <c r="A659" s="3" t="s">
        <v>1985</v>
      </c>
      <c r="B659" s="3" t="s">
        <v>158</v>
      </c>
      <c r="C659" s="3" t="s">
        <v>97</v>
      </c>
      <c r="D659" s="3" t="s">
        <v>1931</v>
      </c>
      <c r="E659" s="3" t="s">
        <v>1983</v>
      </c>
      <c r="F659" s="3" t="s">
        <v>1986</v>
      </c>
      <c r="G659" s="4" t="s">
        <v>1939</v>
      </c>
      <c r="H659" s="3" t="s">
        <v>1504</v>
      </c>
      <c r="I659" s="6">
        <f>VLOOKUP(A659,'[2]【4】 框架Ratecard条目汇总'!$A:$L,12,0)</f>
        <v>270</v>
      </c>
    </row>
    <row r="660" spans="1:9" ht="19" customHeight="1">
      <c r="A660" s="3" t="s">
        <v>1987</v>
      </c>
      <c r="B660" s="3" t="s">
        <v>158</v>
      </c>
      <c r="C660" s="3" t="s">
        <v>97</v>
      </c>
      <c r="D660" s="3" t="s">
        <v>1931</v>
      </c>
      <c r="E660" s="3" t="s">
        <v>1983</v>
      </c>
      <c r="F660" s="3" t="s">
        <v>1988</v>
      </c>
      <c r="G660" s="4" t="s">
        <v>1989</v>
      </c>
      <c r="H660" s="3" t="s">
        <v>1504</v>
      </c>
      <c r="I660" s="6">
        <f>VLOOKUP(A660,'[2]【4】 框架Ratecard条目汇总'!$A:$L,12,0)</f>
        <v>175</v>
      </c>
    </row>
    <row r="661" spans="1:9" ht="19" customHeight="1">
      <c r="A661" s="3" t="s">
        <v>1990</v>
      </c>
      <c r="B661" s="3" t="s">
        <v>158</v>
      </c>
      <c r="C661" s="3" t="s">
        <v>97</v>
      </c>
      <c r="D661" s="3" t="s">
        <v>1931</v>
      </c>
      <c r="E661" s="3" t="s">
        <v>1983</v>
      </c>
      <c r="F661" s="3" t="s">
        <v>1991</v>
      </c>
      <c r="G661" s="4" t="s">
        <v>1939</v>
      </c>
      <c r="H661" s="3" t="s">
        <v>1504</v>
      </c>
      <c r="I661" s="6">
        <f>VLOOKUP(A661,'[2]【4】 框架Ratecard条目汇总'!$A:$L,12,0)</f>
        <v>120</v>
      </c>
    </row>
    <row r="662" spans="1:9" ht="19" customHeight="1">
      <c r="A662" s="3" t="s">
        <v>1992</v>
      </c>
      <c r="B662" s="3" t="s">
        <v>158</v>
      </c>
      <c r="C662" s="3" t="s">
        <v>97</v>
      </c>
      <c r="D662" s="3" t="s">
        <v>1931</v>
      </c>
      <c r="E662" s="3" t="s">
        <v>1983</v>
      </c>
      <c r="F662" s="3" t="s">
        <v>1993</v>
      </c>
      <c r="G662" s="4" t="s">
        <v>1994</v>
      </c>
      <c r="H662" s="3" t="s">
        <v>1504</v>
      </c>
      <c r="I662" s="6">
        <f>VLOOKUP(A662,'[2]【4】 框架Ratecard条目汇总'!$A:$L,12,0)</f>
        <v>150</v>
      </c>
    </row>
    <row r="663" spans="1:9" ht="19" customHeight="1">
      <c r="A663" s="3" t="s">
        <v>1995</v>
      </c>
      <c r="B663" s="3" t="s">
        <v>158</v>
      </c>
      <c r="C663" s="3" t="s">
        <v>97</v>
      </c>
      <c r="D663" s="3" t="s">
        <v>1931</v>
      </c>
      <c r="E663" s="3" t="s">
        <v>1983</v>
      </c>
      <c r="F663" s="3" t="s">
        <v>1996</v>
      </c>
      <c r="G663" s="4" t="s">
        <v>1997</v>
      </c>
      <c r="H663" s="3" t="s">
        <v>1504</v>
      </c>
      <c r="I663" s="6">
        <f>VLOOKUP(A663,'[2]【4】 框架Ratecard条目汇总'!$A:$L,12,0)</f>
        <v>150</v>
      </c>
    </row>
    <row r="664" spans="1:9" ht="19" customHeight="1">
      <c r="A664" s="3" t="s">
        <v>1998</v>
      </c>
      <c r="B664" s="3" t="s">
        <v>158</v>
      </c>
      <c r="C664" s="3" t="s">
        <v>97</v>
      </c>
      <c r="D664" s="3" t="s">
        <v>1931</v>
      </c>
      <c r="E664" s="3" t="s">
        <v>1983</v>
      </c>
      <c r="F664" s="3" t="s">
        <v>1999</v>
      </c>
      <c r="G664" s="4" t="s">
        <v>2000</v>
      </c>
      <c r="H664" s="3" t="s">
        <v>1504</v>
      </c>
      <c r="I664" s="6">
        <f>VLOOKUP(A664,'[2]【4】 框架Ratecard条目汇总'!$A:$L,12,0)</f>
        <v>150</v>
      </c>
    </row>
    <row r="665" spans="1:9" ht="19" customHeight="1">
      <c r="A665" s="3" t="s">
        <v>2001</v>
      </c>
      <c r="B665" s="3" t="s">
        <v>158</v>
      </c>
      <c r="C665" s="3" t="s">
        <v>97</v>
      </c>
      <c r="D665" s="3" t="s">
        <v>1931</v>
      </c>
      <c r="E665" s="3" t="s">
        <v>1983</v>
      </c>
      <c r="F665" s="3" t="s">
        <v>1999</v>
      </c>
      <c r="G665" s="4" t="s">
        <v>2002</v>
      </c>
      <c r="H665" s="3" t="s">
        <v>1504</v>
      </c>
      <c r="I665" s="6">
        <f>VLOOKUP(A665,'[2]【4】 框架Ratecard条目汇总'!$A:$L,12,0)</f>
        <v>190</v>
      </c>
    </row>
    <row r="666" spans="1:9" ht="19" customHeight="1">
      <c r="A666" s="3" t="s">
        <v>2003</v>
      </c>
      <c r="B666" s="3" t="s">
        <v>158</v>
      </c>
      <c r="C666" s="3" t="s">
        <v>97</v>
      </c>
      <c r="D666" s="3" t="s">
        <v>1931</v>
      </c>
      <c r="E666" s="3" t="s">
        <v>1983</v>
      </c>
      <c r="F666" s="3" t="s">
        <v>1999</v>
      </c>
      <c r="G666" s="4" t="s">
        <v>2004</v>
      </c>
      <c r="H666" s="3" t="s">
        <v>1504</v>
      </c>
      <c r="I666" s="6">
        <f>VLOOKUP(A666,'[2]【4】 框架Ratecard条目汇总'!$A:$L,12,0)</f>
        <v>200</v>
      </c>
    </row>
    <row r="667" spans="1:9" ht="19" customHeight="1">
      <c r="A667" s="3" t="s">
        <v>2005</v>
      </c>
      <c r="B667" s="3" t="s">
        <v>158</v>
      </c>
      <c r="C667" s="3" t="s">
        <v>97</v>
      </c>
      <c r="D667" s="3" t="s">
        <v>1931</v>
      </c>
      <c r="E667" s="3" t="s">
        <v>1983</v>
      </c>
      <c r="F667" s="3" t="s">
        <v>1999</v>
      </c>
      <c r="G667" s="4" t="s">
        <v>2006</v>
      </c>
      <c r="H667" s="3" t="s">
        <v>1504</v>
      </c>
      <c r="I667" s="6">
        <f>VLOOKUP(A667,'[2]【4】 框架Ratecard条目汇总'!$A:$L,12,0)</f>
        <v>215</v>
      </c>
    </row>
    <row r="668" spans="1:9" ht="19" customHeight="1">
      <c r="A668" s="3" t="s">
        <v>2007</v>
      </c>
      <c r="B668" s="3" t="s">
        <v>158</v>
      </c>
      <c r="C668" s="3" t="s">
        <v>97</v>
      </c>
      <c r="D668" s="3" t="s">
        <v>1931</v>
      </c>
      <c r="E668" s="3" t="s">
        <v>1983</v>
      </c>
      <c r="F668" s="3" t="s">
        <v>2008</v>
      </c>
      <c r="G668" s="4" t="s">
        <v>2009</v>
      </c>
      <c r="H668" s="3" t="s">
        <v>1504</v>
      </c>
      <c r="I668" s="6">
        <f>VLOOKUP(A668,'[2]【4】 框架Ratecard条目汇总'!$A:$L,12,0)</f>
        <v>325</v>
      </c>
    </row>
    <row r="669" spans="1:9" ht="19" customHeight="1">
      <c r="A669" s="3" t="s">
        <v>2010</v>
      </c>
      <c r="B669" s="3" t="s">
        <v>158</v>
      </c>
      <c r="C669" s="3" t="s">
        <v>97</v>
      </c>
      <c r="D669" s="3" t="s">
        <v>1931</v>
      </c>
      <c r="E669" s="3" t="s">
        <v>1983</v>
      </c>
      <c r="F669" s="3" t="s">
        <v>2011</v>
      </c>
      <c r="G669" s="4" t="s">
        <v>2012</v>
      </c>
      <c r="H669" s="3" t="s">
        <v>1504</v>
      </c>
      <c r="I669" s="6">
        <f>VLOOKUP(A669,'[2]【4】 框架Ratecard条目汇总'!$A:$L,12,0)</f>
        <v>247</v>
      </c>
    </row>
    <row r="670" spans="1:9" ht="19" customHeight="1">
      <c r="A670" s="3" t="s">
        <v>2013</v>
      </c>
      <c r="B670" s="3" t="s">
        <v>158</v>
      </c>
      <c r="C670" s="3" t="s">
        <v>97</v>
      </c>
      <c r="D670" s="3" t="s">
        <v>1931</v>
      </c>
      <c r="E670" s="3" t="s">
        <v>1983</v>
      </c>
      <c r="F670" s="3" t="s">
        <v>2014</v>
      </c>
      <c r="G670" s="4" t="s">
        <v>2015</v>
      </c>
      <c r="H670" s="3" t="s">
        <v>1504</v>
      </c>
      <c r="I670" s="6">
        <f>VLOOKUP(A670,'[2]【4】 框架Ratecard条目汇总'!$A:$L,12,0)</f>
        <v>200</v>
      </c>
    </row>
    <row r="671" spans="1:9" ht="19" customHeight="1">
      <c r="A671" s="3" t="s">
        <v>2016</v>
      </c>
      <c r="B671" s="3" t="s">
        <v>158</v>
      </c>
      <c r="C671" s="3" t="s">
        <v>97</v>
      </c>
      <c r="D671" s="3" t="s">
        <v>1931</v>
      </c>
      <c r="E671" s="3" t="s">
        <v>1983</v>
      </c>
      <c r="F671" s="3" t="s">
        <v>2017</v>
      </c>
      <c r="G671" s="4" t="s">
        <v>2018</v>
      </c>
      <c r="H671" s="3" t="s">
        <v>1504</v>
      </c>
      <c r="I671" s="6">
        <f>VLOOKUP(A671,'[2]【4】 框架Ratecard条目汇总'!$A:$L,12,0)</f>
        <v>189</v>
      </c>
    </row>
    <row r="672" spans="1:9" ht="19" customHeight="1">
      <c r="A672" s="3" t="s">
        <v>2019</v>
      </c>
      <c r="B672" s="3" t="s">
        <v>158</v>
      </c>
      <c r="C672" s="3" t="s">
        <v>97</v>
      </c>
      <c r="D672" s="3" t="s">
        <v>1931</v>
      </c>
      <c r="E672" s="3" t="s">
        <v>1983</v>
      </c>
      <c r="F672" s="3" t="s">
        <v>2020</v>
      </c>
      <c r="G672" s="4" t="s">
        <v>1939</v>
      </c>
      <c r="H672" s="3" t="s">
        <v>1504</v>
      </c>
      <c r="I672" s="6">
        <f>VLOOKUP(A672,'[2]【4】 框架Ratecard条目汇总'!$A:$L,12,0)</f>
        <v>181</v>
      </c>
    </row>
    <row r="673" spans="1:9" ht="19" customHeight="1">
      <c r="A673" s="3" t="s">
        <v>2021</v>
      </c>
      <c r="B673" s="3" t="s">
        <v>158</v>
      </c>
      <c r="C673" s="3" t="s">
        <v>97</v>
      </c>
      <c r="D673" s="3" t="s">
        <v>1931</v>
      </c>
      <c r="E673" s="3" t="s">
        <v>1983</v>
      </c>
      <c r="F673" s="3" t="s">
        <v>2022</v>
      </c>
      <c r="G673" s="4" t="s">
        <v>2023</v>
      </c>
      <c r="H673" s="3" t="s">
        <v>1504</v>
      </c>
      <c r="I673" s="6">
        <f>VLOOKUP(A673,'[2]【4】 框架Ratecard条目汇总'!$A:$L,12,0)</f>
        <v>110</v>
      </c>
    </row>
    <row r="674" spans="1:9" ht="19" customHeight="1">
      <c r="A674" s="3" t="s">
        <v>2024</v>
      </c>
      <c r="B674" s="3" t="s">
        <v>158</v>
      </c>
      <c r="C674" s="3" t="s">
        <v>97</v>
      </c>
      <c r="D674" s="3" t="s">
        <v>1931</v>
      </c>
      <c r="E674" s="3" t="s">
        <v>1983</v>
      </c>
      <c r="F674" s="3" t="s">
        <v>2025</v>
      </c>
      <c r="G674" s="4" t="s">
        <v>2026</v>
      </c>
      <c r="H674" s="3" t="s">
        <v>1504</v>
      </c>
      <c r="I674" s="6">
        <f>VLOOKUP(A674,'[2]【4】 框架Ratecard条目汇总'!$A:$L,12,0)</f>
        <v>225</v>
      </c>
    </row>
    <row r="675" spans="1:9" ht="19" customHeight="1">
      <c r="A675" s="3" t="s">
        <v>2027</v>
      </c>
      <c r="B675" s="3" t="s">
        <v>158</v>
      </c>
      <c r="C675" s="3" t="s">
        <v>97</v>
      </c>
      <c r="D675" s="3" t="s">
        <v>1931</v>
      </c>
      <c r="E675" s="3" t="s">
        <v>1983</v>
      </c>
      <c r="F675" s="3" t="s">
        <v>2028</v>
      </c>
      <c r="G675" s="4" t="s">
        <v>2029</v>
      </c>
      <c r="H675" s="3" t="s">
        <v>1504</v>
      </c>
      <c r="I675" s="6">
        <f>VLOOKUP(A675,'[2]【4】 框架Ratecard条目汇总'!$A:$L,12,0)</f>
        <v>225</v>
      </c>
    </row>
    <row r="676" spans="1:9" ht="19" customHeight="1">
      <c r="A676" s="3" t="s">
        <v>2030</v>
      </c>
      <c r="B676" s="3" t="s">
        <v>158</v>
      </c>
      <c r="C676" s="3" t="s">
        <v>97</v>
      </c>
      <c r="D676" s="3" t="s">
        <v>1931</v>
      </c>
      <c r="E676" s="3" t="s">
        <v>1983</v>
      </c>
      <c r="F676" s="3" t="s">
        <v>2031</v>
      </c>
      <c r="G676" s="4" t="s">
        <v>2032</v>
      </c>
      <c r="H676" s="3" t="s">
        <v>1504</v>
      </c>
      <c r="I676" s="6">
        <f>VLOOKUP(A676,'[2]【4】 框架Ratecard条目汇总'!$A:$L,12,0)</f>
        <v>280</v>
      </c>
    </row>
    <row r="677" spans="1:9" ht="19" customHeight="1">
      <c r="A677" s="3" t="s">
        <v>2033</v>
      </c>
      <c r="B677" s="3" t="s">
        <v>158</v>
      </c>
      <c r="C677" s="3" t="s">
        <v>97</v>
      </c>
      <c r="D677" s="3" t="s">
        <v>1931</v>
      </c>
      <c r="E677" s="3" t="s">
        <v>1983</v>
      </c>
      <c r="F677" s="3" t="s">
        <v>2034</v>
      </c>
      <c r="G677" s="4" t="s">
        <v>2035</v>
      </c>
      <c r="H677" s="3" t="s">
        <v>1504</v>
      </c>
      <c r="I677" s="6">
        <f>VLOOKUP(A677,'[2]【4】 框架Ratecard条目汇总'!$A:$L,12,0)</f>
        <v>290</v>
      </c>
    </row>
    <row r="678" spans="1:9" ht="19" customHeight="1">
      <c r="A678" s="3" t="s">
        <v>2036</v>
      </c>
      <c r="B678" s="3" t="s">
        <v>158</v>
      </c>
      <c r="C678" s="3" t="s">
        <v>97</v>
      </c>
      <c r="D678" s="3" t="s">
        <v>1931</v>
      </c>
      <c r="E678" s="3" t="s">
        <v>2037</v>
      </c>
      <c r="F678" s="3" t="s">
        <v>2038</v>
      </c>
      <c r="G678" s="4" t="s">
        <v>1939</v>
      </c>
      <c r="H678" s="3" t="s">
        <v>1504</v>
      </c>
      <c r="I678" s="6">
        <f>VLOOKUP(A678,'[2]【4】 框架Ratecard条目汇总'!$A:$L,12,0)</f>
        <v>1749</v>
      </c>
    </row>
    <row r="679" spans="1:9" ht="19" customHeight="1">
      <c r="A679" s="3" t="s">
        <v>2039</v>
      </c>
      <c r="B679" s="3" t="s">
        <v>158</v>
      </c>
      <c r="C679" s="3" t="s">
        <v>97</v>
      </c>
      <c r="D679" s="3" t="s">
        <v>1931</v>
      </c>
      <c r="E679" s="3" t="s">
        <v>2037</v>
      </c>
      <c r="F679" s="3" t="s">
        <v>2040</v>
      </c>
      <c r="G679" s="4" t="s">
        <v>1939</v>
      </c>
      <c r="H679" s="3" t="s">
        <v>1504</v>
      </c>
      <c r="I679" s="6">
        <f>VLOOKUP(A679,'[2]【4】 框架Ratecard条目汇总'!$A:$L,12,0)</f>
        <v>1150</v>
      </c>
    </row>
    <row r="680" spans="1:9" ht="19" customHeight="1">
      <c r="A680" s="3" t="s">
        <v>2041</v>
      </c>
      <c r="B680" s="3" t="s">
        <v>158</v>
      </c>
      <c r="C680" s="3" t="s">
        <v>97</v>
      </c>
      <c r="D680" s="3" t="s">
        <v>1931</v>
      </c>
      <c r="E680" s="3" t="s">
        <v>2037</v>
      </c>
      <c r="F680" s="3" t="s">
        <v>2042</v>
      </c>
      <c r="G680" s="4" t="s">
        <v>1939</v>
      </c>
      <c r="H680" s="3" t="s">
        <v>1504</v>
      </c>
      <c r="I680" s="6">
        <f>VLOOKUP(A680,'[2]【4】 框架Ratecard条目汇总'!$A:$L,12,0)</f>
        <v>600</v>
      </c>
    </row>
    <row r="681" spans="1:9" ht="19" customHeight="1">
      <c r="A681" s="3" t="s">
        <v>2043</v>
      </c>
      <c r="B681" s="3" t="s">
        <v>158</v>
      </c>
      <c r="C681" s="3" t="s">
        <v>97</v>
      </c>
      <c r="D681" s="3" t="s">
        <v>1931</v>
      </c>
      <c r="E681" s="3" t="s">
        <v>2037</v>
      </c>
      <c r="F681" s="3" t="s">
        <v>2044</v>
      </c>
      <c r="G681" s="4" t="s">
        <v>1939</v>
      </c>
      <c r="H681" s="3" t="s">
        <v>1504</v>
      </c>
      <c r="I681" s="6">
        <f>VLOOKUP(A681,'[2]【4】 框架Ratecard条目汇总'!$A:$L,12,0)</f>
        <v>600</v>
      </c>
    </row>
    <row r="682" spans="1:9" ht="19" customHeight="1">
      <c r="A682" s="3" t="s">
        <v>2045</v>
      </c>
      <c r="B682" s="3" t="s">
        <v>158</v>
      </c>
      <c r="C682" s="3" t="s">
        <v>97</v>
      </c>
      <c r="D682" s="3" t="s">
        <v>1931</v>
      </c>
      <c r="E682" s="3" t="s">
        <v>2037</v>
      </c>
      <c r="F682" s="3" t="s">
        <v>2046</v>
      </c>
      <c r="G682" s="4" t="s">
        <v>1939</v>
      </c>
      <c r="H682" s="3" t="s">
        <v>1504</v>
      </c>
      <c r="I682" s="6">
        <f>VLOOKUP(A682,'[2]【4】 框架Ratecard条目汇总'!$A:$L,12,0)</f>
        <v>600</v>
      </c>
    </row>
    <row r="683" spans="1:9" ht="19" customHeight="1">
      <c r="A683" s="3" t="s">
        <v>2047</v>
      </c>
      <c r="B683" s="3" t="s">
        <v>158</v>
      </c>
      <c r="C683" s="3" t="s">
        <v>97</v>
      </c>
      <c r="D683" s="3" t="s">
        <v>1931</v>
      </c>
      <c r="E683" s="3" t="s">
        <v>2037</v>
      </c>
      <c r="F683" s="3" t="s">
        <v>2048</v>
      </c>
      <c r="G683" s="4" t="s">
        <v>1939</v>
      </c>
      <c r="H683" s="3" t="s">
        <v>1504</v>
      </c>
      <c r="I683" s="6">
        <f>VLOOKUP(A683,'[2]【4】 框架Ratecard条目汇总'!$A:$L,12,0)</f>
        <v>600</v>
      </c>
    </row>
    <row r="684" spans="1:9" ht="19" customHeight="1">
      <c r="A684" s="3" t="s">
        <v>2049</v>
      </c>
      <c r="B684" s="3" t="s">
        <v>158</v>
      </c>
      <c r="C684" s="3" t="s">
        <v>97</v>
      </c>
      <c r="D684" s="3" t="s">
        <v>1931</v>
      </c>
      <c r="E684" s="3" t="s">
        <v>2037</v>
      </c>
      <c r="F684" s="3" t="s">
        <v>2050</v>
      </c>
      <c r="G684" s="4" t="s">
        <v>1939</v>
      </c>
      <c r="H684" s="3" t="s">
        <v>1504</v>
      </c>
      <c r="I684" s="6">
        <f>VLOOKUP(A684,'[2]【4】 框架Ratecard条目汇总'!$A:$L,12,0)</f>
        <v>600</v>
      </c>
    </row>
    <row r="685" spans="1:9" ht="19" customHeight="1">
      <c r="A685" s="3" t="s">
        <v>2051</v>
      </c>
      <c r="B685" s="3" t="s">
        <v>158</v>
      </c>
      <c r="C685" s="3" t="s">
        <v>97</v>
      </c>
      <c r="D685" s="3" t="s">
        <v>1931</v>
      </c>
      <c r="E685" s="3" t="s">
        <v>2037</v>
      </c>
      <c r="F685" s="3" t="s">
        <v>2052</v>
      </c>
      <c r="G685" s="4" t="s">
        <v>1939</v>
      </c>
      <c r="H685" s="3" t="s">
        <v>1504</v>
      </c>
      <c r="I685" s="6">
        <f>VLOOKUP(A685,'[2]【4】 框架Ratecard条目汇总'!$A:$L,12,0)</f>
        <v>500</v>
      </c>
    </row>
    <row r="686" spans="1:9" ht="19" customHeight="1">
      <c r="A686" s="3" t="s">
        <v>2053</v>
      </c>
      <c r="B686" s="3" t="s">
        <v>158</v>
      </c>
      <c r="C686" s="3" t="s">
        <v>97</v>
      </c>
      <c r="D686" s="3" t="s">
        <v>1931</v>
      </c>
      <c r="E686" s="3" t="s">
        <v>2054</v>
      </c>
      <c r="F686" s="3" t="s">
        <v>2055</v>
      </c>
      <c r="G686" s="4" t="s">
        <v>2056</v>
      </c>
      <c r="H686" s="3" t="s">
        <v>1504</v>
      </c>
      <c r="I686" s="6">
        <f>VLOOKUP(A686,'[2]【4】 框架Ratecard条目汇总'!$A:$L,12,0)</f>
        <v>1357</v>
      </c>
    </row>
    <row r="687" spans="1:9" ht="19" customHeight="1">
      <c r="A687" s="3" t="s">
        <v>2057</v>
      </c>
      <c r="B687" s="3" t="s">
        <v>158</v>
      </c>
      <c r="C687" s="3" t="s">
        <v>97</v>
      </c>
      <c r="D687" s="3" t="s">
        <v>1931</v>
      </c>
      <c r="E687" s="3" t="s">
        <v>2054</v>
      </c>
      <c r="F687" s="3" t="s">
        <v>2055</v>
      </c>
      <c r="G687" s="4" t="s">
        <v>2058</v>
      </c>
      <c r="H687" s="3" t="s">
        <v>1504</v>
      </c>
      <c r="I687" s="6">
        <f>VLOOKUP(A687,'[2]【4】 框架Ratecard条目汇总'!$A:$L,12,0)</f>
        <v>1574</v>
      </c>
    </row>
    <row r="688" spans="1:9" ht="19" customHeight="1">
      <c r="A688" s="3" t="s">
        <v>2059</v>
      </c>
      <c r="B688" s="3" t="s">
        <v>158</v>
      </c>
      <c r="C688" s="3" t="s">
        <v>97</v>
      </c>
      <c r="D688" s="3" t="s">
        <v>1931</v>
      </c>
      <c r="E688" s="3" t="s">
        <v>2054</v>
      </c>
      <c r="F688" s="3" t="s">
        <v>2060</v>
      </c>
      <c r="G688" s="4" t="s">
        <v>2061</v>
      </c>
      <c r="H688" s="3" t="s">
        <v>1504</v>
      </c>
      <c r="I688" s="6">
        <f>VLOOKUP(A688,'[2]【4】 框架Ratecard条目汇总'!$A:$L,12,0)</f>
        <v>370</v>
      </c>
    </row>
    <row r="689" spans="1:9" ht="19" customHeight="1">
      <c r="A689" s="3" t="s">
        <v>2062</v>
      </c>
      <c r="B689" s="3" t="s">
        <v>158</v>
      </c>
      <c r="C689" s="3" t="s">
        <v>97</v>
      </c>
      <c r="D689" s="3" t="s">
        <v>1931</v>
      </c>
      <c r="E689" s="3" t="s">
        <v>2054</v>
      </c>
      <c r="F689" s="3" t="s">
        <v>2055</v>
      </c>
      <c r="G689" s="4" t="s">
        <v>2063</v>
      </c>
      <c r="H689" s="3" t="s">
        <v>1504</v>
      </c>
      <c r="I689" s="6">
        <f>VLOOKUP(A689,'[2]【4】 框架Ratecard条目汇总'!$A:$L,12,0)</f>
        <v>800</v>
      </c>
    </row>
    <row r="690" spans="1:9" ht="19" customHeight="1">
      <c r="A690" s="3" t="s">
        <v>2064</v>
      </c>
      <c r="B690" s="3" t="s">
        <v>158</v>
      </c>
      <c r="C690" s="3" t="s">
        <v>97</v>
      </c>
      <c r="D690" s="3" t="s">
        <v>1931</v>
      </c>
      <c r="E690" s="3" t="s">
        <v>2054</v>
      </c>
      <c r="F690" s="3" t="s">
        <v>2055</v>
      </c>
      <c r="G690" s="4" t="s">
        <v>2065</v>
      </c>
      <c r="H690" s="3" t="s">
        <v>1504</v>
      </c>
      <c r="I690" s="6">
        <f>VLOOKUP(A690,'[2]【4】 框架Ratecard条目汇总'!$A:$L,12,0)</f>
        <v>850</v>
      </c>
    </row>
    <row r="691" spans="1:9" ht="19" customHeight="1">
      <c r="A691" s="3" t="s">
        <v>2066</v>
      </c>
      <c r="B691" s="3" t="s">
        <v>158</v>
      </c>
      <c r="C691" s="3" t="s">
        <v>97</v>
      </c>
      <c r="D691" s="3" t="s">
        <v>1931</v>
      </c>
      <c r="E691" s="3" t="s">
        <v>2067</v>
      </c>
      <c r="F691" s="3" t="s">
        <v>2068</v>
      </c>
      <c r="G691" s="4" t="s">
        <v>2069</v>
      </c>
      <c r="H691" s="3" t="s">
        <v>1504</v>
      </c>
      <c r="I691" s="6">
        <f>VLOOKUP(A691,'[2]【4】 框架Ratecard条目汇总'!$A:$L,12,0)</f>
        <v>90</v>
      </c>
    </row>
    <row r="692" spans="1:9" ht="19" customHeight="1">
      <c r="A692" s="3" t="s">
        <v>2070</v>
      </c>
      <c r="B692" s="3" t="s">
        <v>158</v>
      </c>
      <c r="C692" s="3" t="s">
        <v>97</v>
      </c>
      <c r="D692" s="3" t="s">
        <v>2071</v>
      </c>
      <c r="E692" s="3" t="s">
        <v>2072</v>
      </c>
      <c r="F692" s="3" t="s">
        <v>2073</v>
      </c>
      <c r="G692" s="7" t="s">
        <v>109</v>
      </c>
      <c r="H692" s="3" t="s">
        <v>2074</v>
      </c>
      <c r="I692" s="6">
        <f>VLOOKUP(A692,'[2]【4】 框架Ratecard条目汇总'!$A:$L,12,0)</f>
        <v>12</v>
      </c>
    </row>
    <row r="693" spans="1:9" ht="19" customHeight="1">
      <c r="A693" s="3" t="s">
        <v>2075</v>
      </c>
      <c r="B693" s="3" t="s">
        <v>158</v>
      </c>
      <c r="C693" s="3" t="s">
        <v>97</v>
      </c>
      <c r="D693" s="3" t="s">
        <v>2071</v>
      </c>
      <c r="E693" s="3" t="s">
        <v>2072</v>
      </c>
      <c r="F693" s="3" t="s">
        <v>2076</v>
      </c>
      <c r="G693" s="7" t="s">
        <v>109</v>
      </c>
      <c r="H693" s="3" t="s">
        <v>2077</v>
      </c>
      <c r="I693" s="6">
        <f>VLOOKUP(A693,'[2]【4】 框架Ratecard条目汇总'!$A:$L,12,0)</f>
        <v>52</v>
      </c>
    </row>
    <row r="694" spans="1:9" ht="19" customHeight="1">
      <c r="A694" s="3" t="s">
        <v>2078</v>
      </c>
      <c r="B694" s="3" t="s">
        <v>158</v>
      </c>
      <c r="C694" s="3" t="s">
        <v>97</v>
      </c>
      <c r="D694" s="3" t="s">
        <v>2071</v>
      </c>
      <c r="E694" s="3" t="s">
        <v>2072</v>
      </c>
      <c r="F694" s="3" t="s">
        <v>2079</v>
      </c>
      <c r="G694" s="7" t="s">
        <v>109</v>
      </c>
      <c r="H694" s="3" t="s">
        <v>2077</v>
      </c>
      <c r="I694" s="6">
        <f>VLOOKUP(A694,'[2]【4】 框架Ratecard条目汇总'!$A:$L,12,0)</f>
        <v>60</v>
      </c>
    </row>
    <row r="695" spans="1:9" ht="19" customHeight="1">
      <c r="A695" s="3" t="s">
        <v>2080</v>
      </c>
      <c r="B695" s="3" t="s">
        <v>158</v>
      </c>
      <c r="C695" s="3" t="s">
        <v>97</v>
      </c>
      <c r="D695" s="3" t="s">
        <v>2071</v>
      </c>
      <c r="E695" s="3" t="s">
        <v>2072</v>
      </c>
      <c r="F695" s="3" t="s">
        <v>2081</v>
      </c>
      <c r="G695" s="7" t="s">
        <v>109</v>
      </c>
      <c r="H695" s="3" t="s">
        <v>2077</v>
      </c>
      <c r="I695" s="6">
        <f>VLOOKUP(A695,'[2]【4】 框架Ratecard条目汇总'!$A:$L,12,0)</f>
        <v>68</v>
      </c>
    </row>
    <row r="696" spans="1:9" ht="19" customHeight="1">
      <c r="A696" s="3" t="s">
        <v>2082</v>
      </c>
      <c r="B696" s="3" t="s">
        <v>158</v>
      </c>
      <c r="C696" s="3" t="s">
        <v>97</v>
      </c>
      <c r="D696" s="3" t="s">
        <v>2071</v>
      </c>
      <c r="E696" s="3" t="s">
        <v>2072</v>
      </c>
      <c r="F696" s="3" t="s">
        <v>2083</v>
      </c>
      <c r="G696" s="7" t="s">
        <v>109</v>
      </c>
      <c r="H696" s="3" t="s">
        <v>2077</v>
      </c>
      <c r="I696" s="6">
        <f>VLOOKUP(A696,'[2]【4】 框架Ratecard条目汇总'!$A:$L,12,0)</f>
        <v>77</v>
      </c>
    </row>
    <row r="697" spans="1:9" ht="19" customHeight="1">
      <c r="A697" s="3" t="s">
        <v>2084</v>
      </c>
      <c r="B697" s="3" t="s">
        <v>158</v>
      </c>
      <c r="C697" s="3" t="s">
        <v>97</v>
      </c>
      <c r="D697" s="3" t="s">
        <v>2071</v>
      </c>
      <c r="E697" s="3" t="s">
        <v>2072</v>
      </c>
      <c r="F697" s="3" t="s">
        <v>2085</v>
      </c>
      <c r="G697" s="7" t="s">
        <v>109</v>
      </c>
      <c r="H697" s="3" t="s">
        <v>2077</v>
      </c>
      <c r="I697" s="6">
        <f>VLOOKUP(A697,'[2]【4】 框架Ratecard条目汇总'!$A:$L,12,0)</f>
        <v>90</v>
      </c>
    </row>
    <row r="698" spans="1:9" ht="19" customHeight="1">
      <c r="A698" s="3" t="s">
        <v>2086</v>
      </c>
      <c r="B698" s="3" t="s">
        <v>158</v>
      </c>
      <c r="C698" s="3" t="s">
        <v>97</v>
      </c>
      <c r="D698" s="3" t="s">
        <v>2071</v>
      </c>
      <c r="E698" s="3" t="s">
        <v>2072</v>
      </c>
      <c r="F698" s="3" t="s">
        <v>2087</v>
      </c>
      <c r="G698" s="7" t="s">
        <v>109</v>
      </c>
      <c r="H698" s="3" t="s">
        <v>2077</v>
      </c>
      <c r="I698" s="6">
        <f>VLOOKUP(A698,'[2]【4】 框架Ratecard条目汇总'!$A:$L,12,0)</f>
        <v>100</v>
      </c>
    </row>
    <row r="699" spans="1:9" ht="19" customHeight="1">
      <c r="A699" s="3" t="s">
        <v>2088</v>
      </c>
      <c r="B699" s="3" t="s">
        <v>158</v>
      </c>
      <c r="C699" s="3" t="s">
        <v>97</v>
      </c>
      <c r="D699" s="3" t="s">
        <v>2071</v>
      </c>
      <c r="E699" s="3" t="s">
        <v>2072</v>
      </c>
      <c r="F699" s="3" t="s">
        <v>2089</v>
      </c>
      <c r="G699" s="7" t="s">
        <v>109</v>
      </c>
      <c r="H699" s="3" t="s">
        <v>2077</v>
      </c>
      <c r="I699" s="6">
        <f>VLOOKUP(A699,'[2]【4】 框架Ratecard条目汇总'!$A:$L,12,0)</f>
        <v>102</v>
      </c>
    </row>
    <row r="700" spans="1:9" ht="19" customHeight="1">
      <c r="A700" s="3" t="s">
        <v>2090</v>
      </c>
      <c r="B700" s="3" t="s">
        <v>158</v>
      </c>
      <c r="C700" s="3" t="s">
        <v>97</v>
      </c>
      <c r="D700" s="3" t="s">
        <v>2071</v>
      </c>
      <c r="E700" s="3" t="s">
        <v>2072</v>
      </c>
      <c r="F700" s="3" t="s">
        <v>2091</v>
      </c>
      <c r="G700" s="7" t="s">
        <v>109</v>
      </c>
      <c r="H700" s="3" t="s">
        <v>2077</v>
      </c>
      <c r="I700" s="6">
        <f>VLOOKUP(A700,'[2]【4】 框架Ratecard条目汇总'!$A:$L,12,0)</f>
        <v>105</v>
      </c>
    </row>
    <row r="701" spans="1:9" ht="19" customHeight="1">
      <c r="A701" s="3" t="s">
        <v>2092</v>
      </c>
      <c r="B701" s="3" t="s">
        <v>158</v>
      </c>
      <c r="C701" s="3" t="s">
        <v>97</v>
      </c>
      <c r="D701" s="3" t="s">
        <v>2071</v>
      </c>
      <c r="E701" s="3" t="s">
        <v>2072</v>
      </c>
      <c r="F701" s="3" t="s">
        <v>2093</v>
      </c>
      <c r="G701" s="7" t="s">
        <v>109</v>
      </c>
      <c r="H701" s="3" t="s">
        <v>2077</v>
      </c>
      <c r="I701" s="6">
        <f>VLOOKUP(A701,'[2]【4】 框架Ratecard条目汇总'!$A:$L,12,0)</f>
        <v>110</v>
      </c>
    </row>
    <row r="702" spans="1:9" ht="19" customHeight="1">
      <c r="A702" s="3" t="s">
        <v>2094</v>
      </c>
      <c r="B702" s="3" t="s">
        <v>158</v>
      </c>
      <c r="C702" s="3" t="s">
        <v>97</v>
      </c>
      <c r="D702" s="3" t="s">
        <v>2071</v>
      </c>
      <c r="E702" s="3" t="s">
        <v>2072</v>
      </c>
      <c r="F702" s="3" t="s">
        <v>2095</v>
      </c>
      <c r="G702" s="4" t="s">
        <v>2096</v>
      </c>
      <c r="H702" s="3" t="s">
        <v>2097</v>
      </c>
      <c r="I702" s="6">
        <f>VLOOKUP(A702,'[2]【4】 框架Ratecard条目汇总'!$A:$L,12,0)</f>
        <v>1000</v>
      </c>
    </row>
    <row r="703" spans="1:9" ht="19" customHeight="1">
      <c r="A703" s="3" t="s">
        <v>2098</v>
      </c>
      <c r="B703" s="3" t="s">
        <v>158</v>
      </c>
      <c r="C703" s="3" t="s">
        <v>97</v>
      </c>
      <c r="D703" s="3" t="s">
        <v>2071</v>
      </c>
      <c r="E703" s="3" t="s">
        <v>2072</v>
      </c>
      <c r="F703" s="3" t="s">
        <v>2095</v>
      </c>
      <c r="G703" s="4" t="s">
        <v>2099</v>
      </c>
      <c r="H703" s="3" t="s">
        <v>2097</v>
      </c>
      <c r="I703" s="6">
        <f>VLOOKUP(A703,'[2]【4】 框架Ratecard条目汇总'!$A:$L,12,0)</f>
        <v>1350</v>
      </c>
    </row>
    <row r="704" spans="1:9" ht="19" customHeight="1">
      <c r="A704" s="3" t="s">
        <v>2100</v>
      </c>
      <c r="B704" s="3" t="s">
        <v>158</v>
      </c>
      <c r="C704" s="3" t="s">
        <v>97</v>
      </c>
      <c r="D704" s="3" t="s">
        <v>2071</v>
      </c>
      <c r="E704" s="3" t="s">
        <v>2072</v>
      </c>
      <c r="F704" s="3" t="s">
        <v>2095</v>
      </c>
      <c r="G704" s="4" t="s">
        <v>2101</v>
      </c>
      <c r="H704" s="3" t="s">
        <v>2097</v>
      </c>
      <c r="I704" s="6">
        <f>VLOOKUP(A704,'[2]【4】 框架Ratecard条目汇总'!$A:$L,12,0)</f>
        <v>1850</v>
      </c>
    </row>
    <row r="705" spans="1:9" ht="19" customHeight="1">
      <c r="A705" s="3" t="s">
        <v>2102</v>
      </c>
      <c r="B705" s="3" t="s">
        <v>158</v>
      </c>
      <c r="C705" s="3" t="s">
        <v>97</v>
      </c>
      <c r="D705" s="3" t="s">
        <v>2071</v>
      </c>
      <c r="E705" s="3" t="s">
        <v>2072</v>
      </c>
      <c r="F705" s="3" t="s">
        <v>2095</v>
      </c>
      <c r="G705" s="4" t="s">
        <v>2103</v>
      </c>
      <c r="H705" s="3" t="s">
        <v>2097</v>
      </c>
      <c r="I705" s="6">
        <f>VLOOKUP(A705,'[2]【4】 框架Ratecard条目汇总'!$A:$L,12,0)</f>
        <v>2150</v>
      </c>
    </row>
    <row r="706" spans="1:9" ht="19" customHeight="1">
      <c r="A706" s="3" t="s">
        <v>2104</v>
      </c>
      <c r="B706" s="3" t="s">
        <v>158</v>
      </c>
      <c r="C706" s="3" t="s">
        <v>97</v>
      </c>
      <c r="D706" s="3" t="s">
        <v>2071</v>
      </c>
      <c r="E706" s="3" t="s">
        <v>2072</v>
      </c>
      <c r="F706" s="3" t="s">
        <v>2095</v>
      </c>
      <c r="G706" s="4" t="s">
        <v>2105</v>
      </c>
      <c r="H706" s="3" t="s">
        <v>2097</v>
      </c>
      <c r="I706" s="6">
        <f>VLOOKUP(A706,'[2]【4】 框架Ratecard条目汇总'!$A:$L,12,0)</f>
        <v>2750</v>
      </c>
    </row>
    <row r="707" spans="1:9" ht="19" customHeight="1">
      <c r="A707" s="3" t="s">
        <v>2106</v>
      </c>
      <c r="B707" s="3" t="s">
        <v>158</v>
      </c>
      <c r="C707" s="3" t="s">
        <v>97</v>
      </c>
      <c r="D707" s="3" t="s">
        <v>2071</v>
      </c>
      <c r="E707" s="3" t="s">
        <v>2107</v>
      </c>
      <c r="F707" s="3" t="s">
        <v>2108</v>
      </c>
      <c r="G707" s="4" t="s">
        <v>2109</v>
      </c>
      <c r="H707" s="3" t="s">
        <v>1504</v>
      </c>
      <c r="I707" s="6">
        <f>VLOOKUP(A707,'[2]【4】 框架Ratecard条目汇总'!$A:$L,12,0)</f>
        <v>290</v>
      </c>
    </row>
    <row r="708" spans="1:9" ht="19" customHeight="1">
      <c r="A708" s="3" t="s">
        <v>2110</v>
      </c>
      <c r="B708" s="3" t="s">
        <v>158</v>
      </c>
      <c r="C708" s="3" t="s">
        <v>97</v>
      </c>
      <c r="D708" s="3" t="s">
        <v>2071</v>
      </c>
      <c r="E708" s="3" t="s">
        <v>2107</v>
      </c>
      <c r="F708" s="3" t="s">
        <v>2108</v>
      </c>
      <c r="G708" s="4" t="s">
        <v>2111</v>
      </c>
      <c r="H708" s="3" t="s">
        <v>1504</v>
      </c>
      <c r="I708" s="6">
        <f>VLOOKUP(A708,'[2]【4】 框架Ratecard条目汇总'!$A:$L,12,0)</f>
        <v>240</v>
      </c>
    </row>
    <row r="709" spans="1:9" ht="19" customHeight="1">
      <c r="A709" s="3" t="s">
        <v>2112</v>
      </c>
      <c r="B709" s="3" t="s">
        <v>158</v>
      </c>
      <c r="C709" s="3" t="s">
        <v>97</v>
      </c>
      <c r="D709" s="3" t="s">
        <v>2071</v>
      </c>
      <c r="E709" s="3" t="s">
        <v>2107</v>
      </c>
      <c r="F709" s="3" t="s">
        <v>2113</v>
      </c>
      <c r="G709" s="4" t="s">
        <v>2109</v>
      </c>
      <c r="H709" s="3" t="s">
        <v>1504</v>
      </c>
      <c r="I709" s="6">
        <f>VLOOKUP(A709,'[2]【4】 框架Ratecard条目汇总'!$A:$L,12,0)</f>
        <v>180</v>
      </c>
    </row>
    <row r="710" spans="1:9" ht="19" customHeight="1">
      <c r="A710" s="3" t="s">
        <v>2114</v>
      </c>
      <c r="B710" s="3" t="s">
        <v>158</v>
      </c>
      <c r="C710" s="3" t="s">
        <v>97</v>
      </c>
      <c r="D710" s="3" t="s">
        <v>2071</v>
      </c>
      <c r="E710" s="3" t="s">
        <v>2107</v>
      </c>
      <c r="F710" s="3" t="s">
        <v>2113</v>
      </c>
      <c r="G710" s="4" t="s">
        <v>2111</v>
      </c>
      <c r="H710" s="3" t="s">
        <v>1504</v>
      </c>
      <c r="I710" s="6">
        <f>VLOOKUP(A710,'[2]【4】 框架Ratecard条目汇总'!$A:$L,12,0)</f>
        <v>180</v>
      </c>
    </row>
    <row r="711" spans="1:9" ht="19" customHeight="1">
      <c r="A711" s="3" t="s">
        <v>2115</v>
      </c>
      <c r="B711" s="3" t="s">
        <v>158</v>
      </c>
      <c r="C711" s="3" t="s">
        <v>97</v>
      </c>
      <c r="D711" s="3" t="s">
        <v>2071</v>
      </c>
      <c r="E711" s="3" t="s">
        <v>2107</v>
      </c>
      <c r="F711" s="3" t="s">
        <v>2116</v>
      </c>
      <c r="G711" s="7" t="s">
        <v>109</v>
      </c>
      <c r="H711" s="3" t="s">
        <v>1504</v>
      </c>
      <c r="I711" s="6">
        <f>VLOOKUP(A711,'[2]【4】 框架Ratecard条目汇总'!$A:$L,12,0)</f>
        <v>215</v>
      </c>
    </row>
    <row r="712" spans="1:9" ht="19" customHeight="1">
      <c r="A712" s="3" t="s">
        <v>2117</v>
      </c>
      <c r="B712" s="3" t="s">
        <v>158</v>
      </c>
      <c r="C712" s="3" t="s">
        <v>97</v>
      </c>
      <c r="D712" s="3" t="s">
        <v>2071</v>
      </c>
      <c r="E712" s="3" t="s">
        <v>2118</v>
      </c>
      <c r="F712" s="3" t="s">
        <v>2118</v>
      </c>
      <c r="G712" s="7" t="s">
        <v>109</v>
      </c>
      <c r="H712" s="3" t="s">
        <v>1504</v>
      </c>
      <c r="I712" s="6">
        <f>VLOOKUP(A712,'[2]【4】 框架Ratecard条目汇总'!$A:$L,12,0)</f>
        <v>65</v>
      </c>
    </row>
    <row r="713" spans="1:9" ht="19" customHeight="1">
      <c r="A713" s="3" t="s">
        <v>2119</v>
      </c>
      <c r="B713" s="3" t="s">
        <v>158</v>
      </c>
      <c r="C713" s="3" t="s">
        <v>97</v>
      </c>
      <c r="D713" s="3" t="s">
        <v>2120</v>
      </c>
      <c r="E713" s="3" t="s">
        <v>2120</v>
      </c>
      <c r="F713" s="3" t="s">
        <v>2121</v>
      </c>
      <c r="G713" s="4" t="s">
        <v>2122</v>
      </c>
      <c r="H713" s="3" t="s">
        <v>1916</v>
      </c>
      <c r="I713" s="6">
        <f>VLOOKUP(A713,'[2]【4】 框架Ratecard条目汇总'!$A:$L,12,0)</f>
        <v>350</v>
      </c>
    </row>
    <row r="714" spans="1:9" ht="19" customHeight="1">
      <c r="A714" s="3" t="s">
        <v>2123</v>
      </c>
      <c r="B714" s="3" t="s">
        <v>158</v>
      </c>
      <c r="C714" s="3" t="s">
        <v>97</v>
      </c>
      <c r="D714" s="3" t="s">
        <v>2120</v>
      </c>
      <c r="E714" s="3" t="s">
        <v>2120</v>
      </c>
      <c r="F714" s="3" t="s">
        <v>2121</v>
      </c>
      <c r="G714" s="4" t="s">
        <v>2124</v>
      </c>
      <c r="H714" s="3" t="s">
        <v>1916</v>
      </c>
      <c r="I714" s="6">
        <f>VLOOKUP(A714,'[2]【4】 框架Ratecard条目汇总'!$A:$L,12,0)</f>
        <v>500</v>
      </c>
    </row>
    <row r="715" spans="1:9" ht="19" customHeight="1">
      <c r="A715" s="3" t="s">
        <v>2125</v>
      </c>
      <c r="B715" s="3" t="s">
        <v>158</v>
      </c>
      <c r="C715" s="3" t="s">
        <v>97</v>
      </c>
      <c r="D715" s="3" t="s">
        <v>2120</v>
      </c>
      <c r="E715" s="3" t="s">
        <v>2120</v>
      </c>
      <c r="F715" s="3" t="s">
        <v>2121</v>
      </c>
      <c r="G715" s="4" t="s">
        <v>2126</v>
      </c>
      <c r="H715" s="3" t="s">
        <v>1916</v>
      </c>
      <c r="I715" s="6">
        <f>VLOOKUP(A715,'[2]【4】 框架Ratecard条目汇总'!$A:$L,12,0)</f>
        <v>600</v>
      </c>
    </row>
    <row r="716" spans="1:9" ht="19" customHeight="1">
      <c r="A716" s="3" t="s">
        <v>2127</v>
      </c>
      <c r="B716" s="3" t="s">
        <v>158</v>
      </c>
      <c r="C716" s="3" t="s">
        <v>97</v>
      </c>
      <c r="D716" s="3" t="s">
        <v>2120</v>
      </c>
      <c r="E716" s="3" t="s">
        <v>2120</v>
      </c>
      <c r="F716" s="3" t="s">
        <v>2121</v>
      </c>
      <c r="G716" s="4" t="s">
        <v>2128</v>
      </c>
      <c r="H716" s="3" t="s">
        <v>1916</v>
      </c>
      <c r="I716" s="6">
        <f>VLOOKUP(A716,'[2]【4】 框架Ratecard条目汇总'!$A:$L,12,0)</f>
        <v>500</v>
      </c>
    </row>
    <row r="717" spans="1:9" ht="19" customHeight="1">
      <c r="A717" s="3" t="s">
        <v>2129</v>
      </c>
      <c r="B717" s="3" t="s">
        <v>158</v>
      </c>
      <c r="C717" s="3" t="s">
        <v>97</v>
      </c>
      <c r="D717" s="3" t="s">
        <v>2120</v>
      </c>
      <c r="E717" s="3" t="s">
        <v>2120</v>
      </c>
      <c r="F717" s="3" t="s">
        <v>2121</v>
      </c>
      <c r="G717" s="4" t="s">
        <v>2130</v>
      </c>
      <c r="H717" s="3" t="s">
        <v>1916</v>
      </c>
      <c r="I717" s="6">
        <f>VLOOKUP(A717,'[2]【4】 框架Ratecard条目汇总'!$A:$L,12,0)</f>
        <v>300</v>
      </c>
    </row>
    <row r="718" spans="1:9" ht="19" customHeight="1">
      <c r="A718" s="3" t="s">
        <v>2131</v>
      </c>
      <c r="B718" s="3" t="s">
        <v>158</v>
      </c>
      <c r="C718" s="3" t="s">
        <v>97</v>
      </c>
      <c r="D718" s="3" t="s">
        <v>2120</v>
      </c>
      <c r="E718" s="3" t="s">
        <v>2120</v>
      </c>
      <c r="F718" s="3" t="s">
        <v>2121</v>
      </c>
      <c r="G718" s="4" t="s">
        <v>2132</v>
      </c>
      <c r="H718" s="3" t="s">
        <v>1916</v>
      </c>
      <c r="I718" s="6">
        <f>VLOOKUP(A718,'[2]【4】 框架Ratecard条目汇总'!$A:$L,12,0)</f>
        <v>300</v>
      </c>
    </row>
    <row r="719" spans="1:9" ht="19" customHeight="1">
      <c r="A719" s="3" t="s">
        <v>2133</v>
      </c>
      <c r="B719" s="3" t="s">
        <v>158</v>
      </c>
      <c r="C719" s="3" t="s">
        <v>97</v>
      </c>
      <c r="D719" s="3" t="s">
        <v>2120</v>
      </c>
      <c r="E719" s="3" t="s">
        <v>2120</v>
      </c>
      <c r="F719" s="3" t="s">
        <v>2121</v>
      </c>
      <c r="G719" s="4" t="s">
        <v>2134</v>
      </c>
      <c r="H719" s="3" t="s">
        <v>1916</v>
      </c>
      <c r="I719" s="6">
        <f>VLOOKUP(A719,'[2]【4】 框架Ratecard条目汇总'!$A:$L,12,0)</f>
        <v>1200</v>
      </c>
    </row>
    <row r="720" spans="1:9" ht="19" customHeight="1">
      <c r="A720" s="3" t="s">
        <v>2135</v>
      </c>
      <c r="B720" s="3" t="s">
        <v>158</v>
      </c>
      <c r="C720" s="3" t="s">
        <v>97</v>
      </c>
      <c r="D720" s="3" t="s">
        <v>2120</v>
      </c>
      <c r="E720" s="3" t="s">
        <v>2120</v>
      </c>
      <c r="F720" s="3" t="s">
        <v>2121</v>
      </c>
      <c r="G720" s="4" t="s">
        <v>2136</v>
      </c>
      <c r="H720" s="3" t="s">
        <v>1916</v>
      </c>
      <c r="I720" s="6">
        <f>VLOOKUP(A720,'[2]【4】 框架Ratecard条目汇总'!$A:$L,12,0)</f>
        <v>600</v>
      </c>
    </row>
    <row r="721" spans="1:9" ht="19" customHeight="1">
      <c r="A721" s="3" t="s">
        <v>2137</v>
      </c>
      <c r="B721" s="3" t="s">
        <v>158</v>
      </c>
      <c r="C721" s="3" t="s">
        <v>97</v>
      </c>
      <c r="D721" s="3" t="s">
        <v>2120</v>
      </c>
      <c r="E721" s="3" t="s">
        <v>2120</v>
      </c>
      <c r="F721" s="3" t="s">
        <v>2121</v>
      </c>
      <c r="G721" s="4" t="s">
        <v>2138</v>
      </c>
      <c r="H721" s="3" t="s">
        <v>1916</v>
      </c>
      <c r="I721" s="6">
        <f>VLOOKUP(A721,'[2]【4】 框架Ratecard条目汇总'!$A:$L,12,0)</f>
        <v>500</v>
      </c>
    </row>
    <row r="722" spans="1:9" ht="19" customHeight="1">
      <c r="A722" s="3" t="s">
        <v>2139</v>
      </c>
      <c r="B722" s="3" t="s">
        <v>158</v>
      </c>
      <c r="C722" s="3" t="s">
        <v>97</v>
      </c>
      <c r="D722" s="3" t="s">
        <v>2120</v>
      </c>
      <c r="E722" s="3" t="s">
        <v>2120</v>
      </c>
      <c r="F722" s="3" t="s">
        <v>2121</v>
      </c>
      <c r="G722" s="4" t="s">
        <v>2140</v>
      </c>
      <c r="H722" s="3" t="s">
        <v>1916</v>
      </c>
      <c r="I722" s="6">
        <f>VLOOKUP(A722,'[2]【4】 框架Ratecard条目汇总'!$A:$L,12,0)</f>
        <v>400</v>
      </c>
    </row>
    <row r="723" spans="1:9" ht="19" customHeight="1">
      <c r="A723" s="3" t="s">
        <v>2141</v>
      </c>
      <c r="B723" s="3" t="s">
        <v>158</v>
      </c>
      <c r="C723" s="3" t="s">
        <v>97</v>
      </c>
      <c r="D723" s="3" t="s">
        <v>2120</v>
      </c>
      <c r="E723" s="3" t="s">
        <v>2120</v>
      </c>
      <c r="F723" s="3" t="s">
        <v>2121</v>
      </c>
      <c r="G723" s="4" t="s">
        <v>2142</v>
      </c>
      <c r="H723" s="3" t="s">
        <v>1916</v>
      </c>
      <c r="I723" s="6">
        <f>VLOOKUP(A723,'[2]【4】 框架Ratecard条目汇总'!$A:$L,12,0)</f>
        <v>400</v>
      </c>
    </row>
    <row r="724" spans="1:9" ht="19" customHeight="1">
      <c r="A724" s="3" t="s">
        <v>2143</v>
      </c>
      <c r="B724" s="3" t="s">
        <v>158</v>
      </c>
      <c r="C724" s="3" t="s">
        <v>97</v>
      </c>
      <c r="D724" s="3" t="s">
        <v>2120</v>
      </c>
      <c r="E724" s="3" t="s">
        <v>2120</v>
      </c>
      <c r="F724" s="3" t="s">
        <v>2144</v>
      </c>
      <c r="G724" s="4" t="s">
        <v>2145</v>
      </c>
      <c r="H724" s="3" t="s">
        <v>1916</v>
      </c>
      <c r="I724" s="6">
        <f>VLOOKUP(A724,'[2]【4】 框架Ratecard条目汇总'!$A:$L,12,0)</f>
        <v>200</v>
      </c>
    </row>
    <row r="725" spans="1:9" ht="19" customHeight="1">
      <c r="A725" s="3" t="s">
        <v>2146</v>
      </c>
      <c r="B725" s="3" t="s">
        <v>158</v>
      </c>
      <c r="C725" s="3" t="s">
        <v>97</v>
      </c>
      <c r="D725" s="3" t="s">
        <v>2120</v>
      </c>
      <c r="E725" s="3" t="s">
        <v>2120</v>
      </c>
      <c r="F725" s="3" t="s">
        <v>2144</v>
      </c>
      <c r="G725" s="4" t="s">
        <v>2147</v>
      </c>
      <c r="H725" s="3" t="s">
        <v>1916</v>
      </c>
      <c r="I725" s="6">
        <f>VLOOKUP(A725,'[2]【4】 框架Ratecard条目汇总'!$A:$L,12,0)</f>
        <v>300</v>
      </c>
    </row>
    <row r="726" spans="1:9" ht="19" customHeight="1">
      <c r="A726" s="3" t="s">
        <v>2148</v>
      </c>
      <c r="B726" s="3" t="s">
        <v>158</v>
      </c>
      <c r="C726" s="3" t="s">
        <v>97</v>
      </c>
      <c r="D726" s="3" t="s">
        <v>2120</v>
      </c>
      <c r="E726" s="3" t="s">
        <v>2120</v>
      </c>
      <c r="F726" s="3" t="s">
        <v>2144</v>
      </c>
      <c r="G726" s="4" t="s">
        <v>2149</v>
      </c>
      <c r="H726" s="3" t="s">
        <v>1916</v>
      </c>
      <c r="I726" s="6">
        <f>VLOOKUP(A726,'[2]【4】 框架Ratecard条目汇总'!$A:$L,12,0)</f>
        <v>300</v>
      </c>
    </row>
    <row r="727" spans="1:9" ht="19" customHeight="1">
      <c r="A727" s="3" t="s">
        <v>2150</v>
      </c>
      <c r="B727" s="3" t="s">
        <v>158</v>
      </c>
      <c r="C727" s="3" t="s">
        <v>97</v>
      </c>
      <c r="D727" s="3" t="s">
        <v>2120</v>
      </c>
      <c r="E727" s="3" t="s">
        <v>2120</v>
      </c>
      <c r="F727" s="3" t="s">
        <v>2144</v>
      </c>
      <c r="G727" s="4" t="s">
        <v>2151</v>
      </c>
      <c r="H727" s="3" t="s">
        <v>1916</v>
      </c>
      <c r="I727" s="6">
        <f>VLOOKUP(A727,'[2]【4】 框架Ratecard条目汇总'!$A:$L,12,0)</f>
        <v>500</v>
      </c>
    </row>
    <row r="728" spans="1:9" ht="19" customHeight="1">
      <c r="A728" s="3" t="s">
        <v>2152</v>
      </c>
      <c r="B728" s="3" t="s">
        <v>158</v>
      </c>
      <c r="C728" s="3" t="s">
        <v>97</v>
      </c>
      <c r="D728" s="3" t="s">
        <v>2120</v>
      </c>
      <c r="E728" s="3" t="s">
        <v>2120</v>
      </c>
      <c r="F728" s="3" t="s">
        <v>2144</v>
      </c>
      <c r="G728" s="4" t="s">
        <v>2153</v>
      </c>
      <c r="H728" s="3" t="s">
        <v>1916</v>
      </c>
      <c r="I728" s="6">
        <f>VLOOKUP(A728,'[2]【4】 框架Ratecard条目汇总'!$A:$L,12,0)</f>
        <v>200</v>
      </c>
    </row>
    <row r="729" spans="1:9" ht="19" customHeight="1">
      <c r="A729" s="3" t="s">
        <v>2154</v>
      </c>
      <c r="B729" s="3" t="s">
        <v>158</v>
      </c>
      <c r="C729" s="3" t="s">
        <v>97</v>
      </c>
      <c r="D729" s="3" t="s">
        <v>2120</v>
      </c>
      <c r="E729" s="3" t="s">
        <v>2120</v>
      </c>
      <c r="F729" s="3" t="s">
        <v>2144</v>
      </c>
      <c r="G729" s="4" t="s">
        <v>2155</v>
      </c>
      <c r="H729" s="3" t="s">
        <v>1916</v>
      </c>
      <c r="I729" s="6">
        <f>VLOOKUP(A729,'[2]【4】 框架Ratecard条目汇总'!$A:$L,12,0)</f>
        <v>600</v>
      </c>
    </row>
    <row r="730" spans="1:9" ht="19" customHeight="1">
      <c r="A730" s="3" t="s">
        <v>2156</v>
      </c>
      <c r="B730" s="3" t="s">
        <v>158</v>
      </c>
      <c r="C730" s="3" t="s">
        <v>97</v>
      </c>
      <c r="D730" s="3" t="s">
        <v>2120</v>
      </c>
      <c r="E730" s="3" t="s">
        <v>2120</v>
      </c>
      <c r="F730" s="3" t="s">
        <v>2144</v>
      </c>
      <c r="G730" s="4" t="s">
        <v>2157</v>
      </c>
      <c r="H730" s="3" t="s">
        <v>1916</v>
      </c>
      <c r="I730" s="6">
        <f>VLOOKUP(A730,'[2]【4】 框架Ratecard条目汇总'!$A:$L,12,0)</f>
        <v>500</v>
      </c>
    </row>
    <row r="731" spans="1:9" ht="19" customHeight="1">
      <c r="A731" s="3" t="s">
        <v>2158</v>
      </c>
      <c r="B731" s="3" t="s">
        <v>158</v>
      </c>
      <c r="C731" s="3" t="s">
        <v>97</v>
      </c>
      <c r="D731" s="3" t="s">
        <v>2159</v>
      </c>
      <c r="E731" s="3" t="s">
        <v>2120</v>
      </c>
      <c r="F731" s="3" t="s">
        <v>2160</v>
      </c>
      <c r="G731" s="4" t="s">
        <v>2161</v>
      </c>
      <c r="H731" s="3" t="s">
        <v>1916</v>
      </c>
      <c r="I731" s="6">
        <f>VLOOKUP(A731,'[2]【4】 框架Ratecard条目汇总'!$A:$L,12,0)</f>
        <v>900</v>
      </c>
    </row>
    <row r="732" spans="1:9" ht="19" customHeight="1">
      <c r="A732" s="3" t="s">
        <v>2162</v>
      </c>
      <c r="B732" s="3" t="s">
        <v>158</v>
      </c>
      <c r="C732" s="3" t="s">
        <v>97</v>
      </c>
      <c r="D732" s="3" t="s">
        <v>2159</v>
      </c>
      <c r="E732" s="3" t="s">
        <v>2120</v>
      </c>
      <c r="F732" s="3" t="s">
        <v>2163</v>
      </c>
      <c r="G732" s="4" t="s">
        <v>2164</v>
      </c>
      <c r="H732" s="3" t="s">
        <v>1916</v>
      </c>
      <c r="I732" s="6">
        <f>VLOOKUP(A732,'[2]【4】 框架Ratecard条目汇总'!$A:$L,12,0)</f>
        <v>1500</v>
      </c>
    </row>
    <row r="733" spans="1:9" ht="19" customHeight="1">
      <c r="A733" s="3" t="s">
        <v>2165</v>
      </c>
      <c r="B733" s="3" t="s">
        <v>158</v>
      </c>
      <c r="C733" s="3" t="s">
        <v>97</v>
      </c>
      <c r="D733" s="3" t="s">
        <v>2159</v>
      </c>
      <c r="E733" s="3" t="s">
        <v>2120</v>
      </c>
      <c r="F733" s="3" t="s">
        <v>2144</v>
      </c>
      <c r="G733" s="4" t="s">
        <v>2166</v>
      </c>
      <c r="H733" s="3" t="s">
        <v>1916</v>
      </c>
      <c r="I733" s="6">
        <f>VLOOKUP(A733,'[2]【4】 框架Ratecard条目汇总'!$A:$L,12,0)</f>
        <v>1000</v>
      </c>
    </row>
    <row r="734" spans="1:9" ht="19" customHeight="1">
      <c r="A734" s="3" t="s">
        <v>2167</v>
      </c>
      <c r="B734" s="3" t="s">
        <v>158</v>
      </c>
      <c r="C734" s="3" t="s">
        <v>97</v>
      </c>
      <c r="D734" s="3" t="s">
        <v>2159</v>
      </c>
      <c r="E734" s="3" t="s">
        <v>2120</v>
      </c>
      <c r="F734" s="3" t="s">
        <v>2144</v>
      </c>
      <c r="G734" s="4" t="s">
        <v>2168</v>
      </c>
      <c r="H734" s="3" t="s">
        <v>1916</v>
      </c>
      <c r="I734" s="6">
        <f>VLOOKUP(A734,'[2]【4】 框架Ratecard条目汇总'!$A:$L,12,0)</f>
        <v>1000</v>
      </c>
    </row>
    <row r="735" spans="1:9" ht="19" customHeight="1">
      <c r="A735" s="3" t="s">
        <v>2169</v>
      </c>
      <c r="B735" s="3" t="s">
        <v>158</v>
      </c>
      <c r="C735" s="3" t="s">
        <v>97</v>
      </c>
      <c r="D735" s="3" t="s">
        <v>2159</v>
      </c>
      <c r="E735" s="3" t="s">
        <v>2120</v>
      </c>
      <c r="F735" s="3" t="s">
        <v>2144</v>
      </c>
      <c r="G735" s="4" t="s">
        <v>2170</v>
      </c>
      <c r="H735" s="3" t="s">
        <v>1916</v>
      </c>
      <c r="I735" s="6">
        <f>VLOOKUP(A735,'[2]【4】 框架Ratecard条目汇总'!$A:$L,12,0)</f>
        <v>600</v>
      </c>
    </row>
    <row r="736" spans="1:9" ht="19" customHeight="1">
      <c r="A736" s="3" t="s">
        <v>2171</v>
      </c>
      <c r="B736" s="3" t="s">
        <v>158</v>
      </c>
      <c r="C736" s="3" t="s">
        <v>309</v>
      </c>
      <c r="D736" s="3" t="s">
        <v>2172</v>
      </c>
      <c r="E736" s="3" t="s">
        <v>2173</v>
      </c>
      <c r="F736" s="3" t="s">
        <v>2174</v>
      </c>
      <c r="G736" s="4" t="s">
        <v>2175</v>
      </c>
      <c r="H736" s="3" t="s">
        <v>313</v>
      </c>
      <c r="I736" s="6">
        <f>VLOOKUP(A736,'[2]【4】 框架Ratecard条目汇总'!$A:$L,12,0)</f>
        <v>800</v>
      </c>
    </row>
    <row r="737" spans="1:9" ht="19" customHeight="1">
      <c r="A737" s="3" t="s">
        <v>2176</v>
      </c>
      <c r="B737" s="3" t="s">
        <v>158</v>
      </c>
      <c r="C737" s="3" t="s">
        <v>309</v>
      </c>
      <c r="D737" s="3" t="s">
        <v>2172</v>
      </c>
      <c r="E737" s="3" t="s">
        <v>2173</v>
      </c>
      <c r="F737" s="3" t="s">
        <v>2177</v>
      </c>
      <c r="G737" s="4" t="s">
        <v>2178</v>
      </c>
      <c r="H737" s="3" t="s">
        <v>313</v>
      </c>
      <c r="I737" s="6">
        <f>VLOOKUP(A737,'[2]【4】 框架Ratecard条目汇总'!$A:$L,12,0)</f>
        <v>600</v>
      </c>
    </row>
    <row r="738" spans="1:9" ht="19" customHeight="1">
      <c r="A738" s="3" t="s">
        <v>337</v>
      </c>
      <c r="B738" s="3" t="s">
        <v>158</v>
      </c>
      <c r="C738" s="3" t="s">
        <v>309</v>
      </c>
      <c r="D738" s="3" t="s">
        <v>2172</v>
      </c>
      <c r="E738" s="3" t="s">
        <v>2179</v>
      </c>
      <c r="F738" s="3" t="s">
        <v>335</v>
      </c>
      <c r="G738" s="4" t="s">
        <v>2180</v>
      </c>
      <c r="H738" s="3" t="s">
        <v>2181</v>
      </c>
      <c r="I738" s="6">
        <f>VLOOKUP(A738,'[2]【4】 框架Ratecard条目汇总'!$A:$L,12,0)</f>
        <v>300</v>
      </c>
    </row>
    <row r="739" spans="1:9" ht="19" customHeight="1">
      <c r="A739" s="3" t="s">
        <v>2182</v>
      </c>
      <c r="B739" s="3" t="s">
        <v>158</v>
      </c>
      <c r="C739" s="3" t="s">
        <v>309</v>
      </c>
      <c r="D739" s="3" t="s">
        <v>2172</v>
      </c>
      <c r="E739" s="3" t="s">
        <v>2179</v>
      </c>
      <c r="F739" s="3" t="s">
        <v>2183</v>
      </c>
      <c r="G739" s="4" t="s">
        <v>2184</v>
      </c>
      <c r="H739" s="3" t="s">
        <v>2181</v>
      </c>
      <c r="I739" s="6">
        <f>VLOOKUP(A739,'[2]【4】 框架Ratecard条目汇总'!$A:$L,12,0)</f>
        <v>535</v>
      </c>
    </row>
    <row r="740" spans="1:9" ht="19" customHeight="1">
      <c r="A740" s="3" t="s">
        <v>2185</v>
      </c>
      <c r="B740" s="3" t="s">
        <v>158</v>
      </c>
      <c r="C740" s="3" t="s">
        <v>309</v>
      </c>
      <c r="D740" s="3" t="s">
        <v>2172</v>
      </c>
      <c r="E740" s="3" t="s">
        <v>2179</v>
      </c>
      <c r="F740" s="3" t="s">
        <v>2186</v>
      </c>
      <c r="G740" s="4" t="s">
        <v>2180</v>
      </c>
      <c r="H740" s="3" t="s">
        <v>2181</v>
      </c>
      <c r="I740" s="6">
        <f>VLOOKUP(A740,'[2]【4】 框架Ratecard条目汇总'!$A:$L,12,0)</f>
        <v>500</v>
      </c>
    </row>
    <row r="741" spans="1:9" ht="19" customHeight="1">
      <c r="A741" s="3" t="s">
        <v>2187</v>
      </c>
      <c r="B741" s="3" t="s">
        <v>158</v>
      </c>
      <c r="C741" s="3" t="s">
        <v>309</v>
      </c>
      <c r="D741" s="3" t="s">
        <v>2172</v>
      </c>
      <c r="E741" s="3" t="s">
        <v>2179</v>
      </c>
      <c r="F741" s="3" t="s">
        <v>2188</v>
      </c>
      <c r="G741" s="4" t="s">
        <v>2180</v>
      </c>
      <c r="H741" s="3" t="s">
        <v>2181</v>
      </c>
      <c r="I741" s="6">
        <f>VLOOKUP(A741,'[2]【4】 框架Ratecard条目汇总'!$A:$L,12,0)</f>
        <v>400</v>
      </c>
    </row>
    <row r="742" spans="1:9" ht="19" customHeight="1">
      <c r="A742" s="3" t="s">
        <v>2189</v>
      </c>
      <c r="B742" s="3" t="s">
        <v>158</v>
      </c>
      <c r="C742" s="3" t="s">
        <v>309</v>
      </c>
      <c r="D742" s="3" t="s">
        <v>2172</v>
      </c>
      <c r="E742" s="3" t="s">
        <v>2179</v>
      </c>
      <c r="F742" s="3" t="s">
        <v>2190</v>
      </c>
      <c r="G742" s="4" t="s">
        <v>2180</v>
      </c>
      <c r="H742" s="3" t="s">
        <v>2181</v>
      </c>
      <c r="I742" s="6">
        <f>VLOOKUP(A742,'[2]【4】 框架Ratecard条目汇总'!$A:$L,12,0)</f>
        <v>300</v>
      </c>
    </row>
    <row r="743" spans="1:9" ht="19" customHeight="1">
      <c r="A743" s="3" t="s">
        <v>322</v>
      </c>
      <c r="B743" s="3" t="s">
        <v>158</v>
      </c>
      <c r="C743" s="3" t="s">
        <v>309</v>
      </c>
      <c r="D743" s="3" t="s">
        <v>2172</v>
      </c>
      <c r="E743" s="3" t="s">
        <v>2191</v>
      </c>
      <c r="F743" s="3" t="s">
        <v>321</v>
      </c>
      <c r="G743" s="4" t="s">
        <v>2192</v>
      </c>
      <c r="H743" s="3" t="s">
        <v>2193</v>
      </c>
      <c r="I743" s="6">
        <f>VLOOKUP(A743,'[2]【4】 框架Ratecard条目汇总'!$A:$L,12,0)</f>
        <v>300</v>
      </c>
    </row>
    <row r="744" spans="1:9" ht="19" customHeight="1">
      <c r="A744" s="3" t="s">
        <v>2194</v>
      </c>
      <c r="B744" s="3" t="s">
        <v>158</v>
      </c>
      <c r="C744" s="3" t="s">
        <v>309</v>
      </c>
      <c r="D744" s="3" t="s">
        <v>2172</v>
      </c>
      <c r="E744" s="3" t="s">
        <v>2191</v>
      </c>
      <c r="F744" s="3" t="s">
        <v>2195</v>
      </c>
      <c r="G744" s="4" t="s">
        <v>2196</v>
      </c>
      <c r="H744" s="3" t="s">
        <v>2193</v>
      </c>
      <c r="I744" s="6">
        <f>VLOOKUP(A744,'[2]【4】 框架Ratecard条目汇总'!$A:$L,12,0)</f>
        <v>600</v>
      </c>
    </row>
    <row r="745" spans="1:9" ht="19" customHeight="1">
      <c r="A745" s="3" t="s">
        <v>325</v>
      </c>
      <c r="B745" s="3" t="s">
        <v>158</v>
      </c>
      <c r="C745" s="3" t="s">
        <v>309</v>
      </c>
      <c r="D745" s="3" t="s">
        <v>2172</v>
      </c>
      <c r="E745" s="3" t="s">
        <v>2191</v>
      </c>
      <c r="F745" s="3" t="s">
        <v>2197</v>
      </c>
      <c r="G745" s="4" t="s">
        <v>2198</v>
      </c>
      <c r="H745" s="3" t="s">
        <v>2193</v>
      </c>
      <c r="I745" s="6">
        <f>VLOOKUP(A745,'[2]【4】 框架Ratecard条目汇总'!$A:$L,12,0)</f>
        <v>800</v>
      </c>
    </row>
    <row r="746" spans="1:9" ht="19" customHeight="1">
      <c r="A746" s="3" t="s">
        <v>2199</v>
      </c>
      <c r="B746" s="3" t="s">
        <v>158</v>
      </c>
      <c r="C746" s="3" t="s">
        <v>309</v>
      </c>
      <c r="D746" s="3" t="s">
        <v>2172</v>
      </c>
      <c r="E746" s="3" t="s">
        <v>2191</v>
      </c>
      <c r="F746" s="3" t="s">
        <v>2200</v>
      </c>
      <c r="G746" s="4" t="s">
        <v>2201</v>
      </c>
      <c r="H746" s="3" t="s">
        <v>2193</v>
      </c>
      <c r="I746" s="6">
        <f>VLOOKUP(A746,'[2]【4】 框架Ratecard条目汇总'!$A:$L,12,0)</f>
        <v>290</v>
      </c>
    </row>
    <row r="747" spans="1:9" ht="19" customHeight="1">
      <c r="A747" s="3" t="s">
        <v>2202</v>
      </c>
      <c r="B747" s="3" t="s">
        <v>158</v>
      </c>
      <c r="C747" s="3" t="s">
        <v>309</v>
      </c>
      <c r="D747" s="3" t="s">
        <v>2172</v>
      </c>
      <c r="E747" s="3" t="s">
        <v>2191</v>
      </c>
      <c r="F747" s="3" t="s">
        <v>2203</v>
      </c>
      <c r="G747" s="4" t="s">
        <v>2204</v>
      </c>
      <c r="H747" s="3" t="s">
        <v>2193</v>
      </c>
      <c r="I747" s="6">
        <f>VLOOKUP(A747,'[2]【4】 框架Ratecard条目汇总'!$A:$L,12,0)</f>
        <v>375</v>
      </c>
    </row>
    <row r="748" spans="1:9" ht="19" customHeight="1">
      <c r="A748" s="3" t="s">
        <v>2205</v>
      </c>
      <c r="B748" s="3" t="s">
        <v>158</v>
      </c>
      <c r="C748" s="3" t="s">
        <v>309</v>
      </c>
      <c r="D748" s="3" t="s">
        <v>2172</v>
      </c>
      <c r="E748" s="3" t="s">
        <v>2191</v>
      </c>
      <c r="F748" s="3" t="s">
        <v>2206</v>
      </c>
      <c r="G748" s="4" t="s">
        <v>2207</v>
      </c>
      <c r="H748" s="3" t="s">
        <v>2193</v>
      </c>
      <c r="I748" s="6">
        <f>VLOOKUP(A748,'[2]【4】 框架Ratecard条目汇总'!$A:$L,12,0)</f>
        <v>500</v>
      </c>
    </row>
    <row r="749" spans="1:9" ht="19" customHeight="1">
      <c r="A749" s="3" t="s">
        <v>333</v>
      </c>
      <c r="B749" s="3" t="s">
        <v>158</v>
      </c>
      <c r="C749" s="3" t="s">
        <v>309</v>
      </c>
      <c r="D749" s="3" t="s">
        <v>2172</v>
      </c>
      <c r="E749" s="3" t="s">
        <v>2191</v>
      </c>
      <c r="F749" s="3" t="s">
        <v>2208</v>
      </c>
      <c r="G749" s="4" t="s">
        <v>2209</v>
      </c>
      <c r="H749" s="3" t="s">
        <v>2193</v>
      </c>
      <c r="I749" s="6">
        <f>VLOOKUP(A749,'[2]【4】 框架Ratecard条目汇总'!$A:$L,12,0)</f>
        <v>675</v>
      </c>
    </row>
    <row r="750" spans="1:9" ht="19" customHeight="1">
      <c r="A750" s="3" t="s">
        <v>2210</v>
      </c>
      <c r="B750" s="3" t="s">
        <v>158</v>
      </c>
      <c r="C750" s="3" t="s">
        <v>309</v>
      </c>
      <c r="D750" s="3" t="s">
        <v>2172</v>
      </c>
      <c r="E750" s="3" t="s">
        <v>2191</v>
      </c>
      <c r="F750" s="3" t="s">
        <v>2211</v>
      </c>
      <c r="G750" s="4" t="s">
        <v>2212</v>
      </c>
      <c r="H750" s="3" t="s">
        <v>2193</v>
      </c>
      <c r="I750" s="6">
        <f>VLOOKUP(A750,'[2]【4】 框架Ratecard条目汇总'!$A:$L,12,0)</f>
        <v>1100</v>
      </c>
    </row>
    <row r="751" spans="1:9" ht="19" customHeight="1">
      <c r="A751" s="3" t="s">
        <v>319</v>
      </c>
      <c r="B751" s="3" t="s">
        <v>158</v>
      </c>
      <c r="C751" s="3" t="s">
        <v>309</v>
      </c>
      <c r="D751" s="3" t="s">
        <v>2172</v>
      </c>
      <c r="E751" s="3" t="s">
        <v>2213</v>
      </c>
      <c r="F751" s="3" t="s">
        <v>2214</v>
      </c>
      <c r="G751" s="4" t="s">
        <v>2215</v>
      </c>
      <c r="H751" s="3" t="s">
        <v>313</v>
      </c>
      <c r="I751" s="6">
        <f>VLOOKUP(A751,'[2]【4】 框架Ratecard条目汇总'!$A:$L,12,0)</f>
        <v>2350</v>
      </c>
    </row>
    <row r="752" spans="1:9" ht="19" customHeight="1">
      <c r="A752" s="3" t="s">
        <v>2216</v>
      </c>
      <c r="B752" s="3" t="s">
        <v>158</v>
      </c>
      <c r="C752" s="3" t="s">
        <v>309</v>
      </c>
      <c r="D752" s="3" t="s">
        <v>2172</v>
      </c>
      <c r="E752" s="3" t="s">
        <v>2213</v>
      </c>
      <c r="F752" s="3" t="s">
        <v>2214</v>
      </c>
      <c r="G752" s="4" t="s">
        <v>2217</v>
      </c>
      <c r="H752" s="3" t="s">
        <v>2218</v>
      </c>
      <c r="I752" s="6">
        <f>VLOOKUP(A752,'[2]【4】 框架Ratecard条目汇总'!$A:$L,12,0)</f>
        <v>1510</v>
      </c>
    </row>
    <row r="753" spans="1:9" ht="19" customHeight="1">
      <c r="A753" s="3" t="s">
        <v>2219</v>
      </c>
      <c r="B753" s="3" t="s">
        <v>158</v>
      </c>
      <c r="C753" s="3" t="s">
        <v>309</v>
      </c>
      <c r="D753" s="3" t="s">
        <v>2172</v>
      </c>
      <c r="E753" s="3" t="s">
        <v>2213</v>
      </c>
      <c r="F753" s="3" t="s">
        <v>2220</v>
      </c>
      <c r="G753" s="4" t="s">
        <v>2221</v>
      </c>
      <c r="H753" s="3" t="s">
        <v>2193</v>
      </c>
      <c r="I753" s="6">
        <f>VLOOKUP(A753,'[2]【4】 框架Ratecard条目汇总'!$A:$L,12,0)</f>
        <v>900</v>
      </c>
    </row>
    <row r="754" spans="1:9" ht="19" customHeight="1">
      <c r="A754" s="3" t="s">
        <v>2222</v>
      </c>
      <c r="B754" s="3" t="s">
        <v>158</v>
      </c>
      <c r="C754" s="3" t="s">
        <v>309</v>
      </c>
      <c r="D754" s="3" t="s">
        <v>2172</v>
      </c>
      <c r="E754" s="3" t="s">
        <v>2213</v>
      </c>
      <c r="F754" s="3" t="s">
        <v>2223</v>
      </c>
      <c r="G754" s="4" t="s">
        <v>2224</v>
      </c>
      <c r="H754" s="3" t="s">
        <v>2193</v>
      </c>
      <c r="I754" s="6">
        <f>VLOOKUP(A754,'[2]【4】 框架Ratecard条目汇总'!$A:$L,12,0)</f>
        <v>1400</v>
      </c>
    </row>
    <row r="755" spans="1:9" ht="19" customHeight="1">
      <c r="A755" s="3" t="s">
        <v>2225</v>
      </c>
      <c r="B755" s="3" t="s">
        <v>158</v>
      </c>
      <c r="C755" s="3" t="s">
        <v>309</v>
      </c>
      <c r="D755" s="3" t="s">
        <v>2172</v>
      </c>
      <c r="E755" s="3" t="s">
        <v>2213</v>
      </c>
      <c r="F755" s="3" t="s">
        <v>2226</v>
      </c>
      <c r="G755" s="4" t="s">
        <v>2227</v>
      </c>
      <c r="H755" s="3" t="s">
        <v>2193</v>
      </c>
      <c r="I755" s="6">
        <f>VLOOKUP(A755,'[2]【4】 框架Ratecard条目汇总'!$A:$L,12,0)</f>
        <v>2250</v>
      </c>
    </row>
    <row r="756" spans="1:9" ht="19" customHeight="1">
      <c r="A756" s="3" t="s">
        <v>2228</v>
      </c>
      <c r="B756" s="3" t="s">
        <v>158</v>
      </c>
      <c r="C756" s="3" t="s">
        <v>309</v>
      </c>
      <c r="D756" s="3" t="s">
        <v>2172</v>
      </c>
      <c r="E756" s="3" t="s">
        <v>2213</v>
      </c>
      <c r="F756" s="3" t="s">
        <v>2229</v>
      </c>
      <c r="G756" s="4" t="s">
        <v>2230</v>
      </c>
      <c r="H756" s="3" t="s">
        <v>313</v>
      </c>
      <c r="I756" s="6">
        <f>VLOOKUP(A756,'[2]【4】 框架Ratecard条目汇总'!$A:$L,12,0)</f>
        <v>2000</v>
      </c>
    </row>
    <row r="757" spans="1:9" ht="19" customHeight="1">
      <c r="A757" s="3" t="s">
        <v>2231</v>
      </c>
      <c r="B757" s="3" t="s">
        <v>158</v>
      </c>
      <c r="C757" s="3" t="s">
        <v>309</v>
      </c>
      <c r="D757" s="3" t="s">
        <v>2172</v>
      </c>
      <c r="E757" s="3" t="s">
        <v>2213</v>
      </c>
      <c r="F757" s="3" t="s">
        <v>2232</v>
      </c>
      <c r="G757" s="4" t="s">
        <v>2230</v>
      </c>
      <c r="H757" s="3" t="s">
        <v>313</v>
      </c>
      <c r="I757" s="6">
        <f>VLOOKUP(A757,'[2]【4】 框架Ratecard条目汇总'!$A:$L,12,0)</f>
        <v>3550</v>
      </c>
    </row>
    <row r="758" spans="1:9" ht="19" customHeight="1">
      <c r="A758" s="3" t="s">
        <v>2233</v>
      </c>
      <c r="B758" s="3" t="s">
        <v>158</v>
      </c>
      <c r="C758" s="3" t="s">
        <v>309</v>
      </c>
      <c r="D758" s="3" t="s">
        <v>2172</v>
      </c>
      <c r="E758" s="3" t="s">
        <v>2213</v>
      </c>
      <c r="F758" s="3" t="s">
        <v>2234</v>
      </c>
      <c r="G758" s="4" t="s">
        <v>2230</v>
      </c>
      <c r="H758" s="3" t="s">
        <v>313</v>
      </c>
      <c r="I758" s="6">
        <f>VLOOKUP(A758,'[2]【4】 框架Ratecard条目汇总'!$A:$L,12,0)</f>
        <v>5500</v>
      </c>
    </row>
    <row r="759" spans="1:9" ht="19" customHeight="1">
      <c r="A759" s="3" t="s">
        <v>2235</v>
      </c>
      <c r="B759" s="3" t="s">
        <v>158</v>
      </c>
      <c r="C759" s="3" t="s">
        <v>309</v>
      </c>
      <c r="D759" s="3" t="s">
        <v>2172</v>
      </c>
      <c r="E759" s="3" t="s">
        <v>2213</v>
      </c>
      <c r="F759" s="3" t="s">
        <v>2236</v>
      </c>
      <c r="G759" s="4" t="s">
        <v>2230</v>
      </c>
      <c r="H759" s="3" t="s">
        <v>313</v>
      </c>
      <c r="I759" s="6">
        <f>VLOOKUP(A759,'[2]【4】 框架Ratecard条目汇总'!$A:$L,12,0)</f>
        <v>3350</v>
      </c>
    </row>
    <row r="760" spans="1:9" ht="19" customHeight="1">
      <c r="A760" s="3" t="s">
        <v>2237</v>
      </c>
      <c r="B760" s="3" t="s">
        <v>158</v>
      </c>
      <c r="C760" s="3" t="s">
        <v>309</v>
      </c>
      <c r="D760" s="3" t="s">
        <v>2172</v>
      </c>
      <c r="E760" s="3" t="s">
        <v>2213</v>
      </c>
      <c r="F760" s="3" t="s">
        <v>2238</v>
      </c>
      <c r="G760" s="4" t="s">
        <v>2230</v>
      </c>
      <c r="H760" s="3" t="s">
        <v>313</v>
      </c>
      <c r="I760" s="6">
        <f>VLOOKUP(A760,'[2]【4】 框架Ratecard条目汇总'!$A:$L,12,0)</f>
        <v>5000</v>
      </c>
    </row>
    <row r="761" spans="1:9" ht="19" customHeight="1">
      <c r="A761" s="3" t="s">
        <v>2239</v>
      </c>
      <c r="B761" s="3" t="s">
        <v>158</v>
      </c>
      <c r="C761" s="3" t="s">
        <v>309</v>
      </c>
      <c r="D761" s="3" t="s">
        <v>2172</v>
      </c>
      <c r="E761" s="3" t="s">
        <v>2213</v>
      </c>
      <c r="F761" s="3" t="s">
        <v>2240</v>
      </c>
      <c r="G761" s="4" t="s">
        <v>2230</v>
      </c>
      <c r="H761" s="3" t="s">
        <v>313</v>
      </c>
      <c r="I761" s="6">
        <f>VLOOKUP(A761,'[2]【4】 框架Ratecard条目汇总'!$A:$L,12,0)</f>
        <v>7700</v>
      </c>
    </row>
    <row r="762" spans="1:9" ht="19" customHeight="1">
      <c r="A762" s="3" t="s">
        <v>2241</v>
      </c>
      <c r="B762" s="3" t="s">
        <v>158</v>
      </c>
      <c r="C762" s="3" t="s">
        <v>309</v>
      </c>
      <c r="D762" s="3" t="s">
        <v>2172</v>
      </c>
      <c r="E762" s="3" t="s">
        <v>2213</v>
      </c>
      <c r="F762" s="3" t="s">
        <v>2242</v>
      </c>
      <c r="G762" s="4" t="s">
        <v>2243</v>
      </c>
      <c r="H762" s="3" t="s">
        <v>2193</v>
      </c>
      <c r="I762" s="6">
        <f>VLOOKUP(A762,'[2]【4】 框架Ratecard条目汇总'!$A:$L,12,0)</f>
        <v>1200</v>
      </c>
    </row>
    <row r="763" spans="1:9" ht="19" customHeight="1">
      <c r="A763" s="3" t="s">
        <v>2244</v>
      </c>
      <c r="B763" s="3" t="s">
        <v>158</v>
      </c>
      <c r="C763" s="3" t="s">
        <v>309</v>
      </c>
      <c r="D763" s="3" t="s">
        <v>2172</v>
      </c>
      <c r="E763" s="3" t="s">
        <v>2213</v>
      </c>
      <c r="F763" s="3" t="s">
        <v>2245</v>
      </c>
      <c r="G763" s="4" t="s">
        <v>2246</v>
      </c>
      <c r="H763" s="3" t="s">
        <v>2193</v>
      </c>
      <c r="I763" s="6">
        <f>VLOOKUP(A763,'[2]【4】 框架Ratecard条目汇总'!$A:$L,12,0)</f>
        <v>2600</v>
      </c>
    </row>
    <row r="764" spans="1:9" ht="19" customHeight="1">
      <c r="A764" s="3" t="s">
        <v>2247</v>
      </c>
      <c r="B764" s="3" t="s">
        <v>158</v>
      </c>
      <c r="C764" s="3" t="s">
        <v>309</v>
      </c>
      <c r="D764" s="3" t="s">
        <v>2172</v>
      </c>
      <c r="E764" s="3" t="s">
        <v>2213</v>
      </c>
      <c r="F764" s="3" t="s">
        <v>2248</v>
      </c>
      <c r="G764" s="4" t="s">
        <v>2246</v>
      </c>
      <c r="H764" s="3" t="s">
        <v>2193</v>
      </c>
      <c r="I764" s="6">
        <f>VLOOKUP(A764,'[2]【4】 框架Ratecard条目汇总'!$A:$L,12,0)</f>
        <v>4000</v>
      </c>
    </row>
    <row r="765" spans="1:9" ht="19" customHeight="1">
      <c r="A765" s="3" t="s">
        <v>2249</v>
      </c>
      <c r="B765" s="3" t="s">
        <v>158</v>
      </c>
      <c r="C765" s="3" t="s">
        <v>309</v>
      </c>
      <c r="D765" s="3" t="s">
        <v>2172</v>
      </c>
      <c r="E765" s="3" t="s">
        <v>2213</v>
      </c>
      <c r="F765" s="3" t="s">
        <v>2250</v>
      </c>
      <c r="G765" s="4" t="s">
        <v>2251</v>
      </c>
      <c r="H765" s="3" t="s">
        <v>313</v>
      </c>
      <c r="I765" s="6">
        <f>VLOOKUP(A765,'[2]【4】 框架Ratecard条目汇总'!$A:$L,12,0)</f>
        <v>800</v>
      </c>
    </row>
    <row r="766" spans="1:9" ht="19" customHeight="1">
      <c r="A766" s="3" t="s">
        <v>2252</v>
      </c>
      <c r="B766" s="3" t="s">
        <v>158</v>
      </c>
      <c r="C766" s="3" t="s">
        <v>309</v>
      </c>
      <c r="D766" s="3" t="s">
        <v>2172</v>
      </c>
      <c r="E766" s="3" t="s">
        <v>2213</v>
      </c>
      <c r="F766" s="3" t="s">
        <v>2253</v>
      </c>
      <c r="G766" s="4" t="s">
        <v>2254</v>
      </c>
      <c r="H766" s="3" t="s">
        <v>313</v>
      </c>
      <c r="I766" s="6">
        <f>VLOOKUP(A766,'[2]【4】 框架Ratecard条目汇总'!$A:$L,12,0)</f>
        <v>1000</v>
      </c>
    </row>
    <row r="767" spans="1:9" ht="19" customHeight="1">
      <c r="A767" s="3" t="s">
        <v>2255</v>
      </c>
      <c r="B767" s="3" t="s">
        <v>158</v>
      </c>
      <c r="C767" s="3" t="s">
        <v>309</v>
      </c>
      <c r="D767" s="3" t="s">
        <v>2172</v>
      </c>
      <c r="E767" s="3" t="s">
        <v>2213</v>
      </c>
      <c r="F767" s="3" t="s">
        <v>2256</v>
      </c>
      <c r="G767" s="4" t="s">
        <v>2257</v>
      </c>
      <c r="H767" s="3" t="s">
        <v>2193</v>
      </c>
      <c r="I767" s="6">
        <f>VLOOKUP(A767,'[2]【4】 框架Ratecard条目汇总'!$A:$L,12,0)</f>
        <v>1100</v>
      </c>
    </row>
    <row r="768" spans="1:9" ht="19" customHeight="1">
      <c r="A768" s="3" t="s">
        <v>2258</v>
      </c>
      <c r="B768" s="3" t="s">
        <v>158</v>
      </c>
      <c r="C768" s="3" t="s">
        <v>309</v>
      </c>
      <c r="D768" s="3" t="s">
        <v>2172</v>
      </c>
      <c r="E768" s="3" t="s">
        <v>2213</v>
      </c>
      <c r="F768" s="3" t="s">
        <v>2259</v>
      </c>
      <c r="G768" s="4" t="s">
        <v>2260</v>
      </c>
      <c r="H768" s="3" t="s">
        <v>313</v>
      </c>
      <c r="I768" s="6">
        <f>VLOOKUP(A768,'[2]【4】 框架Ratecard条目汇总'!$A:$L,12,0)</f>
        <v>1500</v>
      </c>
    </row>
    <row r="769" spans="1:9" ht="19" customHeight="1">
      <c r="A769" s="3" t="s">
        <v>2261</v>
      </c>
      <c r="B769" s="3" t="s">
        <v>158</v>
      </c>
      <c r="C769" s="3" t="s">
        <v>309</v>
      </c>
      <c r="D769" s="3" t="s">
        <v>2172</v>
      </c>
      <c r="E769" s="3" t="s">
        <v>2213</v>
      </c>
      <c r="F769" s="3" t="s">
        <v>2262</v>
      </c>
      <c r="G769" s="4" t="s">
        <v>2260</v>
      </c>
      <c r="H769" s="3" t="s">
        <v>313</v>
      </c>
      <c r="I769" s="6">
        <f>VLOOKUP(A769,'[2]【4】 框架Ratecard条目汇总'!$A:$L,12,0)</f>
        <v>1000</v>
      </c>
    </row>
    <row r="770" spans="1:9" ht="19" customHeight="1">
      <c r="A770" s="3" t="s">
        <v>330</v>
      </c>
      <c r="B770" s="3" t="s">
        <v>158</v>
      </c>
      <c r="C770" s="3" t="s">
        <v>309</v>
      </c>
      <c r="D770" s="3" t="s">
        <v>2172</v>
      </c>
      <c r="E770" s="3" t="s">
        <v>2213</v>
      </c>
      <c r="F770" s="3" t="s">
        <v>2263</v>
      </c>
      <c r="G770" s="4" t="s">
        <v>2264</v>
      </c>
      <c r="H770" s="3" t="s">
        <v>313</v>
      </c>
      <c r="I770" s="6">
        <f>VLOOKUP(A770,'[2]【4】 框架Ratecard条目汇总'!$A:$L,12,0)</f>
        <v>1200</v>
      </c>
    </row>
    <row r="771" spans="1:9" ht="19" customHeight="1">
      <c r="A771" s="3" t="s">
        <v>2265</v>
      </c>
      <c r="B771" s="3" t="s">
        <v>158</v>
      </c>
      <c r="C771" s="3" t="s">
        <v>309</v>
      </c>
      <c r="D771" s="3" t="s">
        <v>2172</v>
      </c>
      <c r="E771" s="3" t="s">
        <v>2213</v>
      </c>
      <c r="F771" s="3" t="s">
        <v>2266</v>
      </c>
      <c r="G771" s="4" t="s">
        <v>2267</v>
      </c>
      <c r="H771" s="3" t="s">
        <v>313</v>
      </c>
      <c r="I771" s="6">
        <f>VLOOKUP(A771,'[2]【4】 框架Ratecard条目汇总'!$A:$L,12,0)</f>
        <v>1000</v>
      </c>
    </row>
    <row r="772" spans="1:9" ht="19" customHeight="1">
      <c r="A772" s="3" t="s">
        <v>2268</v>
      </c>
      <c r="B772" s="3" t="s">
        <v>158</v>
      </c>
      <c r="C772" s="3" t="s">
        <v>309</v>
      </c>
      <c r="D772" s="3" t="s">
        <v>2172</v>
      </c>
      <c r="E772" s="3" t="s">
        <v>2213</v>
      </c>
      <c r="F772" s="3" t="s">
        <v>2269</v>
      </c>
      <c r="G772" s="4" t="s">
        <v>2270</v>
      </c>
      <c r="H772" s="3" t="s">
        <v>313</v>
      </c>
      <c r="I772" s="6">
        <f>VLOOKUP(A772,'[2]【4】 框架Ratecard条目汇总'!$A:$L,12,0)</f>
        <v>1000</v>
      </c>
    </row>
    <row r="773" spans="1:9" ht="19" customHeight="1">
      <c r="A773" s="3" t="s">
        <v>2271</v>
      </c>
      <c r="B773" s="3" t="s">
        <v>158</v>
      </c>
      <c r="C773" s="3" t="s">
        <v>309</v>
      </c>
      <c r="D773" s="3" t="s">
        <v>2172</v>
      </c>
      <c r="E773" s="3" t="s">
        <v>2213</v>
      </c>
      <c r="F773" s="3" t="s">
        <v>2272</v>
      </c>
      <c r="G773" s="4" t="s">
        <v>2273</v>
      </c>
      <c r="H773" s="3" t="s">
        <v>313</v>
      </c>
      <c r="I773" s="6">
        <f>VLOOKUP(A773,'[2]【4】 框架Ratecard条目汇总'!$A:$L,12,0)</f>
        <v>900</v>
      </c>
    </row>
    <row r="774" spans="1:9" ht="19" customHeight="1">
      <c r="A774" s="3" t="s">
        <v>2274</v>
      </c>
      <c r="B774" s="3" t="s">
        <v>158</v>
      </c>
      <c r="C774" s="3" t="s">
        <v>309</v>
      </c>
      <c r="D774" s="3" t="s">
        <v>2172</v>
      </c>
      <c r="E774" s="3" t="s">
        <v>2213</v>
      </c>
      <c r="F774" s="3" t="s">
        <v>2275</v>
      </c>
      <c r="G774" s="4" t="s">
        <v>2267</v>
      </c>
      <c r="H774" s="3" t="s">
        <v>313</v>
      </c>
      <c r="I774" s="6">
        <f>VLOOKUP(A774,'[2]【4】 框架Ratecard条目汇总'!$A:$L,12,0)</f>
        <v>800</v>
      </c>
    </row>
    <row r="775" spans="1:9" ht="19" customHeight="1">
      <c r="A775" s="3" t="s">
        <v>2276</v>
      </c>
      <c r="B775" s="3" t="s">
        <v>158</v>
      </c>
      <c r="C775" s="3" t="s">
        <v>309</v>
      </c>
      <c r="D775" s="3" t="s">
        <v>2172</v>
      </c>
      <c r="E775" s="3" t="s">
        <v>2213</v>
      </c>
      <c r="F775" s="3" t="s">
        <v>2277</v>
      </c>
      <c r="G775" s="4" t="s">
        <v>2278</v>
      </c>
      <c r="H775" s="3" t="s">
        <v>313</v>
      </c>
      <c r="I775" s="6">
        <f>VLOOKUP(A775,'[2]【4】 框架Ratecard条目汇总'!$A:$L,12,0)</f>
        <v>1500</v>
      </c>
    </row>
    <row r="776" spans="1:9" ht="19" customHeight="1">
      <c r="A776" s="3" t="s">
        <v>2279</v>
      </c>
      <c r="B776" s="3" t="s">
        <v>158</v>
      </c>
      <c r="C776" s="3" t="s">
        <v>309</v>
      </c>
      <c r="D776" s="3" t="s">
        <v>2172</v>
      </c>
      <c r="E776" s="3" t="s">
        <v>2213</v>
      </c>
      <c r="F776" s="3" t="s">
        <v>2280</v>
      </c>
      <c r="G776" s="4" t="s">
        <v>2281</v>
      </c>
      <c r="H776" s="3" t="s">
        <v>313</v>
      </c>
      <c r="I776" s="6">
        <f>VLOOKUP(A776,'[2]【4】 框架Ratecard条目汇总'!$A:$L,12,0)</f>
        <v>900</v>
      </c>
    </row>
    <row r="777" spans="1:9" ht="19" customHeight="1">
      <c r="A777" s="3" t="s">
        <v>2282</v>
      </c>
      <c r="B777" s="3" t="s">
        <v>158</v>
      </c>
      <c r="C777" s="3" t="s">
        <v>309</v>
      </c>
      <c r="D777" s="3" t="s">
        <v>2172</v>
      </c>
      <c r="E777" s="3" t="s">
        <v>2213</v>
      </c>
      <c r="F777" s="3" t="s">
        <v>2283</v>
      </c>
      <c r="G777" s="4" t="s">
        <v>2284</v>
      </c>
      <c r="H777" s="3" t="s">
        <v>313</v>
      </c>
      <c r="I777" s="6">
        <f>VLOOKUP(A777,'[2]【4】 框架Ratecard条目汇总'!$A:$L,12,0)</f>
        <v>350</v>
      </c>
    </row>
    <row r="778" spans="1:9" ht="19" customHeight="1">
      <c r="A778" s="3" t="s">
        <v>341</v>
      </c>
      <c r="B778" s="3" t="s">
        <v>158</v>
      </c>
      <c r="C778" s="3" t="s">
        <v>309</v>
      </c>
      <c r="D778" s="3" t="s">
        <v>2172</v>
      </c>
      <c r="E778" s="3" t="s">
        <v>2213</v>
      </c>
      <c r="F778" s="3" t="s">
        <v>2285</v>
      </c>
      <c r="G778" s="4" t="s">
        <v>2286</v>
      </c>
      <c r="H778" s="3" t="s">
        <v>2287</v>
      </c>
      <c r="I778" s="6">
        <f>VLOOKUP(A778,'[2]【4】 框架Ratecard条目汇总'!$A:$L,12,0)</f>
        <v>0.1</v>
      </c>
    </row>
    <row r="779" spans="1:9" ht="19" customHeight="1">
      <c r="A779" s="3" t="s">
        <v>2288</v>
      </c>
      <c r="B779" s="3" t="s">
        <v>158</v>
      </c>
      <c r="C779" s="3" t="s">
        <v>309</v>
      </c>
      <c r="D779" s="3" t="s">
        <v>2172</v>
      </c>
      <c r="E779" s="3" t="s">
        <v>2213</v>
      </c>
      <c r="F779" s="3" t="s">
        <v>2289</v>
      </c>
      <c r="G779" s="4" t="s">
        <v>2290</v>
      </c>
      <c r="H779" s="3" t="s">
        <v>313</v>
      </c>
      <c r="I779" s="6">
        <f>VLOOKUP(A779,'[2]【4】 框架Ratecard条目汇总'!$A:$L,12,0)</f>
        <v>800</v>
      </c>
    </row>
    <row r="780" spans="1:9" ht="19" customHeight="1">
      <c r="A780" s="3" t="s">
        <v>2291</v>
      </c>
      <c r="B780" s="3" t="s">
        <v>158</v>
      </c>
      <c r="C780" s="3" t="s">
        <v>309</v>
      </c>
      <c r="D780" s="3" t="s">
        <v>2172</v>
      </c>
      <c r="E780" s="3" t="s">
        <v>2292</v>
      </c>
      <c r="F780" s="3" t="s">
        <v>2293</v>
      </c>
      <c r="G780" s="4" t="s">
        <v>2294</v>
      </c>
      <c r="H780" s="3" t="s">
        <v>313</v>
      </c>
      <c r="I780" s="6">
        <f>VLOOKUP(A780,'[2]【4】 框架Ratecard条目汇总'!$A:$L,12,0)</f>
        <v>1400</v>
      </c>
    </row>
    <row r="781" spans="1:9" ht="19" customHeight="1">
      <c r="A781" s="3" t="s">
        <v>2295</v>
      </c>
      <c r="B781" s="3" t="s">
        <v>158</v>
      </c>
      <c r="C781" s="3" t="s">
        <v>309</v>
      </c>
      <c r="D781" s="3" t="s">
        <v>2172</v>
      </c>
      <c r="E781" s="3" t="s">
        <v>2292</v>
      </c>
      <c r="F781" s="3" t="s">
        <v>2296</v>
      </c>
      <c r="G781" s="4" t="s">
        <v>2294</v>
      </c>
      <c r="H781" s="3" t="s">
        <v>313</v>
      </c>
      <c r="I781" s="6">
        <f>VLOOKUP(A781,'[2]【4】 框架Ratecard条目汇总'!$A:$L,12,0)</f>
        <v>1900</v>
      </c>
    </row>
    <row r="782" spans="1:9" ht="19" customHeight="1">
      <c r="A782" s="3" t="s">
        <v>2297</v>
      </c>
      <c r="B782" s="3" t="s">
        <v>158</v>
      </c>
      <c r="C782" s="3" t="s">
        <v>309</v>
      </c>
      <c r="D782" s="3" t="s">
        <v>2172</v>
      </c>
      <c r="E782" s="3" t="s">
        <v>2292</v>
      </c>
      <c r="F782" s="3" t="s">
        <v>2298</v>
      </c>
      <c r="G782" s="4" t="s">
        <v>2294</v>
      </c>
      <c r="H782" s="3" t="s">
        <v>313</v>
      </c>
      <c r="I782" s="6">
        <f>VLOOKUP(A782,'[2]【4】 框架Ratecard条目汇总'!$A:$L,12,0)</f>
        <v>2500</v>
      </c>
    </row>
    <row r="783" spans="1:9" ht="19" customHeight="1">
      <c r="A783" s="3" t="s">
        <v>2299</v>
      </c>
      <c r="B783" s="3" t="s">
        <v>158</v>
      </c>
      <c r="C783" s="3" t="s">
        <v>309</v>
      </c>
      <c r="D783" s="3" t="s">
        <v>2172</v>
      </c>
      <c r="E783" s="3" t="s">
        <v>2292</v>
      </c>
      <c r="F783" s="3" t="s">
        <v>2300</v>
      </c>
      <c r="G783" s="4" t="s">
        <v>2301</v>
      </c>
      <c r="H783" s="3" t="s">
        <v>313</v>
      </c>
      <c r="I783" s="6">
        <f>VLOOKUP(A783,'[2]【4】 框架Ratecard条目汇总'!$A:$L,12,0)</f>
        <v>1500</v>
      </c>
    </row>
    <row r="784" spans="1:9" ht="19" customHeight="1">
      <c r="A784" s="3" t="s">
        <v>2302</v>
      </c>
      <c r="B784" s="3" t="s">
        <v>158</v>
      </c>
      <c r="C784" s="3" t="s">
        <v>309</v>
      </c>
      <c r="D784" s="3" t="s">
        <v>2172</v>
      </c>
      <c r="E784" s="3" t="s">
        <v>2292</v>
      </c>
      <c r="F784" s="3" t="s">
        <v>2303</v>
      </c>
      <c r="G784" s="4" t="s">
        <v>2304</v>
      </c>
      <c r="H784" s="3" t="s">
        <v>313</v>
      </c>
      <c r="I784" s="6">
        <f>VLOOKUP(A784,'[2]【4】 框架Ratecard条目汇总'!$A:$L,12,0)</f>
        <v>800</v>
      </c>
    </row>
    <row r="785" spans="1:9" ht="19" customHeight="1">
      <c r="A785" s="3" t="s">
        <v>2305</v>
      </c>
      <c r="B785" s="3" t="s">
        <v>158</v>
      </c>
      <c r="C785" s="3" t="s">
        <v>309</v>
      </c>
      <c r="D785" s="3" t="s">
        <v>2172</v>
      </c>
      <c r="E785" s="3" t="s">
        <v>2292</v>
      </c>
      <c r="F785" s="3" t="s">
        <v>2306</v>
      </c>
      <c r="G785" s="4" t="s">
        <v>2307</v>
      </c>
      <c r="H785" s="3" t="s">
        <v>313</v>
      </c>
      <c r="I785" s="6">
        <f>VLOOKUP(A785,'[2]【4】 框架Ratecard条目汇总'!$A:$L,12,0)</f>
        <v>1350</v>
      </c>
    </row>
    <row r="786" spans="1:9" ht="19" customHeight="1">
      <c r="A786" s="3" t="s">
        <v>2308</v>
      </c>
      <c r="B786" s="3" t="s">
        <v>158</v>
      </c>
      <c r="C786" s="3" t="s">
        <v>309</v>
      </c>
      <c r="D786" s="3" t="s">
        <v>2172</v>
      </c>
      <c r="E786" s="3" t="s">
        <v>2292</v>
      </c>
      <c r="F786" s="3" t="s">
        <v>2309</v>
      </c>
      <c r="G786" s="4" t="s">
        <v>2310</v>
      </c>
      <c r="H786" s="3" t="s">
        <v>313</v>
      </c>
      <c r="I786" s="6">
        <f>VLOOKUP(A786,'[2]【4】 框架Ratecard条目汇总'!$A:$L,12,0)</f>
        <v>1100</v>
      </c>
    </row>
    <row r="787" spans="1:9" ht="19" customHeight="1">
      <c r="A787" s="3" t="s">
        <v>2311</v>
      </c>
      <c r="B787" s="3" t="s">
        <v>158</v>
      </c>
      <c r="C787" s="3" t="s">
        <v>99</v>
      </c>
      <c r="D787" s="8" t="s">
        <v>2312</v>
      </c>
      <c r="E787" s="9" t="s">
        <v>2313</v>
      </c>
      <c r="F787" s="10" t="s">
        <v>2314</v>
      </c>
      <c r="G787" s="4" t="s">
        <v>2315</v>
      </c>
      <c r="H787" s="3" t="s">
        <v>513</v>
      </c>
      <c r="I787" s="6">
        <f>VLOOKUP(A787,'[2]【4】 框架Ratecard条目汇总'!$A:$L,12,0)</f>
        <v>65</v>
      </c>
    </row>
    <row r="788" spans="1:9" ht="19" customHeight="1">
      <c r="A788" s="3" t="s">
        <v>2316</v>
      </c>
      <c r="B788" s="3" t="s">
        <v>158</v>
      </c>
      <c r="C788" s="3" t="s">
        <v>99</v>
      </c>
      <c r="D788" s="8" t="s">
        <v>2312</v>
      </c>
      <c r="E788" s="9" t="s">
        <v>2317</v>
      </c>
      <c r="F788" s="10" t="s">
        <v>2318</v>
      </c>
      <c r="G788" s="4" t="s">
        <v>2319</v>
      </c>
      <c r="H788" s="3" t="s">
        <v>513</v>
      </c>
      <c r="I788" s="6">
        <f>VLOOKUP(A788,'[2]【4】 框架Ratecard条目汇总'!$A:$L,12,0)</f>
        <v>110</v>
      </c>
    </row>
    <row r="789" spans="1:9" ht="19" customHeight="1">
      <c r="A789" s="3" t="s">
        <v>347</v>
      </c>
      <c r="B789" s="3" t="s">
        <v>158</v>
      </c>
      <c r="C789" s="3" t="s">
        <v>100</v>
      </c>
      <c r="D789" s="3" t="s">
        <v>2191</v>
      </c>
      <c r="E789" s="3" t="s">
        <v>2320</v>
      </c>
      <c r="F789" s="3" t="s">
        <v>2320</v>
      </c>
      <c r="G789" s="4" t="s">
        <v>2321</v>
      </c>
      <c r="H789" s="3" t="s">
        <v>313</v>
      </c>
      <c r="I789" s="6">
        <f>VLOOKUP(A789,'[2]【4】 框架Ratecard条目汇总'!$A:$L,12,0)</f>
        <v>500</v>
      </c>
    </row>
    <row r="790" spans="1:9" ht="19" customHeight="1">
      <c r="A790" s="3" t="s">
        <v>2322</v>
      </c>
      <c r="B790" s="3" t="s">
        <v>158</v>
      </c>
      <c r="C790" s="3" t="s">
        <v>100</v>
      </c>
      <c r="D790" s="3" t="s">
        <v>2191</v>
      </c>
      <c r="E790" s="3" t="s">
        <v>2323</v>
      </c>
      <c r="F790" s="3" t="s">
        <v>2324</v>
      </c>
      <c r="G790" s="4" t="s">
        <v>2325</v>
      </c>
      <c r="H790" s="3" t="s">
        <v>313</v>
      </c>
      <c r="I790" s="6">
        <f>VLOOKUP(A790,'[2]【4】 框架Ratecard条目汇总'!$A:$L,12,0)</f>
        <v>584</v>
      </c>
    </row>
    <row r="791" spans="1:9" ht="19" customHeight="1">
      <c r="A791" s="3" t="s">
        <v>316</v>
      </c>
      <c r="B791" s="3" t="s">
        <v>158</v>
      </c>
      <c r="C791" s="3" t="s">
        <v>100</v>
      </c>
      <c r="D791" s="3" t="s">
        <v>2191</v>
      </c>
      <c r="E791" s="3" t="s">
        <v>2326</v>
      </c>
      <c r="F791" s="3" t="s">
        <v>2327</v>
      </c>
      <c r="G791" s="4" t="s">
        <v>2325</v>
      </c>
      <c r="H791" s="3" t="s">
        <v>313</v>
      </c>
      <c r="I791" s="6">
        <f>VLOOKUP(A791,'[2]【4】 框架Ratecard条目汇总'!$A:$L,12,0)</f>
        <v>800</v>
      </c>
    </row>
    <row r="792" spans="1:9" ht="19" customHeight="1">
      <c r="A792" s="3" t="s">
        <v>2328</v>
      </c>
      <c r="B792" s="3" t="s">
        <v>158</v>
      </c>
      <c r="C792" s="3" t="s">
        <v>100</v>
      </c>
      <c r="D792" s="3" t="s">
        <v>2191</v>
      </c>
      <c r="E792" s="3" t="s">
        <v>2329</v>
      </c>
      <c r="F792" s="3" t="s">
        <v>2324</v>
      </c>
      <c r="G792" s="4" t="s">
        <v>2325</v>
      </c>
      <c r="H792" s="3" t="s">
        <v>313</v>
      </c>
      <c r="I792" s="6">
        <f>VLOOKUP(A792,'[2]【4】 框架Ratecard条目汇总'!$A:$L,12,0)</f>
        <v>930</v>
      </c>
    </row>
    <row r="793" spans="1:9" ht="19" customHeight="1">
      <c r="A793" s="3" t="s">
        <v>2330</v>
      </c>
      <c r="B793" s="3" t="s">
        <v>158</v>
      </c>
      <c r="C793" s="3" t="s">
        <v>100</v>
      </c>
      <c r="D793" s="3" t="s">
        <v>2191</v>
      </c>
      <c r="E793" s="3" t="s">
        <v>2331</v>
      </c>
      <c r="F793" s="3" t="s">
        <v>2327</v>
      </c>
      <c r="G793" s="4" t="s">
        <v>2325</v>
      </c>
      <c r="H793" s="3" t="s">
        <v>313</v>
      </c>
      <c r="I793" s="6">
        <f>VLOOKUP(A793,'[2]【4】 框架Ratecard条目汇总'!$A:$L,12,0)</f>
        <v>1200</v>
      </c>
    </row>
    <row r="794" spans="1:9" ht="19" customHeight="1">
      <c r="A794" s="3" t="s">
        <v>351</v>
      </c>
      <c r="B794" s="3" t="s">
        <v>158</v>
      </c>
      <c r="C794" s="3" t="s">
        <v>100</v>
      </c>
      <c r="D794" s="3" t="s">
        <v>2332</v>
      </c>
      <c r="E794" s="3" t="s">
        <v>2333</v>
      </c>
      <c r="F794" s="3" t="s">
        <v>2334</v>
      </c>
      <c r="G794" s="4" t="s">
        <v>2335</v>
      </c>
      <c r="H794" s="3" t="s">
        <v>2336</v>
      </c>
      <c r="I794" s="6">
        <f>VLOOKUP(A794,'[2]【4】 框架Ratecard条目汇总'!$A:$L,12,0)</f>
        <v>375</v>
      </c>
    </row>
    <row r="795" spans="1:9" ht="19" customHeight="1">
      <c r="A795" s="3" t="s">
        <v>2337</v>
      </c>
      <c r="B795" s="3" t="s">
        <v>158</v>
      </c>
      <c r="C795" s="3" t="s">
        <v>100</v>
      </c>
      <c r="D795" s="3" t="s">
        <v>2332</v>
      </c>
      <c r="E795" s="3" t="s">
        <v>2333</v>
      </c>
      <c r="F795" s="3" t="s">
        <v>2334</v>
      </c>
      <c r="G795" s="4" t="s">
        <v>2338</v>
      </c>
      <c r="H795" s="3" t="s">
        <v>1573</v>
      </c>
      <c r="I795" s="6">
        <f>VLOOKUP(A795,'[2]【4】 框架Ratecard条目汇总'!$A:$L,12,0)</f>
        <v>5</v>
      </c>
    </row>
    <row r="796" spans="1:9" ht="19" customHeight="1">
      <c r="A796" s="3" t="s">
        <v>358</v>
      </c>
      <c r="B796" s="3" t="s">
        <v>158</v>
      </c>
      <c r="C796" s="3" t="s">
        <v>100</v>
      </c>
      <c r="D796" s="3" t="s">
        <v>2332</v>
      </c>
      <c r="E796" s="3" t="s">
        <v>2333</v>
      </c>
      <c r="F796" s="3" t="s">
        <v>2339</v>
      </c>
      <c r="G796" s="4" t="s">
        <v>2335</v>
      </c>
      <c r="H796" s="3" t="s">
        <v>2336</v>
      </c>
      <c r="I796" s="6">
        <f>VLOOKUP(A796,'[2]【4】 框架Ratecard条目汇总'!$A:$L,12,0)</f>
        <v>925</v>
      </c>
    </row>
    <row r="797" spans="1:9" ht="19" customHeight="1">
      <c r="A797" s="3" t="s">
        <v>2340</v>
      </c>
      <c r="B797" s="3" t="s">
        <v>158</v>
      </c>
      <c r="C797" s="3" t="s">
        <v>100</v>
      </c>
      <c r="D797" s="3" t="s">
        <v>2332</v>
      </c>
      <c r="E797" s="3" t="s">
        <v>2333</v>
      </c>
      <c r="F797" s="3" t="s">
        <v>2339</v>
      </c>
      <c r="G797" s="4" t="s">
        <v>2338</v>
      </c>
      <c r="H797" s="3" t="s">
        <v>1573</v>
      </c>
      <c r="I797" s="6">
        <f>VLOOKUP(A797,'[2]【4】 框架Ratecard条目汇总'!$A:$L,12,0)</f>
        <v>10</v>
      </c>
    </row>
    <row r="798" spans="1:9" ht="19" customHeight="1">
      <c r="A798" s="3" t="s">
        <v>2341</v>
      </c>
      <c r="B798" s="3" t="s">
        <v>158</v>
      </c>
      <c r="C798" s="3" t="s">
        <v>100</v>
      </c>
      <c r="D798" s="3" t="s">
        <v>2332</v>
      </c>
      <c r="E798" s="3" t="s">
        <v>2342</v>
      </c>
      <c r="F798" s="3" t="s">
        <v>2343</v>
      </c>
      <c r="G798" s="4" t="s">
        <v>2335</v>
      </c>
      <c r="H798" s="3" t="s">
        <v>2336</v>
      </c>
      <c r="I798" s="6">
        <f>VLOOKUP(A798,'[2]【4】 框架Ratecard条目汇总'!$A:$L,12,0)</f>
        <v>285</v>
      </c>
    </row>
    <row r="799" spans="1:9" ht="19" customHeight="1">
      <c r="A799" s="3" t="s">
        <v>2344</v>
      </c>
      <c r="B799" s="3" t="s">
        <v>158</v>
      </c>
      <c r="C799" s="3" t="s">
        <v>100</v>
      </c>
      <c r="D799" s="3" t="s">
        <v>2332</v>
      </c>
      <c r="E799" s="3" t="s">
        <v>2342</v>
      </c>
      <c r="F799" s="3" t="s">
        <v>2343</v>
      </c>
      <c r="G799" s="4" t="s">
        <v>2338</v>
      </c>
      <c r="H799" s="3" t="s">
        <v>1573</v>
      </c>
      <c r="I799" s="6">
        <f>VLOOKUP(A799,'[2]【4】 框架Ratecard条目汇总'!$A:$L,12,0)</f>
        <v>4</v>
      </c>
    </row>
    <row r="800" spans="1:9" ht="19" customHeight="1">
      <c r="A800" s="3" t="s">
        <v>2345</v>
      </c>
      <c r="B800" s="3" t="s">
        <v>158</v>
      </c>
      <c r="C800" s="3" t="s">
        <v>100</v>
      </c>
      <c r="D800" s="3" t="s">
        <v>2332</v>
      </c>
      <c r="E800" s="3" t="s">
        <v>2346</v>
      </c>
      <c r="F800" s="3" t="s">
        <v>2347</v>
      </c>
      <c r="G800" s="4" t="s">
        <v>2335</v>
      </c>
      <c r="H800" s="3" t="s">
        <v>2336</v>
      </c>
      <c r="I800" s="6">
        <f>VLOOKUP(A800,'[2]【4】 框架Ratecard条目汇总'!$A:$L,12,0)</f>
        <v>500</v>
      </c>
    </row>
    <row r="801" spans="1:9" ht="19" customHeight="1">
      <c r="A801" s="3" t="s">
        <v>2348</v>
      </c>
      <c r="B801" s="3" t="s">
        <v>158</v>
      </c>
      <c r="C801" s="3" t="s">
        <v>100</v>
      </c>
      <c r="D801" s="3" t="s">
        <v>2332</v>
      </c>
      <c r="E801" s="3" t="s">
        <v>2346</v>
      </c>
      <c r="F801" s="3" t="s">
        <v>2347</v>
      </c>
      <c r="G801" s="4" t="s">
        <v>2338</v>
      </c>
      <c r="H801" s="3" t="s">
        <v>1573</v>
      </c>
      <c r="I801" s="6">
        <f>VLOOKUP(A801,'[2]【4】 框架Ratecard条目汇总'!$A:$L,12,0)</f>
        <v>6</v>
      </c>
    </row>
    <row r="802" spans="1:9" ht="19" customHeight="1">
      <c r="A802" s="3" t="s">
        <v>353</v>
      </c>
      <c r="B802" s="3" t="s">
        <v>158</v>
      </c>
      <c r="C802" s="3" t="s">
        <v>100</v>
      </c>
      <c r="D802" s="3" t="s">
        <v>2332</v>
      </c>
      <c r="E802" s="3" t="s">
        <v>2349</v>
      </c>
      <c r="F802" s="3" t="s">
        <v>2349</v>
      </c>
      <c r="G802" s="4" t="s">
        <v>2335</v>
      </c>
      <c r="H802" s="3" t="s">
        <v>2336</v>
      </c>
      <c r="I802" s="6">
        <f>VLOOKUP(A802,'[2]【4】 框架Ratecard条目汇总'!$A:$L,12,0)</f>
        <v>700</v>
      </c>
    </row>
    <row r="803" spans="1:9" ht="19" customHeight="1">
      <c r="A803" s="3" t="s">
        <v>2350</v>
      </c>
      <c r="B803" s="3" t="s">
        <v>158</v>
      </c>
      <c r="C803" s="3" t="s">
        <v>100</v>
      </c>
      <c r="D803" s="3" t="s">
        <v>2332</v>
      </c>
      <c r="E803" s="3" t="s">
        <v>2349</v>
      </c>
      <c r="F803" s="3" t="s">
        <v>2349</v>
      </c>
      <c r="G803" s="4" t="s">
        <v>2338</v>
      </c>
      <c r="H803" s="3" t="s">
        <v>1573</v>
      </c>
      <c r="I803" s="6">
        <f>VLOOKUP(A803,'[2]【4】 框架Ratecard条目汇总'!$A:$L,12,0)</f>
        <v>8</v>
      </c>
    </row>
    <row r="804" spans="1:9" ht="19" customHeight="1">
      <c r="A804" s="3" t="s">
        <v>2351</v>
      </c>
      <c r="B804" s="3" t="s">
        <v>158</v>
      </c>
      <c r="C804" s="3" t="s">
        <v>100</v>
      </c>
      <c r="D804" s="3" t="s">
        <v>2332</v>
      </c>
      <c r="E804" s="3" t="s">
        <v>2352</v>
      </c>
      <c r="F804" s="3" t="s">
        <v>2352</v>
      </c>
      <c r="G804" s="4" t="s">
        <v>2335</v>
      </c>
      <c r="H804" s="3" t="s">
        <v>2336</v>
      </c>
      <c r="I804" s="6">
        <f>VLOOKUP(A804,'[2]【4】 框架Ratecard条目汇总'!$A:$L,12,0)</f>
        <v>850</v>
      </c>
    </row>
    <row r="805" spans="1:9" ht="19" customHeight="1">
      <c r="A805" s="3" t="s">
        <v>2353</v>
      </c>
      <c r="B805" s="3" t="s">
        <v>158</v>
      </c>
      <c r="C805" s="3" t="s">
        <v>100</v>
      </c>
      <c r="D805" s="3" t="s">
        <v>2332</v>
      </c>
      <c r="E805" s="3" t="s">
        <v>2352</v>
      </c>
      <c r="F805" s="3" t="s">
        <v>2352</v>
      </c>
      <c r="G805" s="4" t="s">
        <v>2338</v>
      </c>
      <c r="H805" s="3" t="s">
        <v>1573</v>
      </c>
      <c r="I805" s="6">
        <f>VLOOKUP(A805,'[2]【4】 框架Ratecard条目汇总'!$A:$L,12,0)</f>
        <v>10</v>
      </c>
    </row>
    <row r="806" spans="1:9" ht="19" customHeight="1">
      <c r="A806" s="3" t="s">
        <v>2354</v>
      </c>
      <c r="B806" s="3" t="s">
        <v>158</v>
      </c>
      <c r="C806" s="3" t="s">
        <v>100</v>
      </c>
      <c r="D806" s="3" t="s">
        <v>2355</v>
      </c>
      <c r="E806" s="3" t="s">
        <v>2333</v>
      </c>
      <c r="F806" s="3" t="s">
        <v>2334</v>
      </c>
      <c r="G806" s="4" t="s">
        <v>2356</v>
      </c>
      <c r="H806" s="3" t="s">
        <v>2357</v>
      </c>
      <c r="I806" s="6">
        <f>VLOOKUP(A806,'[2]【4】 框架Ratecard条目汇总'!$A:$L,12,0)</f>
        <v>900</v>
      </c>
    </row>
    <row r="807" spans="1:9" ht="19" customHeight="1">
      <c r="A807" s="3" t="s">
        <v>2358</v>
      </c>
      <c r="B807" s="3" t="s">
        <v>158</v>
      </c>
      <c r="C807" s="3" t="s">
        <v>100</v>
      </c>
      <c r="D807" s="3" t="s">
        <v>2355</v>
      </c>
      <c r="E807" s="3" t="s">
        <v>2333</v>
      </c>
      <c r="F807" s="3" t="s">
        <v>2334</v>
      </c>
      <c r="G807" s="4" t="s">
        <v>2359</v>
      </c>
      <c r="H807" s="3" t="s">
        <v>2360</v>
      </c>
      <c r="I807" s="6">
        <f>VLOOKUP(A807,'[2]【4】 框架Ratecard条目汇总'!$A:$L,12,0)</f>
        <v>57</v>
      </c>
    </row>
    <row r="808" spans="1:9" ht="19" customHeight="1">
      <c r="A808" s="3" t="s">
        <v>2361</v>
      </c>
      <c r="B808" s="3" t="s">
        <v>158</v>
      </c>
      <c r="C808" s="3" t="s">
        <v>100</v>
      </c>
      <c r="D808" s="3" t="s">
        <v>2355</v>
      </c>
      <c r="E808" s="3" t="s">
        <v>2333</v>
      </c>
      <c r="F808" s="3" t="s">
        <v>2334</v>
      </c>
      <c r="G808" s="4" t="s">
        <v>2362</v>
      </c>
      <c r="H808" s="3" t="s">
        <v>1573</v>
      </c>
      <c r="I808" s="6">
        <f>VLOOKUP(A808,'[2]【4】 框架Ratecard条目汇总'!$A:$L,12,0)</f>
        <v>5.2</v>
      </c>
    </row>
    <row r="809" spans="1:9" ht="19" customHeight="1">
      <c r="A809" s="3" t="s">
        <v>360</v>
      </c>
      <c r="B809" s="3" t="s">
        <v>158</v>
      </c>
      <c r="C809" s="3" t="s">
        <v>100</v>
      </c>
      <c r="D809" s="3" t="s">
        <v>2355</v>
      </c>
      <c r="E809" s="3" t="s">
        <v>2333</v>
      </c>
      <c r="F809" s="3" t="s">
        <v>2339</v>
      </c>
      <c r="G809" s="4" t="s">
        <v>2356</v>
      </c>
      <c r="H809" s="3" t="s">
        <v>2357</v>
      </c>
      <c r="I809" s="6">
        <f>VLOOKUP(A809,'[2]【4】 框架Ratecard条目汇总'!$A:$L,12,0)</f>
        <v>2100</v>
      </c>
    </row>
    <row r="810" spans="1:9" ht="19" customHeight="1">
      <c r="A810" s="3" t="s">
        <v>2363</v>
      </c>
      <c r="B810" s="3" t="s">
        <v>158</v>
      </c>
      <c r="C810" s="3" t="s">
        <v>100</v>
      </c>
      <c r="D810" s="3" t="s">
        <v>2355</v>
      </c>
      <c r="E810" s="3" t="s">
        <v>2333</v>
      </c>
      <c r="F810" s="3" t="s">
        <v>2339</v>
      </c>
      <c r="G810" s="4" t="s">
        <v>2359</v>
      </c>
      <c r="H810" s="3" t="s">
        <v>2360</v>
      </c>
      <c r="I810" s="6">
        <f>VLOOKUP(A810,'[2]【4】 框架Ratecard条目汇总'!$A:$L,12,0)</f>
        <v>150</v>
      </c>
    </row>
    <row r="811" spans="1:9" ht="19" customHeight="1">
      <c r="A811" s="3" t="s">
        <v>2364</v>
      </c>
      <c r="B811" s="3" t="s">
        <v>158</v>
      </c>
      <c r="C811" s="3" t="s">
        <v>100</v>
      </c>
      <c r="D811" s="3" t="s">
        <v>2355</v>
      </c>
      <c r="E811" s="3" t="s">
        <v>2333</v>
      </c>
      <c r="F811" s="3" t="s">
        <v>2339</v>
      </c>
      <c r="G811" s="4" t="s">
        <v>2362</v>
      </c>
      <c r="H811" s="3" t="s">
        <v>1573</v>
      </c>
      <c r="I811" s="6">
        <f>VLOOKUP(A811,'[2]【4】 框架Ratecard条目汇总'!$A:$L,12,0)</f>
        <v>11</v>
      </c>
    </row>
    <row r="812" spans="1:9" ht="19" customHeight="1">
      <c r="A812" s="3" t="s">
        <v>2365</v>
      </c>
      <c r="B812" s="3" t="s">
        <v>158</v>
      </c>
      <c r="C812" s="3" t="s">
        <v>100</v>
      </c>
      <c r="D812" s="3" t="s">
        <v>2355</v>
      </c>
      <c r="E812" s="3" t="s">
        <v>2342</v>
      </c>
      <c r="F812" s="3" t="s">
        <v>2343</v>
      </c>
      <c r="G812" s="4" t="s">
        <v>2356</v>
      </c>
      <c r="H812" s="3" t="s">
        <v>2357</v>
      </c>
      <c r="I812" s="6">
        <f>VLOOKUP(A812,'[2]【4】 框架Ratecard条目汇总'!$A:$L,12,0)</f>
        <v>725</v>
      </c>
    </row>
    <row r="813" spans="1:9" ht="19" customHeight="1">
      <c r="A813" s="3" t="s">
        <v>2366</v>
      </c>
      <c r="B813" s="3" t="s">
        <v>158</v>
      </c>
      <c r="C813" s="3" t="s">
        <v>100</v>
      </c>
      <c r="D813" s="3" t="s">
        <v>2355</v>
      </c>
      <c r="E813" s="3" t="s">
        <v>2342</v>
      </c>
      <c r="F813" s="3" t="s">
        <v>2343</v>
      </c>
      <c r="G813" s="4" t="s">
        <v>2359</v>
      </c>
      <c r="H813" s="3" t="s">
        <v>2360</v>
      </c>
      <c r="I813" s="6">
        <f>VLOOKUP(A813,'[2]【4】 框架Ratecard条目汇总'!$A:$L,12,0)</f>
        <v>50</v>
      </c>
    </row>
    <row r="814" spans="1:9" ht="19" customHeight="1">
      <c r="A814" s="3" t="s">
        <v>2367</v>
      </c>
      <c r="B814" s="3" t="s">
        <v>158</v>
      </c>
      <c r="C814" s="3" t="s">
        <v>100</v>
      </c>
      <c r="D814" s="3" t="s">
        <v>2355</v>
      </c>
      <c r="E814" s="3" t="s">
        <v>2342</v>
      </c>
      <c r="F814" s="3" t="s">
        <v>2343</v>
      </c>
      <c r="G814" s="4" t="s">
        <v>2362</v>
      </c>
      <c r="H814" s="3" t="s">
        <v>1573</v>
      </c>
      <c r="I814" s="6">
        <f>VLOOKUP(A814,'[2]【4】 框架Ratecard条目汇总'!$A:$L,12,0)</f>
        <v>5</v>
      </c>
    </row>
    <row r="815" spans="1:9" ht="19" customHeight="1">
      <c r="A815" s="3" t="s">
        <v>2368</v>
      </c>
      <c r="B815" s="3" t="s">
        <v>158</v>
      </c>
      <c r="C815" s="3" t="s">
        <v>100</v>
      </c>
      <c r="D815" s="3" t="s">
        <v>2355</v>
      </c>
      <c r="E815" s="3" t="s">
        <v>2346</v>
      </c>
      <c r="F815" s="3" t="s">
        <v>2347</v>
      </c>
      <c r="G815" s="4" t="s">
        <v>2356</v>
      </c>
      <c r="H815" s="3" t="s">
        <v>2357</v>
      </c>
      <c r="I815" s="6">
        <f>VLOOKUP(A815,'[2]【4】 框架Ratecard条目汇总'!$A:$L,12,0)</f>
        <v>1050</v>
      </c>
    </row>
    <row r="816" spans="1:9" ht="19" customHeight="1">
      <c r="A816" s="3" t="s">
        <v>2369</v>
      </c>
      <c r="B816" s="3" t="s">
        <v>158</v>
      </c>
      <c r="C816" s="3" t="s">
        <v>100</v>
      </c>
      <c r="D816" s="3" t="s">
        <v>2355</v>
      </c>
      <c r="E816" s="3" t="s">
        <v>2346</v>
      </c>
      <c r="F816" s="3" t="s">
        <v>2347</v>
      </c>
      <c r="G816" s="4" t="s">
        <v>2359</v>
      </c>
      <c r="H816" s="3" t="s">
        <v>2360</v>
      </c>
      <c r="I816" s="6">
        <f>VLOOKUP(A816,'[2]【4】 框架Ratecard条目汇总'!$A:$L,12,0)</f>
        <v>80</v>
      </c>
    </row>
    <row r="817" spans="1:9" ht="19" customHeight="1">
      <c r="A817" s="3" t="s">
        <v>2370</v>
      </c>
      <c r="B817" s="3" t="s">
        <v>158</v>
      </c>
      <c r="C817" s="3" t="s">
        <v>100</v>
      </c>
      <c r="D817" s="3" t="s">
        <v>2355</v>
      </c>
      <c r="E817" s="3" t="s">
        <v>2346</v>
      </c>
      <c r="F817" s="3" t="s">
        <v>2347</v>
      </c>
      <c r="G817" s="4" t="s">
        <v>2362</v>
      </c>
      <c r="H817" s="3" t="s">
        <v>1573</v>
      </c>
      <c r="I817" s="6">
        <f>VLOOKUP(A817,'[2]【4】 框架Ratecard条目汇总'!$A:$L,12,0)</f>
        <v>7.5</v>
      </c>
    </row>
    <row r="818" spans="1:9" ht="19" customHeight="1">
      <c r="A818" s="3" t="s">
        <v>2371</v>
      </c>
      <c r="B818" s="3" t="s">
        <v>158</v>
      </c>
      <c r="C818" s="3" t="s">
        <v>100</v>
      </c>
      <c r="D818" s="3" t="s">
        <v>2355</v>
      </c>
      <c r="E818" s="3" t="s">
        <v>2372</v>
      </c>
      <c r="F818" s="3" t="s">
        <v>2349</v>
      </c>
      <c r="G818" s="4" t="s">
        <v>2356</v>
      </c>
      <c r="H818" s="3" t="s">
        <v>2357</v>
      </c>
      <c r="I818" s="6">
        <f>VLOOKUP(A818,'[2]【4】 框架Ratecard条目汇总'!$A:$L,12,0)</f>
        <v>1400</v>
      </c>
    </row>
    <row r="819" spans="1:9" ht="19" customHeight="1">
      <c r="A819" s="3" t="s">
        <v>2373</v>
      </c>
      <c r="B819" s="3" t="s">
        <v>158</v>
      </c>
      <c r="C819" s="3" t="s">
        <v>100</v>
      </c>
      <c r="D819" s="3" t="s">
        <v>2355</v>
      </c>
      <c r="E819" s="3" t="s">
        <v>2372</v>
      </c>
      <c r="F819" s="3" t="s">
        <v>2349</v>
      </c>
      <c r="G819" s="4" t="s">
        <v>2359</v>
      </c>
      <c r="H819" s="3" t="s">
        <v>2360</v>
      </c>
      <c r="I819" s="6">
        <f>VLOOKUP(A819,'[2]【4】 框架Ratecard条目汇总'!$A:$L,12,0)</f>
        <v>85</v>
      </c>
    </row>
    <row r="820" spans="1:9" ht="19" customHeight="1">
      <c r="A820" s="3" t="s">
        <v>2374</v>
      </c>
      <c r="B820" s="3" t="s">
        <v>158</v>
      </c>
      <c r="C820" s="3" t="s">
        <v>100</v>
      </c>
      <c r="D820" s="3" t="s">
        <v>2355</v>
      </c>
      <c r="E820" s="3" t="s">
        <v>2372</v>
      </c>
      <c r="F820" s="3" t="s">
        <v>2349</v>
      </c>
      <c r="G820" s="4" t="s">
        <v>2362</v>
      </c>
      <c r="H820" s="3" t="s">
        <v>1573</v>
      </c>
      <c r="I820" s="6">
        <f>VLOOKUP(A820,'[2]【4】 框架Ratecard条目汇总'!$A:$L,12,0)</f>
        <v>8.5</v>
      </c>
    </row>
    <row r="821" spans="1:9" ht="19" customHeight="1">
      <c r="A821" s="3" t="s">
        <v>355</v>
      </c>
      <c r="B821" s="3" t="s">
        <v>158</v>
      </c>
      <c r="C821" s="3" t="s">
        <v>100</v>
      </c>
      <c r="D821" s="3" t="s">
        <v>2355</v>
      </c>
      <c r="E821" s="3" t="s">
        <v>2375</v>
      </c>
      <c r="F821" s="3" t="s">
        <v>2352</v>
      </c>
      <c r="G821" s="4" t="s">
        <v>2356</v>
      </c>
      <c r="H821" s="3" t="s">
        <v>2357</v>
      </c>
      <c r="I821" s="6">
        <f>VLOOKUP(A821,'[2]【4】 框架Ratecard条目汇总'!$A:$L,12,0)</f>
        <v>1600</v>
      </c>
    </row>
    <row r="822" spans="1:9" ht="19" customHeight="1">
      <c r="A822" s="3" t="s">
        <v>2376</v>
      </c>
      <c r="B822" s="3" t="s">
        <v>158</v>
      </c>
      <c r="C822" s="3" t="s">
        <v>100</v>
      </c>
      <c r="D822" s="3" t="s">
        <v>2355</v>
      </c>
      <c r="E822" s="3" t="s">
        <v>2375</v>
      </c>
      <c r="F822" s="3" t="s">
        <v>2352</v>
      </c>
      <c r="G822" s="4" t="s">
        <v>2359</v>
      </c>
      <c r="H822" s="3" t="s">
        <v>2360</v>
      </c>
      <c r="I822" s="6">
        <f>VLOOKUP(A822,'[2]【4】 框架Ratecard条目汇总'!$A:$L,12,0)</f>
        <v>110</v>
      </c>
    </row>
    <row r="823" spans="1:9" ht="19" customHeight="1">
      <c r="A823" s="3" t="s">
        <v>2377</v>
      </c>
      <c r="B823" s="3" t="s">
        <v>158</v>
      </c>
      <c r="C823" s="3" t="s">
        <v>100</v>
      </c>
      <c r="D823" s="3" t="s">
        <v>2355</v>
      </c>
      <c r="E823" s="3" t="s">
        <v>2375</v>
      </c>
      <c r="F823" s="3" t="s">
        <v>2352</v>
      </c>
      <c r="G823" s="4" t="s">
        <v>2362</v>
      </c>
      <c r="H823" s="3" t="s">
        <v>1573</v>
      </c>
      <c r="I823" s="6">
        <f>VLOOKUP(A823,'[2]【4】 框架Ratecard条目汇总'!$A:$L,12,0)</f>
        <v>10</v>
      </c>
    </row>
    <row r="824" spans="1:9" ht="19" customHeight="1">
      <c r="A824" s="3" t="s">
        <v>369</v>
      </c>
      <c r="B824" s="3" t="s">
        <v>311</v>
      </c>
      <c r="C824" s="3" t="s">
        <v>101</v>
      </c>
      <c r="D824" s="3" t="s">
        <v>2378</v>
      </c>
      <c r="E824" s="3" t="s">
        <v>2378</v>
      </c>
      <c r="F824" s="3" t="s">
        <v>2378</v>
      </c>
      <c r="G824" s="4" t="s">
        <v>2379</v>
      </c>
      <c r="H824" s="3" t="s">
        <v>313</v>
      </c>
      <c r="I824" s="6" t="str">
        <f>VLOOKUP(A824,'[2]【4】 框架Ratecard条目汇总'!$A:$L,12,0)</f>
        <v>据实结算</v>
      </c>
    </row>
    <row r="825" spans="1:9" ht="19" customHeight="1">
      <c r="A825" s="3" t="s">
        <v>377</v>
      </c>
      <c r="B825" s="3" t="s">
        <v>311</v>
      </c>
      <c r="C825" s="3" t="s">
        <v>101</v>
      </c>
      <c r="D825" s="3" t="s">
        <v>2380</v>
      </c>
      <c r="E825" s="3" t="s">
        <v>2380</v>
      </c>
      <c r="F825" s="3" t="s">
        <v>2381</v>
      </c>
      <c r="G825" s="4" t="s">
        <v>2382</v>
      </c>
      <c r="H825" s="3" t="s">
        <v>2383</v>
      </c>
      <c r="I825" s="6" t="str">
        <f>VLOOKUP(A825,'[2]【4】 框架Ratecard条目汇总'!$A:$L,12,0)</f>
        <v>据实结算</v>
      </c>
    </row>
    <row r="826" spans="1:9" ht="19" customHeight="1">
      <c r="A826" s="3" t="s">
        <v>364</v>
      </c>
      <c r="B826" s="3" t="s">
        <v>311</v>
      </c>
      <c r="C826" s="3" t="s">
        <v>101</v>
      </c>
      <c r="D826" s="3" t="s">
        <v>2380</v>
      </c>
      <c r="E826" s="3" t="s">
        <v>2380</v>
      </c>
      <c r="F826" s="3" t="s">
        <v>2384</v>
      </c>
      <c r="G826" s="4" t="s">
        <v>2385</v>
      </c>
      <c r="H826" s="3" t="s">
        <v>2383</v>
      </c>
      <c r="I826" s="6" t="str">
        <f>VLOOKUP(A826,'[2]【4】 框架Ratecard条目汇总'!$A:$L,12,0)</f>
        <v>据实结算</v>
      </c>
    </row>
    <row r="827" spans="1:9" ht="19" customHeight="1">
      <c r="A827" s="3" t="s">
        <v>363</v>
      </c>
      <c r="B827" s="3" t="s">
        <v>311</v>
      </c>
      <c r="C827" s="3" t="s">
        <v>101</v>
      </c>
      <c r="D827" s="3" t="s">
        <v>2386</v>
      </c>
      <c r="E827" s="3" t="s">
        <v>2386</v>
      </c>
      <c r="F827" s="3" t="s">
        <v>2386</v>
      </c>
      <c r="G827" s="4" t="s">
        <v>2387</v>
      </c>
      <c r="H827" s="3" t="s">
        <v>2388</v>
      </c>
      <c r="I827" s="6" t="str">
        <f>VLOOKUP(A827,'[2]【4】 框架Ratecard条目汇总'!$A:$L,12,0)</f>
        <v>据实结算</v>
      </c>
    </row>
    <row r="828" spans="1:9" ht="19" customHeight="1">
      <c r="A828" s="3" t="s">
        <v>2389</v>
      </c>
      <c r="B828" s="3" t="s">
        <v>311</v>
      </c>
      <c r="C828" s="3" t="s">
        <v>101</v>
      </c>
      <c r="D828" s="3" t="s">
        <v>2386</v>
      </c>
      <c r="E828" s="3" t="s">
        <v>2386</v>
      </c>
      <c r="F828" s="3" t="s">
        <v>2386</v>
      </c>
      <c r="G828" s="4" t="s">
        <v>2390</v>
      </c>
      <c r="H828" s="3" t="s">
        <v>2388</v>
      </c>
      <c r="I828" s="6" t="str">
        <f>VLOOKUP(A828,'[2]【4】 框架Ratecard条目汇总'!$A:$L,12,0)</f>
        <v>据实结算</v>
      </c>
    </row>
    <row r="829" spans="1:9" ht="19" customHeight="1">
      <c r="A829" s="3" t="s">
        <v>374</v>
      </c>
      <c r="B829" s="3" t="s">
        <v>311</v>
      </c>
      <c r="C829" s="3" t="s">
        <v>101</v>
      </c>
      <c r="D829" s="3" t="s">
        <v>2391</v>
      </c>
      <c r="E829" s="3" t="s">
        <v>2391</v>
      </c>
      <c r="F829" s="3" t="s">
        <v>2391</v>
      </c>
      <c r="G829" s="4" t="s">
        <v>2392</v>
      </c>
      <c r="H829" s="3" t="s">
        <v>2388</v>
      </c>
      <c r="I829" s="6" t="str">
        <f>VLOOKUP(A829,'[2]【4】 框架Ratecard条目汇总'!$A:$L,12,0)</f>
        <v>据实结算</v>
      </c>
    </row>
    <row r="830" spans="1:9" ht="19" customHeight="1">
      <c r="A830" s="3" t="s">
        <v>402</v>
      </c>
      <c r="B830" s="3" t="s">
        <v>311</v>
      </c>
      <c r="C830" s="3" t="s">
        <v>102</v>
      </c>
      <c r="D830" s="3" t="s">
        <v>2393</v>
      </c>
      <c r="E830" s="3" t="s">
        <v>2393</v>
      </c>
      <c r="F830" s="3" t="s">
        <v>2394</v>
      </c>
      <c r="G830" s="4"/>
      <c r="H830" s="3" t="s">
        <v>152</v>
      </c>
      <c r="I830" s="6" t="str">
        <f>VLOOKUP(A830,'[2]【4】 框架Ratecard条目汇总'!$A:$L,12,0)</f>
        <v>据实结算</v>
      </c>
    </row>
    <row r="831" spans="1:9" ht="19" customHeight="1">
      <c r="A831" s="3" t="s">
        <v>2395</v>
      </c>
      <c r="B831" s="3" t="s">
        <v>311</v>
      </c>
      <c r="C831" s="3" t="s">
        <v>102</v>
      </c>
      <c r="D831" s="3" t="s">
        <v>2396</v>
      </c>
      <c r="E831" s="3" t="s">
        <v>2396</v>
      </c>
      <c r="F831" s="3" t="s">
        <v>2397</v>
      </c>
      <c r="G831" s="4"/>
      <c r="H831" s="3" t="s">
        <v>152</v>
      </c>
      <c r="I831" s="6" t="str">
        <f>VLOOKUP(A831,'[2]【4】 框架Ratecard条目汇总'!$A:$L,12,0)</f>
        <v>据实结算</v>
      </c>
    </row>
    <row r="832" spans="1:9" ht="19" customHeight="1">
      <c r="A832" s="3" t="s">
        <v>404</v>
      </c>
      <c r="B832" s="3" t="s">
        <v>311</v>
      </c>
      <c r="C832" s="3" t="s">
        <v>103</v>
      </c>
      <c r="D832" s="3" t="s">
        <v>2398</v>
      </c>
      <c r="E832" s="3" t="s">
        <v>2398</v>
      </c>
      <c r="F832" s="3" t="s">
        <v>2399</v>
      </c>
      <c r="G832" s="7"/>
      <c r="H832" s="3" t="s">
        <v>152</v>
      </c>
      <c r="I832" s="6" t="str">
        <f>VLOOKUP(A832,'[2]【4】 框架Ratecard条目汇总'!$A:$L,12,0)</f>
        <v>据实结算</v>
      </c>
    </row>
    <row r="833" spans="1:9" ht="19" customHeight="1">
      <c r="A833" s="3" t="s">
        <v>2400</v>
      </c>
      <c r="B833" s="3" t="s">
        <v>311</v>
      </c>
      <c r="C833" s="3" t="s">
        <v>103</v>
      </c>
      <c r="D833" s="3" t="s">
        <v>2401</v>
      </c>
      <c r="E833" s="3" t="s">
        <v>2401</v>
      </c>
      <c r="F833" s="3" t="s">
        <v>2402</v>
      </c>
      <c r="G833" s="7"/>
      <c r="H833" s="3" t="s">
        <v>152</v>
      </c>
      <c r="I833" s="6" t="str">
        <f>VLOOKUP(A833,'[2]【4】 框架Ratecard条目汇总'!$A:$L,12,0)</f>
        <v>据实结算</v>
      </c>
    </row>
    <row r="834" spans="1:9" ht="19" customHeight="1">
      <c r="A834" s="3" t="s">
        <v>2403</v>
      </c>
      <c r="B834" s="3" t="s">
        <v>311</v>
      </c>
      <c r="C834" s="3" t="s">
        <v>103</v>
      </c>
      <c r="D834" s="3" t="s">
        <v>2401</v>
      </c>
      <c r="E834" s="3" t="s">
        <v>2401</v>
      </c>
      <c r="F834" s="3" t="s">
        <v>2404</v>
      </c>
      <c r="G834" s="7"/>
      <c r="H834" s="3" t="s">
        <v>152</v>
      </c>
      <c r="I834" s="6" t="str">
        <f>VLOOKUP(A834,'[2]【4】 框架Ratecard条目汇总'!$A:$L,12,0)</f>
        <v>据实结算</v>
      </c>
    </row>
    <row r="835" spans="1:9" ht="19" customHeight="1">
      <c r="A835" s="3" t="s">
        <v>519</v>
      </c>
      <c r="B835" s="3" t="s">
        <v>158</v>
      </c>
      <c r="C835" s="3" t="s">
        <v>106</v>
      </c>
      <c r="D835" s="3" t="s">
        <v>2405</v>
      </c>
      <c r="E835" s="3" t="s">
        <v>2406</v>
      </c>
      <c r="F835" s="3" t="s">
        <v>2407</v>
      </c>
      <c r="G835" s="4" t="s">
        <v>2408</v>
      </c>
      <c r="H835" s="3" t="s">
        <v>152</v>
      </c>
      <c r="I835" s="6">
        <v>7.0000000000000007E-2</v>
      </c>
    </row>
    <row r="836" spans="1:9" ht="83" customHeight="1">
      <c r="A836" s="3" t="s">
        <v>520</v>
      </c>
      <c r="B836" s="3" t="s">
        <v>158</v>
      </c>
      <c r="C836" s="3" t="s">
        <v>106</v>
      </c>
      <c r="D836" s="3" t="s">
        <v>2405</v>
      </c>
      <c r="E836" s="3" t="s">
        <v>2406</v>
      </c>
      <c r="F836" s="3" t="s">
        <v>2409</v>
      </c>
      <c r="G836" s="11" t="s">
        <v>2410</v>
      </c>
      <c r="H836" s="3" t="s">
        <v>152</v>
      </c>
      <c r="I836" s="6">
        <f>VLOOKUP(A836,'[2]【4】 框架Ratecard条目汇总'!$A:$L,12,0)</f>
        <v>7.0000000000000007E-2</v>
      </c>
    </row>
    <row r="837" spans="1:9" ht="83" customHeight="1">
      <c r="A837" s="3" t="s">
        <v>521</v>
      </c>
      <c r="B837" s="3" t="s">
        <v>158</v>
      </c>
      <c r="C837" s="3" t="s">
        <v>106</v>
      </c>
      <c r="D837" s="3" t="s">
        <v>2405</v>
      </c>
      <c r="E837" s="3" t="s">
        <v>2406</v>
      </c>
      <c r="F837" s="3" t="s">
        <v>2411</v>
      </c>
      <c r="G837" s="11" t="s">
        <v>2412</v>
      </c>
      <c r="H837" s="3" t="s">
        <v>152</v>
      </c>
      <c r="I837" s="6">
        <f>VLOOKUP(A837,'[2]【4】 框架Ratecard条目汇总'!$A:$L,12,0)</f>
        <v>0.06</v>
      </c>
    </row>
    <row r="838" spans="1:9" ht="19" customHeight="1">
      <c r="A838" s="3" t="s">
        <v>522</v>
      </c>
      <c r="B838" s="3" t="s">
        <v>158</v>
      </c>
      <c r="C838" s="3" t="s">
        <v>106</v>
      </c>
      <c r="D838" s="3" t="s">
        <v>2413</v>
      </c>
      <c r="E838" s="3" t="s">
        <v>2414</v>
      </c>
      <c r="F838" s="3" t="s">
        <v>2415</v>
      </c>
      <c r="G838" s="11" t="s">
        <v>2416</v>
      </c>
      <c r="H838" s="3" t="s">
        <v>152</v>
      </c>
      <c r="I838" s="6">
        <f>VLOOKUP(A838,'[2]【4】 框架Ratecard条目汇总'!$A:$L,12,0)</f>
        <v>0.06</v>
      </c>
    </row>
  </sheetData>
  <phoneticPr fontId="24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dcterms:created xsi:type="dcterms:W3CDTF">2025-12-24T20:05:00Z</dcterms:created>
  <dcterms:modified xsi:type="dcterms:W3CDTF">2025-12-25T12:14:48Z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8653F31A56BBC57B053D4A6976C29986_42</vt:lpwstr>
  </property>
</Properties>
</file>