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 tabRatio="500"/>
  </bookViews>
  <sheets>
    <sheet name="2022ISC接待报价" sheetId="5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8" i="5" l="1"/>
  <c r="J6" i="5"/>
  <c r="J7" i="5"/>
  <c r="J9" i="5"/>
  <c r="J10" i="5"/>
  <c r="J11" i="5"/>
  <c r="J12" i="5"/>
  <c r="J13" i="5"/>
  <c r="J4" i="5"/>
  <c r="J5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3" i="5"/>
  <c r="J37" i="5"/>
  <c r="J38" i="5"/>
  <c r="J39" i="5"/>
  <c r="J40" i="5"/>
  <c r="J41" i="5"/>
  <c r="J42" i="5"/>
  <c r="J43" i="5"/>
  <c r="J44" i="5"/>
  <c r="J45" i="5"/>
  <c r="J46" i="5"/>
  <c r="J47" i="5"/>
  <c r="J48" i="5"/>
  <c r="J36" i="5"/>
  <c r="J29" i="5"/>
  <c r="J30" i="5"/>
  <c r="J31" i="5"/>
  <c r="J32" i="5"/>
  <c r="J33" i="5"/>
  <c r="J34" i="5"/>
  <c r="J35" i="5"/>
  <c r="J28" i="5"/>
  <c r="J49" i="5"/>
  <c r="J50" i="5"/>
  <c r="J51" i="5"/>
  <c r="J52" i="5"/>
</calcChain>
</file>

<file path=xl/sharedStrings.xml><?xml version="1.0" encoding="utf-8"?>
<sst xmlns="http://schemas.openxmlformats.org/spreadsheetml/2006/main" count="177" uniqueCount="127">
  <si>
    <t>项目</t>
  </si>
  <si>
    <t>金额</t>
  </si>
  <si>
    <t>备注</t>
  </si>
  <si>
    <t>内容</t>
  </si>
  <si>
    <t>明细</t>
  </si>
  <si>
    <t>数量1</t>
  </si>
  <si>
    <t>单位1</t>
  </si>
  <si>
    <t>数量2</t>
  </si>
  <si>
    <t>单位2</t>
  </si>
  <si>
    <t>单价</t>
  </si>
  <si>
    <t>间</t>
  </si>
  <si>
    <t>晚</t>
  </si>
  <si>
    <t>酒店部分小计</t>
  </si>
  <si>
    <t>车辆</t>
  </si>
  <si>
    <t>辆</t>
  </si>
  <si>
    <t>趟</t>
  </si>
  <si>
    <t>SVIP专车</t>
  </si>
  <si>
    <t>天</t>
  </si>
  <si>
    <t>车辆部分小计</t>
  </si>
  <si>
    <t>人</t>
  </si>
  <si>
    <t>票务部分小计</t>
  </si>
  <si>
    <t>餐</t>
  </si>
  <si>
    <t>餐饮部分小计</t>
  </si>
  <si>
    <t>酒店接待工作人员</t>
  </si>
  <si>
    <t>机场/火车站接待人员</t>
  </si>
  <si>
    <t>人次</t>
  </si>
  <si>
    <t>项</t>
  </si>
  <si>
    <t>次</t>
  </si>
  <si>
    <t>工作人员&amp;物料部分小计</t>
  </si>
  <si>
    <t>服务费10%</t>
  </si>
  <si>
    <t>税费6%（增值税专用发票）</t>
  </si>
  <si>
    <t>北辰洲际酒店</t>
    <phoneticPr fontId="9" type="noConversion"/>
  </si>
  <si>
    <t>间夜</t>
    <phoneticPr fontId="9" type="noConversion"/>
  </si>
  <si>
    <t>次</t>
    <phoneticPr fontId="9" type="noConversion"/>
  </si>
  <si>
    <t>晚</t>
    <phoneticPr fontId="9" type="noConversion"/>
  </si>
  <si>
    <t>酒店住宿</t>
    <phoneticPr fontId="9" type="noConversion"/>
  </si>
  <si>
    <t>餐饮</t>
    <phoneticPr fontId="9" type="noConversion"/>
  </si>
  <si>
    <t>桌</t>
    <phoneticPr fontId="9" type="noConversion"/>
  </si>
  <si>
    <t>餐</t>
    <phoneticPr fontId="9" type="noConversion"/>
  </si>
  <si>
    <t>人</t>
    <phoneticPr fontId="9" type="noConversion"/>
  </si>
  <si>
    <t>大交通</t>
    <phoneticPr fontId="9" type="noConversion"/>
  </si>
  <si>
    <t>嘉宾接待 - 接送机/站用车
7.29接7.30送
（首都机场/火车站，不含大兴机场）</t>
    <phoneticPr fontId="9" type="noConversion"/>
  </si>
  <si>
    <t>嘉宾接待 - 备车</t>
    <phoneticPr fontId="9" type="noConversion"/>
  </si>
  <si>
    <t>工作人员餐饮</t>
    <phoneticPr fontId="9" type="noConversion"/>
  </si>
  <si>
    <t>7.30ISC接待部分</t>
    <phoneticPr fontId="9" type="noConversion"/>
  </si>
  <si>
    <t>车辆</t>
    <phoneticPr fontId="9" type="noConversion"/>
  </si>
  <si>
    <t>嘉宾临时接待需求</t>
    <phoneticPr fontId="9" type="noConversion"/>
  </si>
  <si>
    <t>签到，分发物料，指引等；4人</t>
    <phoneticPr fontId="9" type="noConversion"/>
  </si>
  <si>
    <t>工作人员餐饮交通补贴</t>
    <phoneticPr fontId="9" type="noConversion"/>
  </si>
  <si>
    <t>餐饮80/天；本地交通50/天</t>
    <phoneticPr fontId="9" type="noConversion"/>
  </si>
  <si>
    <t>接待制作物</t>
    <phoneticPr fontId="9" type="noConversion"/>
  </si>
  <si>
    <t>小计</t>
    <phoneticPr fontId="9" type="noConversion"/>
  </si>
  <si>
    <t>工作人员&amp;其他</t>
    <phoneticPr fontId="9" type="noConversion"/>
  </si>
  <si>
    <t>7.1-15影棚录制嘉宾接待</t>
    <phoneticPr fontId="9" type="noConversion"/>
  </si>
  <si>
    <t>人次</t>
    <phoneticPr fontId="9" type="noConversion"/>
  </si>
  <si>
    <t>国家会议中心大酒店</t>
    <phoneticPr fontId="9" type="noConversion"/>
  </si>
  <si>
    <t>工作餐（待提供餐单）</t>
    <phoneticPr fontId="9" type="noConversion"/>
  </si>
  <si>
    <t>机票/高铁票费用</t>
    <phoneticPr fontId="9" type="noConversion"/>
  </si>
  <si>
    <t>已产生（邱云鹏机票1977元，马坤高铁875.5元*2）</t>
    <rPh sb="0" eb="1">
      <t>yi</t>
    </rPh>
    <rPh sb="1" eb="2">
      <t>chan sh</t>
    </rPh>
    <rPh sb="4" eb="5">
      <t>qiu</t>
    </rPh>
    <rPh sb="5" eb="6">
      <t>yun peng</t>
    </rPh>
    <rPh sb="7" eb="8">
      <t>ji piao</t>
    </rPh>
    <rPh sb="13" eb="14">
      <t>yuan</t>
    </rPh>
    <rPh sb="15" eb="16">
      <t>ma</t>
    </rPh>
    <rPh sb="16" eb="17">
      <t>kun</t>
    </rPh>
    <rPh sb="17" eb="18">
      <t>gao tie</t>
    </rPh>
    <rPh sb="24" eb="25">
      <t>yuan</t>
    </rPh>
    <phoneticPr fontId="9" type="noConversion"/>
  </si>
  <si>
    <t>次</t>
    <rPh sb="0" eb="1">
      <t>ci</t>
    </rPh>
    <phoneticPr fontId="9" type="noConversion"/>
  </si>
  <si>
    <t>项</t>
    <rPh sb="0" eb="1">
      <t>xiang</t>
    </rPh>
    <phoneticPr fontId="9" type="noConversion"/>
  </si>
  <si>
    <t>SVIP - 洲际行政大床45m²，含单早；7.27-7.31</t>
    <phoneticPr fontId="9" type="noConversion"/>
  </si>
  <si>
    <t>SVIP - 洲际观景大床45m²，含单早；7.28-8.1</t>
    <phoneticPr fontId="9" type="noConversion"/>
  </si>
  <si>
    <t>洲际豪华大床/标间45m²，含早；7月29-30</t>
    <rPh sb="18" eb="19">
      <t>yue</t>
    </rPh>
    <phoneticPr fontId="9" type="noConversion"/>
  </si>
  <si>
    <t>间夜</t>
    <rPh sb="0" eb="1">
      <t>jian ye</t>
    </rPh>
    <phoneticPr fontId="9" type="noConversion"/>
  </si>
  <si>
    <t>圆桌桌餐；7.29晚</t>
    <phoneticPr fontId="9" type="noConversion"/>
  </si>
  <si>
    <t>圆桌桌餐；7.30午</t>
    <phoneticPr fontId="9" type="noConversion"/>
  </si>
  <si>
    <t>嘉宾自助午餐</t>
    <phoneticPr fontId="9" type="noConversion"/>
  </si>
  <si>
    <t>酒店签到背板</t>
    <rPh sb="0" eb="1">
      <t>jiu dian</t>
    </rPh>
    <rPh sb="2" eb="3">
      <t>qian dao</t>
    </rPh>
    <rPh sb="4" eb="5">
      <t>bei ban</t>
    </rPh>
    <phoneticPr fontId="9" type="noConversion"/>
  </si>
  <si>
    <t>接送站/机（杨大名送、邱云鹏接送、关健接）</t>
    <rPh sb="0" eb="1">
      <t>jie song</t>
    </rPh>
    <rPh sb="2" eb="3">
      <t>zhan</t>
    </rPh>
    <rPh sb="4" eb="5">
      <t>ji</t>
    </rPh>
    <rPh sb="6" eb="7">
      <t>yang</t>
    </rPh>
    <rPh sb="7" eb="8">
      <t>da</t>
    </rPh>
    <rPh sb="8" eb="9">
      <t>mign</t>
    </rPh>
    <rPh sb="9" eb="10">
      <t>song</t>
    </rPh>
    <rPh sb="11" eb="12">
      <t>qiu</t>
    </rPh>
    <rPh sb="12" eb="13">
      <t>yun</t>
    </rPh>
    <rPh sb="13" eb="14">
      <t>peng</t>
    </rPh>
    <rPh sb="14" eb="15">
      <t>jie song</t>
    </rPh>
    <rPh sb="17" eb="18">
      <t>guan</t>
    </rPh>
    <rPh sb="18" eb="19">
      <t>jian</t>
    </rPh>
    <rPh sb="19" eb="20">
      <t>jie</t>
    </rPh>
    <phoneticPr fontId="9" type="noConversion"/>
  </si>
  <si>
    <t>辆</t>
    <rPh sb="0" eb="1">
      <t>laing</t>
    </rPh>
    <phoneticPr fontId="9" type="noConversion"/>
  </si>
  <si>
    <t>趟</t>
    <rPh sb="0" eb="1">
      <t>tang</t>
    </rPh>
    <phoneticPr fontId="9" type="noConversion"/>
  </si>
  <si>
    <t>住宿</t>
    <rPh sb="0" eb="1">
      <t>zhu su</t>
    </rPh>
    <phoneticPr fontId="9" type="noConversion"/>
  </si>
  <si>
    <t>GL8别克商务；专车接送</t>
    <rPh sb="8" eb="9">
      <t>zhuan c</t>
    </rPh>
    <rPh sb="10" eb="11">
      <t>jie song</t>
    </rPh>
    <phoneticPr fontId="9" type="noConversion"/>
  </si>
  <si>
    <t>录制期间住宿</t>
    <rPh sb="0" eb="1">
      <t>lu zhi</t>
    </rPh>
    <rPh sb="2" eb="3">
      <t>qi jian</t>
    </rPh>
    <rPh sb="4" eb="5">
      <t>zhu su</t>
    </rPh>
    <phoneticPr fontId="9" type="noConversion"/>
  </si>
  <si>
    <t>录制期间住宿餐饮</t>
    <rPh sb="0" eb="1">
      <t>lu zhi</t>
    </rPh>
    <rPh sb="2" eb="3">
      <t>qi jian</t>
    </rPh>
    <rPh sb="4" eb="5">
      <t>zhu su</t>
    </rPh>
    <rPh sb="6" eb="7">
      <t>can yin</t>
    </rPh>
    <phoneticPr fontId="9" type="noConversion"/>
  </si>
  <si>
    <t>高级双床房，含早；7.27-7.30</t>
    <phoneticPr fontId="9" type="noConversion"/>
  </si>
  <si>
    <t>根据嘉宾抵达航班/车次安排；预估8人次每天</t>
    <phoneticPr fontId="9" type="noConversion"/>
  </si>
  <si>
    <t>字幕校对人员</t>
    <rPh sb="0" eb="1">
      <t>zi mu</t>
    </rPh>
    <rPh sb="2" eb="3">
      <t>jiao dui</t>
    </rPh>
    <rPh sb="4" eb="5">
      <t>ren yuan</t>
    </rPh>
    <phoneticPr fontId="9" type="noConversion"/>
  </si>
  <si>
    <t>人次</t>
    <rPh sb="0" eb="1">
      <t>ren ci</t>
    </rPh>
    <phoneticPr fontId="9" type="noConversion"/>
  </si>
  <si>
    <t>视频字幕校对；23-30；24人次；8小时内加班费50元/小时</t>
    <rPh sb="0" eb="1">
      <t>shi pin</t>
    </rPh>
    <rPh sb="2" eb="3">
      <t>zi mu</t>
    </rPh>
    <rPh sb="4" eb="5">
      <t>jiao dui</t>
    </rPh>
    <rPh sb="15" eb="16">
      <t>ren ci</t>
    </rPh>
    <rPh sb="19" eb="20">
      <t>xiao shi nei</t>
    </rPh>
    <rPh sb="22" eb="23">
      <t>jia bna fei</t>
    </rPh>
    <rPh sb="27" eb="28">
      <t>yuan</t>
    </rPh>
    <rPh sb="29" eb="30">
      <t>xiao shi</t>
    </rPh>
    <phoneticPr fontId="9" type="noConversion"/>
  </si>
  <si>
    <t>北辰停车场</t>
    <rPh sb="0" eb="1">
      <t>bei chen</t>
    </rPh>
    <rPh sb="2" eb="3">
      <t>ting che chang</t>
    </rPh>
    <phoneticPr fontId="9" type="noConversion"/>
  </si>
  <si>
    <t>别克商务</t>
    <phoneticPr fontId="9" type="noConversion"/>
  </si>
  <si>
    <t>含行政楼层待遇；已产生费用</t>
    <rPh sb="8" eb="9">
      <t>yi</t>
    </rPh>
    <rPh sb="9" eb="10">
      <t>chan sheng</t>
    </rPh>
    <rPh sb="11" eb="12">
      <t>fei yong</t>
    </rPh>
    <phoneticPr fontId="9" type="noConversion"/>
  </si>
  <si>
    <t>晚</t>
    <rPh sb="0" eb="1">
      <t>wan</t>
    </rPh>
    <phoneticPr fontId="9" type="noConversion"/>
  </si>
  <si>
    <t>洲际豪华大床/标间45m²，含早</t>
    <phoneticPr fontId="9" type="noConversion"/>
  </si>
  <si>
    <t>洲际豪华大床/标间45m²，含早</t>
    <rPh sb="7" eb="8">
      <t>biao jian</t>
    </rPh>
    <phoneticPr fontId="9" type="noConversion"/>
  </si>
  <si>
    <t>预留费用，会后统一结算</t>
    <rPh sb="0" eb="1">
      <t>yu liu</t>
    </rPh>
    <rPh sb="2" eb="3">
      <t>fei yogn</t>
    </rPh>
    <rPh sb="5" eb="6">
      <t>hui ho</t>
    </rPh>
    <rPh sb="7" eb="8">
      <t>tong yi</t>
    </rPh>
    <rPh sb="9" eb="10">
      <t>jie suan</t>
    </rPh>
    <phoneticPr fontId="9" type="noConversion"/>
  </si>
  <si>
    <t>嘉宾餐饮预留</t>
    <rPh sb="0" eb="1">
      <t>ja bin</t>
    </rPh>
    <rPh sb="2" eb="3">
      <t>can yin</t>
    </rPh>
    <rPh sb="4" eb="5">
      <t>yu liu</t>
    </rPh>
    <phoneticPr fontId="9" type="noConversion"/>
  </si>
  <si>
    <t>增加马坤返程高铁</t>
    <rPh sb="0" eb="1">
      <t>zneg jia</t>
    </rPh>
    <rPh sb="2" eb="3">
      <t>ma kun</t>
    </rPh>
    <rPh sb="4" eb="5">
      <t>fan chegn</t>
    </rPh>
    <rPh sb="6" eb="7">
      <t>gao tie</t>
    </rPh>
    <phoneticPr fontId="9" type="noConversion"/>
  </si>
  <si>
    <t>马坤；免费升级，增加8月1日住宿</t>
    <rPh sb="0" eb="1">
      <t>ma</t>
    </rPh>
    <rPh sb="1" eb="2">
      <t>kun</t>
    </rPh>
    <rPh sb="3" eb="4">
      <t>mian fei</t>
    </rPh>
    <rPh sb="5" eb="6">
      <t>shegn ji</t>
    </rPh>
    <rPh sb="8" eb="9">
      <t>zneg jia</t>
    </rPh>
    <rPh sb="11" eb="12">
      <t>yue</t>
    </rPh>
    <rPh sb="13" eb="14">
      <t>ri</t>
    </rPh>
    <rPh sb="14" eb="15">
      <t>zhu su</t>
    </rPh>
    <phoneticPr fontId="9" type="noConversion"/>
  </si>
  <si>
    <t>增加3间夜</t>
    <rPh sb="0" eb="1">
      <t>zneg jia</t>
    </rPh>
    <rPh sb="3" eb="4">
      <t>jian ye</t>
    </rPh>
    <phoneticPr fontId="9" type="noConversion"/>
  </si>
  <si>
    <t>实际产生7间夜</t>
    <rPh sb="0" eb="1">
      <t>shi ji chan sheng</t>
    </rPh>
    <rPh sb="5" eb="6">
      <t>jian ye</t>
    </rPh>
    <phoneticPr fontId="9" type="noConversion"/>
  </si>
  <si>
    <t>房间杂费</t>
    <rPh sb="0" eb="1">
      <t>fang jian</t>
    </rPh>
    <rPh sb="2" eb="3">
      <t>za fei</t>
    </rPh>
    <phoneticPr fontId="9" type="noConversion"/>
  </si>
  <si>
    <t>增加需求</t>
    <rPh sb="0" eb="1">
      <t>zneg jia</t>
    </rPh>
    <rPh sb="2" eb="3">
      <t>xu qiu</t>
    </rPh>
    <phoneticPr fontId="9" type="noConversion"/>
  </si>
  <si>
    <t>减少5间夜，嘉宾自付900</t>
    <rPh sb="0" eb="1">
      <t>jian shao</t>
    </rPh>
    <rPh sb="3" eb="4">
      <t>jian ye</t>
    </rPh>
    <rPh sb="6" eb="7">
      <t>jia bin</t>
    </rPh>
    <rPh sb="8" eb="9">
      <t>zi fu</t>
    </rPh>
    <phoneticPr fontId="9" type="noConversion"/>
  </si>
  <si>
    <t>实际产生</t>
    <rPh sb="0" eb="1">
      <t>shi ji chan sheng</t>
    </rPh>
    <phoneticPr fontId="9" type="noConversion"/>
  </si>
  <si>
    <t>增加大兴机场接送</t>
    <rPh sb="0" eb="1">
      <t>zneg jia</t>
    </rPh>
    <rPh sb="2" eb="3">
      <t>da xign</t>
    </rPh>
    <rPh sb="4" eb="5">
      <t>ji chang</t>
    </rPh>
    <rPh sb="6" eb="7">
      <t>jie song</t>
    </rPh>
    <phoneticPr fontId="9" type="noConversion"/>
  </si>
  <si>
    <t>减少需求</t>
    <rPh sb="0" eb="1">
      <t>jian shao</t>
    </rPh>
    <rPh sb="2" eb="3">
      <t>xu qiu</t>
    </rPh>
    <phoneticPr fontId="9" type="noConversion"/>
  </si>
  <si>
    <t>考斯特考斯特（豪华改装）；国会用餐摆渡</t>
    <rPh sb="0" eb="1">
      <t>kao si te</t>
    </rPh>
    <phoneticPr fontId="9" type="noConversion"/>
  </si>
  <si>
    <t>数量减少</t>
    <rPh sb="0" eb="1">
      <t>shu laing</t>
    </rPh>
    <rPh sb="2" eb="3">
      <t>jian shao</t>
    </rPh>
    <phoneticPr fontId="9" type="noConversion"/>
  </si>
  <si>
    <t>超时陆宝华5+朱修阳超3小时</t>
    <rPh sb="0" eb="1">
      <t>chao shi</t>
    </rPh>
    <phoneticPr fontId="9" type="noConversion"/>
  </si>
  <si>
    <t>小时</t>
    <rPh sb="0" eb="1">
      <t>xiao shi</t>
    </rPh>
    <phoneticPr fontId="9" type="noConversion"/>
  </si>
  <si>
    <t>超公里刘闯93+朱修阳68公里</t>
    <rPh sb="0" eb="1">
      <t>chao gogn li</t>
    </rPh>
    <rPh sb="13" eb="14">
      <t>gogn li</t>
    </rPh>
    <phoneticPr fontId="9" type="noConversion"/>
  </si>
  <si>
    <t>公里</t>
    <rPh sb="0" eb="1">
      <t>gogn li</t>
    </rPh>
    <phoneticPr fontId="9" type="noConversion"/>
  </si>
  <si>
    <t>超时6小时（杨大名）</t>
    <rPh sb="0" eb="1">
      <t>chao shi</t>
    </rPh>
    <rPh sb="3" eb="4">
      <t>xiao shi</t>
    </rPh>
    <rPh sb="6" eb="7">
      <t>yang</t>
    </rPh>
    <rPh sb="7" eb="8">
      <t>da ming</t>
    </rPh>
    <phoneticPr fontId="9" type="noConversion"/>
  </si>
  <si>
    <t>天数减少</t>
    <rPh sb="0" eb="1">
      <t>tian shu</t>
    </rPh>
    <rPh sb="2" eb="3">
      <t>jian shao</t>
    </rPh>
    <phoneticPr fontId="9" type="noConversion"/>
  </si>
  <si>
    <t>数量增加</t>
    <rPh sb="0" eb="1">
      <t>shu laing</t>
    </rPh>
    <rPh sb="2" eb="3">
      <t>zneg jia</t>
    </rPh>
    <phoneticPr fontId="9" type="noConversion"/>
  </si>
  <si>
    <t>工时</t>
    <rPh sb="0" eb="1">
      <t>gogn</t>
    </rPh>
    <rPh sb="1" eb="2">
      <t>shi jian</t>
    </rPh>
    <phoneticPr fontId="9" type="noConversion"/>
  </si>
  <si>
    <t>信息校对含电脑；夜班通宵</t>
    <rPh sb="8" eb="9">
      <t>ye</t>
    </rPh>
    <rPh sb="9" eb="10">
      <t>ban</t>
    </rPh>
    <rPh sb="10" eb="11">
      <t>tong xiao</t>
    </rPh>
    <phoneticPr fontId="9" type="noConversion"/>
  </si>
  <si>
    <t>加班费</t>
    <rPh sb="0" eb="1">
      <t>jia ban fei</t>
    </rPh>
    <phoneticPr fontId="9" type="noConversion"/>
  </si>
  <si>
    <t>停车券</t>
    <rPh sb="0" eb="1">
      <t>ting che quan</t>
    </rPh>
    <phoneticPr fontId="9" type="noConversion"/>
  </si>
  <si>
    <t>张</t>
    <rPh sb="0" eb="1">
      <t>zhang</t>
    </rPh>
    <phoneticPr fontId="9" type="noConversion"/>
  </si>
  <si>
    <t>会议用品印刷</t>
    <rPh sb="0" eb="1">
      <t>hui yi</t>
    </rPh>
    <rPh sb="2" eb="3">
      <t>yong pin</t>
    </rPh>
    <rPh sb="4" eb="5">
      <t>yin shua</t>
    </rPh>
    <phoneticPr fontId="9" type="noConversion"/>
  </si>
  <si>
    <t>接机牌+手举杆</t>
    <rPh sb="0" eb="1">
      <t>jie ji pai</t>
    </rPh>
    <rPh sb="6" eb="7">
      <t>gan</t>
    </rPh>
    <phoneticPr fontId="9" type="noConversion"/>
  </si>
  <si>
    <t>个</t>
    <rPh sb="0" eb="1">
      <t>ge</t>
    </rPh>
    <phoneticPr fontId="9" type="noConversion"/>
  </si>
  <si>
    <t>套</t>
    <rPh sb="0" eb="1">
      <t>tao</t>
    </rPh>
    <phoneticPr fontId="9" type="noConversion"/>
  </si>
  <si>
    <t>费用减少</t>
    <rPh sb="0" eb="1">
      <t>fei yong</t>
    </rPh>
    <rPh sb="2" eb="3">
      <t>jian shao</t>
    </rPh>
    <phoneticPr fontId="9" type="noConversion"/>
  </si>
  <si>
    <t>车型调整</t>
    <rPh sb="0" eb="1">
      <t>che xing</t>
    </rPh>
    <rPh sb="2" eb="3">
      <t>tiao zhneg</t>
    </rPh>
    <phoneticPr fontId="9" type="noConversion"/>
  </si>
  <si>
    <t>GL8别克商务；7.29-30；临时接送用车（新款，备水）</t>
    <phoneticPr fontId="9" type="noConversion"/>
  </si>
  <si>
    <t>GL8别克商务；7.29-30；专人专车（新款，备水））</t>
    <phoneticPr fontId="9" type="noConversion"/>
  </si>
  <si>
    <t>金额增加</t>
    <rPh sb="0" eb="1">
      <t>jin e</t>
    </rPh>
    <rPh sb="2" eb="3">
      <t>zneg jia</t>
    </rPh>
    <phoneticPr fontId="9" type="noConversion"/>
  </si>
  <si>
    <t>ISC 2022 第十届互联网安全大会 - 会务结算报价</t>
    <rPh sb="24" eb="25">
      <t>jie suan</t>
    </rPh>
    <phoneticPr fontId="9" type="noConversion"/>
  </si>
  <si>
    <t>打车费用541.2已减掉</t>
    <rPh sb="0" eb="1">
      <t>da che</t>
    </rPh>
    <rPh sb="2" eb="3">
      <t>fei yong</t>
    </rPh>
    <rPh sb="9" eb="10">
      <t>yi</t>
    </rPh>
    <rPh sb="10" eb="11">
      <t>jian diao</t>
    </rPh>
    <phoneticPr fontId="9" type="noConversion"/>
  </si>
  <si>
    <t>最终报价（含税含服务费）</t>
    <phoneticPr fontId="9" type="noConversion"/>
  </si>
  <si>
    <t>报价（含税含服务费）</t>
    <phoneticPr fontId="9" type="noConversion"/>
  </si>
  <si>
    <t>市内8小时100公里内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</si>
</sst>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\¥#,##0.00"/>
    <numFmt numFmtId="177" formatCode="&quot;¥&quot;#,##0.00"/>
  </numFmts>
  <fonts count="10" x14ac:knownFonts="1">
    <font>
      <sz val="12"/>
      <color theme="1"/>
      <name val="DengXian"/>
      <family val="2"/>
      <charset val="134"/>
      <scheme val="minor"/>
    </font>
    <font>
      <sz val="16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16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i/>
      <sz val="11"/>
      <color theme="1"/>
      <name val="微软雅黑"/>
      <family val="2"/>
      <charset val="134"/>
    </font>
    <font>
      <sz val="9"/>
      <name val="DengXian"/>
      <family val="4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FFF00"/>
        <bgColor rgb="FF00000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/>
    </xf>
    <xf numFmtId="176" fontId="6" fillId="3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center" vertical="center"/>
    </xf>
    <xf numFmtId="177" fontId="2" fillId="4" borderId="3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176" fontId="6" fillId="2" borderId="3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Medium7"/>
  <colors>
    <mruColors>
      <color rgb="FFFFE4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3"/>
  <sheetViews>
    <sheetView showGridLines="0" tabSelected="1" topLeftCell="B29" workbookViewId="0">
      <selection activeCell="B1" sqref="A1:XFD1048576"/>
    </sheetView>
  </sheetViews>
  <sheetFormatPr baseColWidth="10" defaultColWidth="9" defaultRowHeight="18" x14ac:dyDescent="0.2"/>
  <cols>
    <col min="1" max="1" width="4.6640625" style="4" customWidth="1"/>
    <col min="2" max="2" width="27.83203125" style="3" bestFit="1" customWidth="1"/>
    <col min="3" max="3" width="31.6640625" style="4" bestFit="1" customWidth="1"/>
    <col min="4" max="4" width="49.5" style="4" bestFit="1" customWidth="1"/>
    <col min="5" max="8" width="7.83203125" style="4" bestFit="1" customWidth="1"/>
    <col min="9" max="9" width="10.83203125" style="5" bestFit="1" customWidth="1"/>
    <col min="10" max="10" width="16" style="4" bestFit="1" customWidth="1"/>
    <col min="11" max="11" width="37.33203125" style="4" bestFit="1" customWidth="1"/>
    <col min="12" max="12" width="9" style="4"/>
    <col min="13" max="13" width="2.5" style="4" bestFit="1" customWidth="1"/>
    <col min="14" max="16384" width="9" style="4"/>
  </cols>
  <sheetData>
    <row r="1" spans="2:11" s="1" customFormat="1" ht="42" customHeight="1" x14ac:dyDescent="0.2">
      <c r="B1" s="32" t="s">
        <v>122</v>
      </c>
      <c r="C1" s="32"/>
      <c r="D1" s="32"/>
      <c r="E1" s="32"/>
      <c r="F1" s="32"/>
      <c r="G1" s="32"/>
      <c r="H1" s="32"/>
      <c r="I1" s="32"/>
      <c r="J1" s="32"/>
      <c r="K1" s="32"/>
    </row>
    <row r="2" spans="2:11" s="2" customFormat="1" ht="37" customHeight="1" x14ac:dyDescent="0.2">
      <c r="B2" s="9" t="s">
        <v>0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</v>
      </c>
      <c r="K2" s="9" t="s">
        <v>2</v>
      </c>
    </row>
    <row r="3" spans="2:11" s="2" customFormat="1" ht="21" x14ac:dyDescent="0.2">
      <c r="B3" s="10" t="s">
        <v>44</v>
      </c>
      <c r="C3" s="11"/>
      <c r="D3" s="11"/>
      <c r="E3" s="11"/>
      <c r="F3" s="11"/>
      <c r="G3" s="11"/>
      <c r="H3" s="11"/>
      <c r="I3" s="11"/>
      <c r="J3" s="12">
        <f>J5+J13+J19+J27</f>
        <v>144090.5</v>
      </c>
      <c r="K3" s="13"/>
    </row>
    <row r="4" spans="2:11" s="2" customFormat="1" ht="21" x14ac:dyDescent="0.2">
      <c r="B4" s="18" t="s">
        <v>40</v>
      </c>
      <c r="C4" s="19" t="s">
        <v>57</v>
      </c>
      <c r="D4" s="14" t="s">
        <v>58</v>
      </c>
      <c r="E4" s="14">
        <v>1</v>
      </c>
      <c r="F4" s="14" t="s">
        <v>60</v>
      </c>
      <c r="G4" s="14">
        <v>1</v>
      </c>
      <c r="H4" s="14" t="s">
        <v>59</v>
      </c>
      <c r="I4" s="7">
        <v>4098</v>
      </c>
      <c r="J4" s="7">
        <f>E4*G4*I4</f>
        <v>4098</v>
      </c>
      <c r="K4" s="14" t="s">
        <v>89</v>
      </c>
    </row>
    <row r="5" spans="2:11" s="3" customFormat="1" ht="23" customHeight="1" x14ac:dyDescent="0.2">
      <c r="B5" s="24" t="s">
        <v>20</v>
      </c>
      <c r="C5" s="24"/>
      <c r="D5" s="24"/>
      <c r="E5" s="6"/>
      <c r="F5" s="6"/>
      <c r="G5" s="6"/>
      <c r="H5" s="6"/>
      <c r="I5" s="6"/>
      <c r="J5" s="6">
        <f>SUM(J4:J4)</f>
        <v>4098</v>
      </c>
      <c r="K5" s="14"/>
    </row>
    <row r="6" spans="2:11" ht="23" customHeight="1" x14ac:dyDescent="0.2">
      <c r="B6" s="33" t="s">
        <v>35</v>
      </c>
      <c r="C6" s="34" t="s">
        <v>31</v>
      </c>
      <c r="D6" s="15" t="s">
        <v>61</v>
      </c>
      <c r="E6" s="14">
        <v>4</v>
      </c>
      <c r="F6" s="14" t="s">
        <v>32</v>
      </c>
      <c r="G6" s="14">
        <v>1</v>
      </c>
      <c r="H6" s="14" t="s">
        <v>33</v>
      </c>
      <c r="I6" s="7">
        <v>1450</v>
      </c>
      <c r="J6" s="7">
        <f>E6*G6*I6</f>
        <v>5800</v>
      </c>
      <c r="K6" s="15" t="s">
        <v>83</v>
      </c>
    </row>
    <row r="7" spans="2:11" ht="23" customHeight="1" x14ac:dyDescent="0.2">
      <c r="B7" s="33"/>
      <c r="C7" s="35"/>
      <c r="D7" s="15" t="s">
        <v>62</v>
      </c>
      <c r="E7" s="14">
        <v>5</v>
      </c>
      <c r="F7" s="14" t="s">
        <v>32</v>
      </c>
      <c r="G7" s="14">
        <v>1</v>
      </c>
      <c r="H7" s="14" t="s">
        <v>33</v>
      </c>
      <c r="I7" s="7">
        <v>1000</v>
      </c>
      <c r="J7" s="7">
        <f t="shared" ref="J7:J11" si="0">E7*G7*I7</f>
        <v>5000</v>
      </c>
      <c r="K7" s="15" t="s">
        <v>90</v>
      </c>
    </row>
    <row r="8" spans="2:11" ht="23" customHeight="1" x14ac:dyDescent="0.2">
      <c r="B8" s="33"/>
      <c r="C8" s="35"/>
      <c r="D8" s="15" t="s">
        <v>63</v>
      </c>
      <c r="E8" s="14">
        <v>12</v>
      </c>
      <c r="F8" s="14" t="s">
        <v>64</v>
      </c>
      <c r="G8" s="14">
        <v>1</v>
      </c>
      <c r="H8" s="14" t="s">
        <v>59</v>
      </c>
      <c r="I8" s="7">
        <v>1000</v>
      </c>
      <c r="J8" s="7">
        <f>E8*G8*I8-900</f>
        <v>11100</v>
      </c>
      <c r="K8" s="15" t="s">
        <v>95</v>
      </c>
    </row>
    <row r="9" spans="2:11" ht="23" customHeight="1" x14ac:dyDescent="0.2">
      <c r="B9" s="33"/>
      <c r="C9" s="35"/>
      <c r="D9" s="15" t="s">
        <v>86</v>
      </c>
      <c r="E9" s="14">
        <v>55</v>
      </c>
      <c r="F9" s="14" t="s">
        <v>64</v>
      </c>
      <c r="G9" s="14">
        <v>1</v>
      </c>
      <c r="H9" s="14" t="s">
        <v>34</v>
      </c>
      <c r="I9" s="7">
        <v>1000</v>
      </c>
      <c r="J9" s="7">
        <f t="shared" si="0"/>
        <v>55000</v>
      </c>
      <c r="K9" s="15" t="s">
        <v>91</v>
      </c>
    </row>
    <row r="10" spans="2:11" ht="23" customHeight="1" x14ac:dyDescent="0.2">
      <c r="B10" s="33"/>
      <c r="C10" s="35"/>
      <c r="D10" s="15" t="s">
        <v>85</v>
      </c>
      <c r="E10" s="14">
        <v>5</v>
      </c>
      <c r="F10" s="14" t="s">
        <v>32</v>
      </c>
      <c r="G10" s="14">
        <v>1</v>
      </c>
      <c r="H10" s="14" t="s">
        <v>84</v>
      </c>
      <c r="I10" s="7">
        <v>1000</v>
      </c>
      <c r="J10" s="7">
        <f t="shared" si="0"/>
        <v>5000</v>
      </c>
      <c r="K10" s="15" t="s">
        <v>92</v>
      </c>
    </row>
    <row r="11" spans="2:11" ht="23" customHeight="1" x14ac:dyDescent="0.2">
      <c r="B11" s="33"/>
      <c r="C11" s="35"/>
      <c r="D11" s="15" t="s">
        <v>93</v>
      </c>
      <c r="E11" s="14">
        <v>1</v>
      </c>
      <c r="F11" s="14" t="s">
        <v>60</v>
      </c>
      <c r="G11" s="14">
        <v>1</v>
      </c>
      <c r="H11" s="14" t="s">
        <v>59</v>
      </c>
      <c r="I11" s="7">
        <v>3150.5</v>
      </c>
      <c r="J11" s="7">
        <f t="shared" si="0"/>
        <v>3150.5</v>
      </c>
      <c r="K11" s="15" t="s">
        <v>94</v>
      </c>
    </row>
    <row r="12" spans="2:11" ht="23" customHeight="1" x14ac:dyDescent="0.2">
      <c r="B12" s="33"/>
      <c r="C12" s="15" t="s">
        <v>55</v>
      </c>
      <c r="D12" s="15" t="s">
        <v>76</v>
      </c>
      <c r="E12" s="14">
        <v>0</v>
      </c>
      <c r="F12" s="14" t="s">
        <v>10</v>
      </c>
      <c r="G12" s="14">
        <v>4</v>
      </c>
      <c r="H12" s="14" t="s">
        <v>11</v>
      </c>
      <c r="I12" s="7">
        <v>900</v>
      </c>
      <c r="J12" s="7">
        <f t="shared" ref="J12" si="1">E12*G12*I12</f>
        <v>0</v>
      </c>
      <c r="K12" s="15"/>
    </row>
    <row r="13" spans="2:11" s="3" customFormat="1" ht="23" customHeight="1" x14ac:dyDescent="0.2">
      <c r="B13" s="24" t="s">
        <v>12</v>
      </c>
      <c r="C13" s="24"/>
      <c r="D13" s="24"/>
      <c r="E13" s="6"/>
      <c r="F13" s="6"/>
      <c r="G13" s="6"/>
      <c r="H13" s="6"/>
      <c r="I13" s="6"/>
      <c r="J13" s="6">
        <f>SUM(J6:J12)</f>
        <v>85050.5</v>
      </c>
      <c r="K13" s="21"/>
    </row>
    <row r="14" spans="2:11" ht="23" customHeight="1" x14ac:dyDescent="0.2">
      <c r="B14" s="26" t="s">
        <v>36</v>
      </c>
      <c r="C14" s="29" t="s">
        <v>31</v>
      </c>
      <c r="D14" s="14" t="s">
        <v>65</v>
      </c>
      <c r="E14" s="14">
        <v>0</v>
      </c>
      <c r="F14" s="14" t="s">
        <v>37</v>
      </c>
      <c r="G14" s="14">
        <v>1</v>
      </c>
      <c r="H14" s="14" t="s">
        <v>21</v>
      </c>
      <c r="I14" s="7">
        <v>6000</v>
      </c>
      <c r="J14" s="7">
        <f>E14*G14*I14</f>
        <v>0</v>
      </c>
      <c r="K14" s="14"/>
    </row>
    <row r="15" spans="2:11" ht="23" customHeight="1" x14ac:dyDescent="0.2">
      <c r="B15" s="27"/>
      <c r="C15" s="30"/>
      <c r="D15" s="14" t="s">
        <v>66</v>
      </c>
      <c r="E15" s="14">
        <v>3</v>
      </c>
      <c r="F15" s="14" t="s">
        <v>37</v>
      </c>
      <c r="G15" s="14">
        <v>1</v>
      </c>
      <c r="H15" s="14" t="s">
        <v>38</v>
      </c>
      <c r="I15" s="7">
        <v>6000</v>
      </c>
      <c r="J15" s="7">
        <f>E15*G15*I15</f>
        <v>18000</v>
      </c>
      <c r="K15" s="14"/>
    </row>
    <row r="16" spans="2:11" ht="23" customHeight="1" x14ac:dyDescent="0.2">
      <c r="B16" s="27"/>
      <c r="C16" s="30"/>
      <c r="D16" s="14" t="s">
        <v>67</v>
      </c>
      <c r="E16" s="14">
        <v>0</v>
      </c>
      <c r="F16" s="14" t="s">
        <v>39</v>
      </c>
      <c r="G16" s="14">
        <v>1</v>
      </c>
      <c r="H16" s="14" t="s">
        <v>38</v>
      </c>
      <c r="I16" s="7">
        <v>200</v>
      </c>
      <c r="J16" s="7">
        <f>E16*G16*I16</f>
        <v>0</v>
      </c>
      <c r="K16" s="14"/>
    </row>
    <row r="17" spans="2:11" ht="23" customHeight="1" x14ac:dyDescent="0.2">
      <c r="B17" s="27"/>
      <c r="C17" s="31"/>
      <c r="D17" s="14" t="s">
        <v>88</v>
      </c>
      <c r="E17" s="14">
        <v>1</v>
      </c>
      <c r="F17" s="14" t="s">
        <v>60</v>
      </c>
      <c r="G17" s="14">
        <v>1</v>
      </c>
      <c r="H17" s="14" t="s">
        <v>59</v>
      </c>
      <c r="I17" s="7">
        <v>3414</v>
      </c>
      <c r="J17" s="7">
        <f>E17*G17*I17</f>
        <v>3414</v>
      </c>
      <c r="K17" s="14" t="s">
        <v>96</v>
      </c>
    </row>
    <row r="18" spans="2:11" ht="23" customHeight="1" x14ac:dyDescent="0.2">
      <c r="B18" s="28"/>
      <c r="C18" s="14" t="s">
        <v>43</v>
      </c>
      <c r="D18" s="14" t="s">
        <v>56</v>
      </c>
      <c r="E18" s="14">
        <v>0</v>
      </c>
      <c r="F18" s="14" t="s">
        <v>54</v>
      </c>
      <c r="G18" s="14">
        <v>1</v>
      </c>
      <c r="H18" s="14" t="s">
        <v>33</v>
      </c>
      <c r="I18" s="7">
        <v>80</v>
      </c>
      <c r="J18" s="7">
        <f>E18*G18*I18</f>
        <v>0</v>
      </c>
      <c r="K18" s="14"/>
    </row>
    <row r="19" spans="2:11" s="3" customFormat="1" ht="23" customHeight="1" x14ac:dyDescent="0.2">
      <c r="B19" s="24" t="s">
        <v>22</v>
      </c>
      <c r="C19" s="24"/>
      <c r="D19" s="24"/>
      <c r="E19" s="6"/>
      <c r="F19" s="6"/>
      <c r="G19" s="6"/>
      <c r="H19" s="6"/>
      <c r="I19" s="6"/>
      <c r="J19" s="6">
        <f>SUM(J14:J18)</f>
        <v>21414</v>
      </c>
      <c r="K19" s="14"/>
    </row>
    <row r="20" spans="2:11" s="3" customFormat="1" ht="31" customHeight="1" x14ac:dyDescent="0.2">
      <c r="B20" s="26" t="s">
        <v>13</v>
      </c>
      <c r="C20" s="34" t="s">
        <v>41</v>
      </c>
      <c r="D20" s="34" t="s">
        <v>82</v>
      </c>
      <c r="E20" s="14">
        <v>2</v>
      </c>
      <c r="F20" s="14" t="s">
        <v>14</v>
      </c>
      <c r="G20" s="14">
        <v>1</v>
      </c>
      <c r="H20" s="14" t="s">
        <v>15</v>
      </c>
      <c r="I20" s="7">
        <v>800</v>
      </c>
      <c r="J20" s="7">
        <f t="shared" ref="J20:J26" si="2">E20*G20*I20</f>
        <v>1600</v>
      </c>
      <c r="K20" s="14" t="s">
        <v>97</v>
      </c>
    </row>
    <row r="21" spans="2:11" ht="31" customHeight="1" x14ac:dyDescent="0.2">
      <c r="B21" s="27"/>
      <c r="C21" s="36"/>
      <c r="D21" s="36"/>
      <c r="E21" s="14">
        <v>6</v>
      </c>
      <c r="F21" s="14" t="s">
        <v>14</v>
      </c>
      <c r="G21" s="14">
        <v>1</v>
      </c>
      <c r="H21" s="14" t="s">
        <v>15</v>
      </c>
      <c r="I21" s="7">
        <v>500</v>
      </c>
      <c r="J21" s="7">
        <f t="shared" si="2"/>
        <v>3000</v>
      </c>
      <c r="K21" s="14" t="s">
        <v>98</v>
      </c>
    </row>
    <row r="22" spans="2:11" x14ac:dyDescent="0.2">
      <c r="B22" s="27"/>
      <c r="C22" s="29" t="s">
        <v>42</v>
      </c>
      <c r="D22" s="15" t="s">
        <v>119</v>
      </c>
      <c r="E22" s="14">
        <v>4</v>
      </c>
      <c r="F22" s="14" t="s">
        <v>14</v>
      </c>
      <c r="G22" s="14">
        <v>2</v>
      </c>
      <c r="H22" s="14" t="s">
        <v>17</v>
      </c>
      <c r="I22" s="7">
        <v>1200</v>
      </c>
      <c r="J22" s="7">
        <f t="shared" si="2"/>
        <v>9600</v>
      </c>
      <c r="K22" s="15"/>
    </row>
    <row r="23" spans="2:11" x14ac:dyDescent="0.2">
      <c r="B23" s="27"/>
      <c r="C23" s="31"/>
      <c r="D23" s="15" t="s">
        <v>99</v>
      </c>
      <c r="E23" s="14">
        <v>1</v>
      </c>
      <c r="F23" s="14" t="s">
        <v>14</v>
      </c>
      <c r="G23" s="14">
        <v>1</v>
      </c>
      <c r="H23" s="14" t="s">
        <v>17</v>
      </c>
      <c r="I23" s="7">
        <v>1800</v>
      </c>
      <c r="J23" s="7">
        <f t="shared" si="2"/>
        <v>1800</v>
      </c>
      <c r="K23" s="15" t="s">
        <v>118</v>
      </c>
    </row>
    <row r="24" spans="2:11" x14ac:dyDescent="0.2">
      <c r="B24" s="27"/>
      <c r="C24" s="29" t="s">
        <v>16</v>
      </c>
      <c r="D24" s="15" t="s">
        <v>120</v>
      </c>
      <c r="E24" s="14">
        <v>13</v>
      </c>
      <c r="F24" s="14" t="s">
        <v>14</v>
      </c>
      <c r="G24" s="14">
        <v>1</v>
      </c>
      <c r="H24" s="14" t="s">
        <v>17</v>
      </c>
      <c r="I24" s="7">
        <v>1200</v>
      </c>
      <c r="J24" s="7">
        <f t="shared" si="2"/>
        <v>15600</v>
      </c>
      <c r="K24" s="15" t="s">
        <v>100</v>
      </c>
    </row>
    <row r="25" spans="2:11" x14ac:dyDescent="0.2">
      <c r="B25" s="27"/>
      <c r="C25" s="30"/>
      <c r="D25" s="15" t="s">
        <v>101</v>
      </c>
      <c r="E25" s="14">
        <v>8</v>
      </c>
      <c r="F25" s="14" t="s">
        <v>102</v>
      </c>
      <c r="G25" s="14">
        <v>1</v>
      </c>
      <c r="H25" s="14" t="s">
        <v>59</v>
      </c>
      <c r="I25" s="7">
        <v>80</v>
      </c>
      <c r="J25" s="7">
        <f t="shared" si="2"/>
        <v>640</v>
      </c>
      <c r="K25" s="15"/>
    </row>
    <row r="26" spans="2:11" x14ac:dyDescent="0.2">
      <c r="B26" s="28"/>
      <c r="C26" s="31"/>
      <c r="D26" s="15" t="s">
        <v>103</v>
      </c>
      <c r="E26" s="14">
        <v>161</v>
      </c>
      <c r="F26" s="14" t="s">
        <v>104</v>
      </c>
      <c r="G26" s="14">
        <v>1</v>
      </c>
      <c r="H26" s="14" t="s">
        <v>59</v>
      </c>
      <c r="I26" s="7">
        <v>8</v>
      </c>
      <c r="J26" s="7">
        <f t="shared" si="2"/>
        <v>1288</v>
      </c>
      <c r="K26" s="15" t="s">
        <v>126</v>
      </c>
    </row>
    <row r="27" spans="2:11" s="3" customFormat="1" ht="23" customHeight="1" x14ac:dyDescent="0.2">
      <c r="B27" s="24" t="s">
        <v>18</v>
      </c>
      <c r="C27" s="24"/>
      <c r="D27" s="24"/>
      <c r="E27" s="6"/>
      <c r="F27" s="6"/>
      <c r="G27" s="6"/>
      <c r="H27" s="6"/>
      <c r="I27" s="6"/>
      <c r="J27" s="6">
        <f>SUM(J20:J26)</f>
        <v>33528</v>
      </c>
      <c r="K27" s="14"/>
    </row>
    <row r="28" spans="2:11" s="2" customFormat="1" ht="21" x14ac:dyDescent="0.2">
      <c r="B28" s="10" t="s">
        <v>53</v>
      </c>
      <c r="C28" s="11"/>
      <c r="D28" s="11"/>
      <c r="E28" s="11"/>
      <c r="F28" s="11"/>
      <c r="G28" s="11"/>
      <c r="H28" s="11"/>
      <c r="I28" s="11"/>
      <c r="J28" s="12">
        <f>J35</f>
        <v>54309.8</v>
      </c>
      <c r="K28" s="13"/>
    </row>
    <row r="29" spans="2:11" s="2" customFormat="1" ht="21" x14ac:dyDescent="0.2">
      <c r="B29" s="26" t="s">
        <v>45</v>
      </c>
      <c r="C29" s="29" t="s">
        <v>46</v>
      </c>
      <c r="D29" s="14" t="s">
        <v>69</v>
      </c>
      <c r="E29" s="14">
        <v>3</v>
      </c>
      <c r="F29" s="14" t="s">
        <v>70</v>
      </c>
      <c r="G29" s="14">
        <v>1</v>
      </c>
      <c r="H29" s="14" t="s">
        <v>71</v>
      </c>
      <c r="I29" s="7">
        <v>500</v>
      </c>
      <c r="J29" s="7">
        <f t="shared" ref="J29:J34" si="3">E29*G29*I29</f>
        <v>1500</v>
      </c>
      <c r="K29" s="15" t="s">
        <v>126</v>
      </c>
    </row>
    <row r="30" spans="2:11" x14ac:dyDescent="0.2">
      <c r="B30" s="27"/>
      <c r="C30" s="30"/>
      <c r="D30" s="14" t="s">
        <v>73</v>
      </c>
      <c r="E30" s="14">
        <v>7</v>
      </c>
      <c r="F30" s="14" t="s">
        <v>14</v>
      </c>
      <c r="G30" s="14">
        <v>1</v>
      </c>
      <c r="H30" s="14" t="s">
        <v>59</v>
      </c>
      <c r="I30" s="7">
        <v>1200</v>
      </c>
      <c r="J30" s="7">
        <f t="shared" si="3"/>
        <v>8400</v>
      </c>
      <c r="K30" s="15"/>
    </row>
    <row r="31" spans="2:11" s="2" customFormat="1" ht="21" x14ac:dyDescent="0.2">
      <c r="B31" s="27"/>
      <c r="C31" s="30"/>
      <c r="D31" s="14" t="s">
        <v>73</v>
      </c>
      <c r="E31" s="14">
        <v>9</v>
      </c>
      <c r="F31" s="14" t="s">
        <v>71</v>
      </c>
      <c r="G31" s="14">
        <v>2</v>
      </c>
      <c r="H31" s="14" t="s">
        <v>59</v>
      </c>
      <c r="I31" s="7">
        <v>500</v>
      </c>
      <c r="J31" s="7">
        <f t="shared" si="3"/>
        <v>9000</v>
      </c>
      <c r="K31" s="15"/>
    </row>
    <row r="32" spans="2:11" x14ac:dyDescent="0.2">
      <c r="B32" s="28"/>
      <c r="C32" s="31"/>
      <c r="D32" s="14" t="s">
        <v>105</v>
      </c>
      <c r="E32" s="14">
        <v>6</v>
      </c>
      <c r="F32" s="14" t="s">
        <v>102</v>
      </c>
      <c r="G32" s="14">
        <v>1</v>
      </c>
      <c r="H32" s="14" t="s">
        <v>59</v>
      </c>
      <c r="I32" s="7">
        <v>80</v>
      </c>
      <c r="J32" s="7">
        <f t="shared" si="3"/>
        <v>480</v>
      </c>
      <c r="K32" s="15"/>
    </row>
    <row r="33" spans="2:11" x14ac:dyDescent="0.2">
      <c r="B33" s="26" t="s">
        <v>72</v>
      </c>
      <c r="C33" s="14" t="s">
        <v>74</v>
      </c>
      <c r="D33" s="14"/>
      <c r="E33" s="14">
        <v>1</v>
      </c>
      <c r="F33" s="14" t="s">
        <v>60</v>
      </c>
      <c r="G33" s="14">
        <v>1</v>
      </c>
      <c r="H33" s="14" t="s">
        <v>59</v>
      </c>
      <c r="I33" s="7">
        <v>7172</v>
      </c>
      <c r="J33" s="7">
        <f t="shared" si="3"/>
        <v>7172</v>
      </c>
      <c r="K33" s="15" t="s">
        <v>121</v>
      </c>
    </row>
    <row r="34" spans="2:11" x14ac:dyDescent="0.2">
      <c r="B34" s="28"/>
      <c r="C34" s="14" t="s">
        <v>75</v>
      </c>
      <c r="D34" s="14"/>
      <c r="E34" s="14">
        <v>1</v>
      </c>
      <c r="F34" s="14" t="s">
        <v>60</v>
      </c>
      <c r="G34" s="14">
        <v>1</v>
      </c>
      <c r="H34" s="14" t="s">
        <v>59</v>
      </c>
      <c r="I34" s="7">
        <v>27757.8</v>
      </c>
      <c r="J34" s="7">
        <f t="shared" si="3"/>
        <v>27757.8</v>
      </c>
      <c r="K34" s="15" t="s">
        <v>123</v>
      </c>
    </row>
    <row r="35" spans="2:11" s="3" customFormat="1" ht="23" customHeight="1" x14ac:dyDescent="0.2">
      <c r="B35" s="24" t="s">
        <v>18</v>
      </c>
      <c r="C35" s="24"/>
      <c r="D35" s="24"/>
      <c r="E35" s="6"/>
      <c r="F35" s="6"/>
      <c r="G35" s="6"/>
      <c r="H35" s="6"/>
      <c r="I35" s="6"/>
      <c r="J35" s="6">
        <f>SUM(J29:J34)</f>
        <v>54309.8</v>
      </c>
      <c r="K35" s="14"/>
    </row>
    <row r="36" spans="2:11" s="2" customFormat="1" ht="21" x14ac:dyDescent="0.2">
      <c r="B36" s="10" t="s">
        <v>52</v>
      </c>
      <c r="C36" s="11"/>
      <c r="D36" s="11"/>
      <c r="E36" s="11"/>
      <c r="F36" s="11"/>
      <c r="G36" s="11"/>
      <c r="H36" s="11"/>
      <c r="I36" s="11"/>
      <c r="J36" s="12">
        <f>J48</f>
        <v>37774</v>
      </c>
      <c r="K36" s="13"/>
    </row>
    <row r="37" spans="2:11" ht="23" customHeight="1" x14ac:dyDescent="0.2">
      <c r="B37" s="25" t="s">
        <v>52</v>
      </c>
      <c r="C37" s="14" t="s">
        <v>23</v>
      </c>
      <c r="D37" s="14" t="s">
        <v>47</v>
      </c>
      <c r="E37" s="14">
        <v>4</v>
      </c>
      <c r="F37" s="14" t="s">
        <v>19</v>
      </c>
      <c r="G37" s="14">
        <v>2</v>
      </c>
      <c r="H37" s="14" t="s">
        <v>17</v>
      </c>
      <c r="I37" s="7">
        <v>400</v>
      </c>
      <c r="J37" s="7">
        <f t="shared" ref="J37:J47" si="4">E37*G37*I37</f>
        <v>3200</v>
      </c>
      <c r="K37" s="14"/>
    </row>
    <row r="38" spans="2:11" ht="23" customHeight="1" x14ac:dyDescent="0.2">
      <c r="B38" s="25"/>
      <c r="C38" s="14" t="s">
        <v>24</v>
      </c>
      <c r="D38" s="14" t="s">
        <v>77</v>
      </c>
      <c r="E38" s="14">
        <v>4</v>
      </c>
      <c r="F38" s="14" t="s">
        <v>25</v>
      </c>
      <c r="G38" s="14">
        <v>1</v>
      </c>
      <c r="H38" s="14" t="s">
        <v>17</v>
      </c>
      <c r="I38" s="7">
        <v>400</v>
      </c>
      <c r="J38" s="7">
        <f t="shared" si="4"/>
        <v>1600</v>
      </c>
      <c r="K38" s="14" t="s">
        <v>106</v>
      </c>
    </row>
    <row r="39" spans="2:11" ht="23" customHeight="1" x14ac:dyDescent="0.2">
      <c r="B39" s="25"/>
      <c r="C39" s="14" t="s">
        <v>48</v>
      </c>
      <c r="D39" s="14" t="s">
        <v>49</v>
      </c>
      <c r="E39" s="14">
        <v>4</v>
      </c>
      <c r="F39" s="14" t="s">
        <v>19</v>
      </c>
      <c r="G39" s="14">
        <v>2</v>
      </c>
      <c r="H39" s="14" t="s">
        <v>17</v>
      </c>
      <c r="I39" s="7">
        <v>130</v>
      </c>
      <c r="J39" s="7">
        <f t="shared" si="4"/>
        <v>1040</v>
      </c>
      <c r="K39" s="14" t="s">
        <v>100</v>
      </c>
    </row>
    <row r="40" spans="2:11" ht="23" customHeight="1" x14ac:dyDescent="0.2">
      <c r="B40" s="25"/>
      <c r="C40" s="29" t="s">
        <v>78</v>
      </c>
      <c r="D40" s="14" t="s">
        <v>80</v>
      </c>
      <c r="E40" s="14">
        <v>34</v>
      </c>
      <c r="F40" s="14" t="s">
        <v>79</v>
      </c>
      <c r="G40" s="14">
        <v>1</v>
      </c>
      <c r="H40" s="14" t="s">
        <v>60</v>
      </c>
      <c r="I40" s="7">
        <v>500</v>
      </c>
      <c r="J40" s="7">
        <f t="shared" si="4"/>
        <v>17000</v>
      </c>
      <c r="K40" s="14" t="s">
        <v>107</v>
      </c>
    </row>
    <row r="41" spans="2:11" ht="23" customHeight="1" x14ac:dyDescent="0.2">
      <c r="B41" s="25"/>
      <c r="C41" s="30"/>
      <c r="D41" s="14" t="s">
        <v>109</v>
      </c>
      <c r="E41" s="14">
        <v>7</v>
      </c>
      <c r="F41" s="14" t="s">
        <v>79</v>
      </c>
      <c r="G41" s="14">
        <v>1</v>
      </c>
      <c r="H41" s="14" t="s">
        <v>60</v>
      </c>
      <c r="I41" s="7">
        <v>600</v>
      </c>
      <c r="J41" s="7">
        <f t="shared" si="4"/>
        <v>4200</v>
      </c>
      <c r="K41" s="14"/>
    </row>
    <row r="42" spans="2:11" ht="23" customHeight="1" x14ac:dyDescent="0.2">
      <c r="B42" s="25"/>
      <c r="C42" s="30"/>
      <c r="D42" s="14" t="s">
        <v>110</v>
      </c>
      <c r="E42" s="14">
        <v>90</v>
      </c>
      <c r="F42" s="14" t="s">
        <v>108</v>
      </c>
      <c r="G42" s="14">
        <v>1</v>
      </c>
      <c r="H42" s="14" t="s">
        <v>59</v>
      </c>
      <c r="I42" s="7">
        <v>50</v>
      </c>
      <c r="J42" s="7">
        <f t="shared" si="4"/>
        <v>4500</v>
      </c>
      <c r="K42" s="14"/>
    </row>
    <row r="43" spans="2:11" ht="23" customHeight="1" x14ac:dyDescent="0.2">
      <c r="B43" s="25"/>
      <c r="C43" s="29" t="s">
        <v>50</v>
      </c>
      <c r="D43" s="14" t="s">
        <v>68</v>
      </c>
      <c r="E43" s="14">
        <v>1</v>
      </c>
      <c r="F43" s="14" t="s">
        <v>26</v>
      </c>
      <c r="G43" s="14">
        <v>1</v>
      </c>
      <c r="H43" s="14" t="s">
        <v>27</v>
      </c>
      <c r="I43" s="7">
        <v>3500</v>
      </c>
      <c r="J43" s="7">
        <f t="shared" si="4"/>
        <v>3500</v>
      </c>
      <c r="K43" s="14"/>
    </row>
    <row r="44" spans="2:11" ht="23" customHeight="1" x14ac:dyDescent="0.2">
      <c r="B44" s="25"/>
      <c r="C44" s="30"/>
      <c r="D44" s="14" t="s">
        <v>114</v>
      </c>
      <c r="E44" s="14">
        <v>6</v>
      </c>
      <c r="F44" s="14" t="s">
        <v>115</v>
      </c>
      <c r="G44" s="14">
        <v>1</v>
      </c>
      <c r="H44" s="14" t="s">
        <v>116</v>
      </c>
      <c r="I44" s="7">
        <v>80</v>
      </c>
      <c r="J44" s="7">
        <f t="shared" si="4"/>
        <v>480</v>
      </c>
      <c r="K44" s="14"/>
    </row>
    <row r="45" spans="2:11" ht="23" customHeight="1" x14ac:dyDescent="0.2">
      <c r="B45" s="25"/>
      <c r="C45" s="30"/>
      <c r="D45" s="14" t="s">
        <v>111</v>
      </c>
      <c r="E45" s="14">
        <v>100</v>
      </c>
      <c r="F45" s="14" t="s">
        <v>112</v>
      </c>
      <c r="G45" s="14">
        <v>1</v>
      </c>
      <c r="H45" s="14" t="s">
        <v>59</v>
      </c>
      <c r="I45" s="7">
        <v>1</v>
      </c>
      <c r="J45" s="7">
        <f t="shared" si="4"/>
        <v>100</v>
      </c>
      <c r="K45" s="14"/>
    </row>
    <row r="46" spans="2:11" ht="23" customHeight="1" x14ac:dyDescent="0.2">
      <c r="B46" s="25"/>
      <c r="C46" s="31"/>
      <c r="D46" s="14" t="s">
        <v>113</v>
      </c>
      <c r="E46" s="14">
        <v>1</v>
      </c>
      <c r="F46" s="14" t="s">
        <v>60</v>
      </c>
      <c r="G46" s="14">
        <v>1</v>
      </c>
      <c r="H46" s="14" t="s">
        <v>59</v>
      </c>
      <c r="I46" s="7">
        <v>350</v>
      </c>
      <c r="J46" s="7">
        <f t="shared" si="4"/>
        <v>350</v>
      </c>
      <c r="K46" s="14"/>
    </row>
    <row r="47" spans="2:11" ht="23" customHeight="1" x14ac:dyDescent="0.2">
      <c r="B47" s="25"/>
      <c r="C47" s="14" t="s">
        <v>81</v>
      </c>
      <c r="D47" s="14" t="s">
        <v>87</v>
      </c>
      <c r="E47" s="14">
        <v>1</v>
      </c>
      <c r="F47" s="14" t="s">
        <v>60</v>
      </c>
      <c r="G47" s="14">
        <v>1</v>
      </c>
      <c r="H47" s="14" t="s">
        <v>59</v>
      </c>
      <c r="I47" s="7">
        <v>1804</v>
      </c>
      <c r="J47" s="7">
        <f t="shared" si="4"/>
        <v>1804</v>
      </c>
      <c r="K47" s="14" t="s">
        <v>117</v>
      </c>
    </row>
    <row r="48" spans="2:11" s="3" customFormat="1" ht="23" customHeight="1" x14ac:dyDescent="0.2">
      <c r="B48" s="24" t="s">
        <v>28</v>
      </c>
      <c r="C48" s="24"/>
      <c r="D48" s="24"/>
      <c r="E48" s="6"/>
      <c r="F48" s="6"/>
      <c r="G48" s="6"/>
      <c r="H48" s="6"/>
      <c r="I48" s="6"/>
      <c r="J48" s="6">
        <f>SUM(J37:J47)</f>
        <v>37774</v>
      </c>
      <c r="K48" s="21"/>
    </row>
    <row r="49" spans="2:11" ht="23" customHeight="1" x14ac:dyDescent="0.2">
      <c r="B49" s="23" t="s">
        <v>51</v>
      </c>
      <c r="C49" s="23"/>
      <c r="D49" s="23"/>
      <c r="E49" s="8"/>
      <c r="F49" s="8"/>
      <c r="G49" s="8"/>
      <c r="H49" s="8"/>
      <c r="I49" s="8"/>
      <c r="J49" s="8">
        <f>J3+J28+J36</f>
        <v>236174.3</v>
      </c>
      <c r="K49" s="17"/>
    </row>
    <row r="50" spans="2:11" ht="23" customHeight="1" x14ac:dyDescent="0.2">
      <c r="B50" s="23" t="s">
        <v>29</v>
      </c>
      <c r="C50" s="23"/>
      <c r="D50" s="23"/>
      <c r="E50" s="8"/>
      <c r="F50" s="8"/>
      <c r="G50" s="8"/>
      <c r="H50" s="8"/>
      <c r="I50" s="8"/>
      <c r="J50" s="8">
        <f>J49*10%</f>
        <v>23617.43</v>
      </c>
      <c r="K50" s="17"/>
    </row>
    <row r="51" spans="2:11" ht="23" customHeight="1" x14ac:dyDescent="0.2">
      <c r="B51" s="23" t="s">
        <v>30</v>
      </c>
      <c r="C51" s="23"/>
      <c r="D51" s="23"/>
      <c r="E51" s="8"/>
      <c r="F51" s="8"/>
      <c r="G51" s="8"/>
      <c r="H51" s="8"/>
      <c r="I51" s="8"/>
      <c r="J51" s="8">
        <f>(J49+J50)*6%</f>
        <v>15587.503799999999</v>
      </c>
      <c r="K51" s="17"/>
    </row>
    <row r="52" spans="2:11" ht="23" customHeight="1" x14ac:dyDescent="0.2">
      <c r="B52" s="22" t="s">
        <v>125</v>
      </c>
      <c r="C52" s="22"/>
      <c r="D52" s="22"/>
      <c r="E52" s="16"/>
      <c r="F52" s="16"/>
      <c r="G52" s="16"/>
      <c r="H52" s="16"/>
      <c r="I52" s="16"/>
      <c r="J52" s="16">
        <f>J49+J50+J51</f>
        <v>275379.23379999999</v>
      </c>
      <c r="K52" s="20"/>
    </row>
    <row r="53" spans="2:11" ht="23" customHeight="1" x14ac:dyDescent="0.2">
      <c r="B53" s="22" t="s">
        <v>124</v>
      </c>
      <c r="C53" s="22"/>
      <c r="D53" s="22"/>
      <c r="E53" s="16"/>
      <c r="F53" s="16"/>
      <c r="G53" s="16"/>
      <c r="H53" s="16"/>
      <c r="I53" s="16"/>
      <c r="J53" s="16">
        <v>275000</v>
      </c>
      <c r="K53" s="20"/>
    </row>
  </sheetData>
  <mergeCells count="27">
    <mergeCell ref="B5:D5"/>
    <mergeCell ref="B1:K1"/>
    <mergeCell ref="B6:B12"/>
    <mergeCell ref="B50:D50"/>
    <mergeCell ref="C6:C11"/>
    <mergeCell ref="C20:C21"/>
    <mergeCell ref="B29:B32"/>
    <mergeCell ref="B33:B34"/>
    <mergeCell ref="B20:B26"/>
    <mergeCell ref="D20:D21"/>
    <mergeCell ref="C22:C23"/>
    <mergeCell ref="C29:C32"/>
    <mergeCell ref="B53:D53"/>
    <mergeCell ref="B51:D51"/>
    <mergeCell ref="B52:D52"/>
    <mergeCell ref="B13:D13"/>
    <mergeCell ref="B27:D27"/>
    <mergeCell ref="B37:B47"/>
    <mergeCell ref="B35:D35"/>
    <mergeCell ref="B49:D49"/>
    <mergeCell ref="B14:B18"/>
    <mergeCell ref="C14:C17"/>
    <mergeCell ref="B19:D19"/>
    <mergeCell ref="B48:D48"/>
    <mergeCell ref="C40:C42"/>
    <mergeCell ref="C43:C46"/>
    <mergeCell ref="C24:C26"/>
  </mergeCells>
  <phoneticPr fontId="9" type="noConversion"/>
  <pageMargins left="0.7" right="0.7" top="0.75" bottom="0.75" header="0.3" footer="0.3"/>
  <pageSetup paperSize="9" orientation="landscape" horizontalDpi="4294967294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2022ISC接待报价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Microsoft Office 用户</cp:lastModifiedBy>
  <dcterms:created xsi:type="dcterms:W3CDTF">2021-06-16T15:30:00Z</dcterms:created>
  <dcterms:modified xsi:type="dcterms:W3CDTF">2022-08-24T08:44:56Z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2052-2.8.1.4649</vt:lpwstr>
  </property>
</Properties>
</file>