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724\Desktop\宝马DD会议\"/>
    </mc:Choice>
  </mc:AlternateContent>
  <xr:revisionPtr revIDLastSave="0" documentId="13_ncr:1_{6322CC12-041B-46B7-B147-ED5EB96E4B36}" xr6:coauthVersionLast="47" xr6:coauthVersionMax="47" xr10:uidLastSave="{00000000-0000-0000-0000-000000000000}"/>
  <bookViews>
    <workbookView xWindow="-98" yWindow="-98" windowWidth="23596" windowHeight="15076" xr2:uid="{A27C2677-3225-4822-A626-B43A06777CD3}"/>
  </bookViews>
  <sheets>
    <sheet name="7_DD Summary" sheetId="2" r:id="rId1"/>
    <sheet name="7_DD BBA" sheetId="6" r:id="rId2"/>
    <sheet name="7_DD NSC" sheetId="7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1">'7_DD BBA'!$A$1:$G$24</definedName>
    <definedName name="_xlnm.Print_Area" localSheetId="2">'7_DD NSC'!$A$1:$G$24</definedName>
    <definedName name="_xlnm.Print_Area" localSheetId="0">'7_DD Summary'!$B$1:$G$30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7" i="2"/>
  <c r="F28" i="2" s="1"/>
  <c r="F23" i="7"/>
  <c r="F21" i="7"/>
  <c r="F21" i="6"/>
  <c r="F24" i="7"/>
  <c r="F23" i="6"/>
  <c r="E20" i="7"/>
  <c r="E19" i="7"/>
  <c r="E20" i="6"/>
  <c r="E19" i="6"/>
  <c r="F19" i="6"/>
  <c r="F25" i="2"/>
  <c r="F24" i="2"/>
  <c r="F23" i="2"/>
  <c r="F22" i="2"/>
  <c r="F20" i="2"/>
  <c r="F19" i="2"/>
  <c r="F30" i="2" l="1"/>
  <c r="F29" i="2"/>
  <c r="F20" i="6"/>
  <c r="I20" i="7" l="1"/>
  <c r="F20" i="7"/>
  <c r="I19" i="7"/>
  <c r="I19" i="6"/>
  <c r="I19" i="2" l="1"/>
  <c r="F19" i="7" l="1"/>
  <c r="F24" i="6" l="1"/>
</calcChain>
</file>

<file path=xl/sharedStrings.xml><?xml version="1.0" encoding="utf-8"?>
<sst xmlns="http://schemas.openxmlformats.org/spreadsheetml/2006/main" count="120" uniqueCount="56">
  <si>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</si>
  <si>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</si>
  <si>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</si>
  <si>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</si>
  <si>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</si>
  <si>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</si>
  <si>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Quotation Version</t>
  </si>
  <si>
    <t>Contact</t>
  </si>
  <si>
    <t>Name</t>
  </si>
  <si>
    <t>Surname</t>
  </si>
  <si>
    <t>Position</t>
  </si>
  <si>
    <t>Account Director</t>
  </si>
  <si>
    <t>Mobile</t>
  </si>
  <si>
    <t>Fixed line</t>
  </si>
  <si>
    <t>Email</t>
  </si>
  <si>
    <t>Clustering in T-shirt Sizes. (XS: 50pax, S: 200pax, M: 300pax, L: 500pax, XL: 800pax).</t>
  </si>
  <si>
    <t>D1</t>
  </si>
  <si>
    <t>Each project name</t>
  </si>
  <si>
    <t>Quoted Price</t>
  </si>
  <si>
    <t>Total Price</t>
  </si>
  <si>
    <t>Number of participants</t>
  </si>
  <si>
    <t>Total Person in 5years</t>
  </si>
  <si>
    <t>price per Person in 5 years</t>
  </si>
  <si>
    <t>DD_Project 3: Retail Standards Project KO and Auditor Training MICE agency</t>
  </si>
  <si>
    <t xml:space="preserve">XS </t>
  </si>
  <si>
    <t>VAT (6%) **</t>
  </si>
  <si>
    <t>Gross Total</t>
  </si>
  <si>
    <t xml:space="preserve">BBA 78% in gross </t>
  </si>
  <si>
    <t xml:space="preserve">NSC 22% in gross </t>
  </si>
  <si>
    <t>FENGYU</t>
    <phoneticPr fontId="3" type="noConversion"/>
  </si>
  <si>
    <t>WANG</t>
    <phoneticPr fontId="3" type="noConversion"/>
  </si>
  <si>
    <t>wangfengyu@cct.cn</t>
    <phoneticPr fontId="3" type="noConversion"/>
  </si>
  <si>
    <t>0000000050</t>
    <phoneticPr fontId="3" type="noConversion"/>
  </si>
  <si>
    <t>00050</t>
    <phoneticPr fontId="3" type="noConversion"/>
  </si>
  <si>
    <t>Quotation Version</t>
    <phoneticPr fontId="3" type="noConversion"/>
  </si>
  <si>
    <t>Order NO.</t>
    <phoneticPr fontId="3" type="noConversion"/>
  </si>
  <si>
    <t>W7M004191</t>
    <phoneticPr fontId="3" type="noConversion"/>
  </si>
  <si>
    <t>Document Number</t>
    <phoneticPr fontId="3" type="noConversion"/>
  </si>
  <si>
    <t>Total Net</t>
    <phoneticPr fontId="3" type="noConversion"/>
  </si>
  <si>
    <t>Total Price</t>
    <phoneticPr fontId="3" type="noConversion"/>
  </si>
  <si>
    <t>BBA in net</t>
    <phoneticPr fontId="3" type="noConversion"/>
  </si>
  <si>
    <t>BBA Gross Total</t>
    <phoneticPr fontId="3" type="noConversion"/>
  </si>
  <si>
    <t>Item</t>
    <phoneticPr fontId="3" type="noConversion"/>
  </si>
  <si>
    <t>NSC Total Net</t>
    <phoneticPr fontId="3" type="noConversion"/>
  </si>
  <si>
    <t>NSC Gross Total</t>
    <phoneticPr fontId="3" type="noConversion"/>
  </si>
  <si>
    <t xml:space="preserve">DD_Project 4: National Dealer Training MICE agency </t>
  </si>
  <si>
    <t xml:space="preserve">S </t>
  </si>
  <si>
    <t>DD_Project 3: Retail Standards Project KO and Auditor Training MICE agency</t>
    <phoneticPr fontId="3" type="noConversion"/>
  </si>
  <si>
    <t>NSC 22% in net（DD_Project 3）</t>
    <phoneticPr fontId="3" type="noConversion"/>
  </si>
  <si>
    <t>BBA 78% in net（DD_Project 3）</t>
    <phoneticPr fontId="3" type="noConversion"/>
  </si>
  <si>
    <t xml:space="preserve">DD_Project 4: National Dealer Training MICE agency </t>
    <phoneticPr fontId="3" type="noConversion"/>
  </si>
  <si>
    <t>BBA 78% in net（DD_Project 4）</t>
    <phoneticPr fontId="3" type="noConversion"/>
  </si>
  <si>
    <t>NSC 22% in net（DD_Project 4）</t>
    <phoneticPr fontId="3" type="noConversion"/>
  </si>
  <si>
    <t>0000000070</t>
    <phoneticPr fontId="3" type="noConversion"/>
  </si>
  <si>
    <t>00070</t>
    <phoneticPr fontId="3" type="noConversion"/>
  </si>
  <si>
    <t>2024.6.3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</si>
</sst>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-[$¥-411]* #,##0_-;\-[$¥-411]* #,##0_-;_-[$¥-411]* &quot;-&quot;_-;_-@_-"/>
    <numFmt numFmtId="177" formatCode="\¥#,##0.00_);[Red]\(\¥#,##0.00\)"/>
    <numFmt numFmtId="178" formatCode="[$€-2]\ #,##0"/>
    <numFmt numFmtId="179" formatCode="[$¥-804]#,##0.00"/>
    <numFmt numFmtId="180" formatCode="[$¥-804]#,##0"/>
    <numFmt numFmtId="181" formatCode="_(* #,##0.00_);_(* \(#,##0.00\);_(* &quot;-&quot;??_);_(@_)"/>
    <numFmt numFmtId="182" formatCode="[$¥-411]#,##0"/>
    <numFmt numFmtId="183" formatCode="#,##0.00_ ;[Red]\-#,##0.00\ "/>
  </numFmts>
  <fonts count="2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BMW Type Global Regular"/>
      <family val="1"/>
    </font>
    <font>
      <sz val="9"/>
      <name val="等线"/>
      <family val="2"/>
      <charset val="134"/>
      <scheme val="minor"/>
    </font>
    <font>
      <b/>
      <sz val="16"/>
      <color indexed="8"/>
      <name val="BMW Type Global Regular"/>
      <family val="1"/>
    </font>
    <font>
      <sz val="11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10"/>
      <name val="Arial"/>
      <family val="2"/>
    </font>
    <font>
      <sz val="11"/>
      <name val="BMW Group Condensed"/>
      <family val="1"/>
    </font>
    <font>
      <u/>
      <sz val="11"/>
      <color theme="10"/>
      <name val="等线"/>
      <family val="3"/>
      <charset val="134"/>
      <scheme val="minor"/>
    </font>
    <font>
      <sz val="11"/>
      <color theme="1"/>
      <name val="BMW Type Global Regular"/>
      <family val="1"/>
    </font>
    <font>
      <sz val="9"/>
      <color theme="1"/>
      <name val="BMW Group"/>
      <family val="1"/>
    </font>
    <font>
      <b/>
      <sz val="12"/>
      <color theme="5"/>
      <name val="BMW Type Global Regular"/>
      <family val="1"/>
    </font>
    <font>
      <b/>
      <sz val="12"/>
      <color theme="1"/>
      <name val="BMW Type Global Regular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u/>
      <sz val="11"/>
      <color theme="10"/>
      <name val="等线"/>
      <family val="2"/>
      <charset val="134"/>
      <scheme val="minor"/>
    </font>
    <font>
      <sz val="12"/>
      <color indexed="8"/>
      <name val="BMW Type Global Regula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0" fontId="1" fillId="0" borderId="0"/>
    <xf numFmtId="176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 applyNumberFormat="0" applyFill="0" applyBorder="0" applyAlignment="0" applyProtection="0"/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" fillId="0" borderId="0"/>
    <xf numFmtId="43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80" fontId="1" fillId="0" borderId="0"/>
    <xf numFmtId="0" fontId="1" fillId="0" borderId="0"/>
    <xf numFmtId="181" fontId="1" fillId="0" borderId="0" applyFont="0" applyFill="0" applyBorder="0" applyAlignment="0" applyProtection="0"/>
    <xf numFmtId="180" fontId="19" fillId="0" borderId="0"/>
    <xf numFmtId="179" fontId="19" fillId="0" borderId="0"/>
    <xf numFmtId="179" fontId="1" fillId="0" borderId="0"/>
    <xf numFmtId="179" fontId="20" fillId="0" borderId="0"/>
    <xf numFmtId="179" fontId="19" fillId="0" borderId="0"/>
    <xf numFmtId="18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0" fontId="10" fillId="0" borderId="0"/>
    <xf numFmtId="182" fontId="20" fillId="0" borderId="0">
      <alignment vertical="center"/>
    </xf>
    <xf numFmtId="180" fontId="1" fillId="0" borderId="0"/>
    <xf numFmtId="181" fontId="1" fillId="0" borderId="0" applyFont="0" applyFill="0" applyBorder="0" applyAlignment="0" applyProtection="0"/>
    <xf numFmtId="179" fontId="1" fillId="0" borderId="0"/>
    <xf numFmtId="180" fontId="1" fillId="0" borderId="0"/>
    <xf numFmtId="181" fontId="1" fillId="0" borderId="0" applyFont="0" applyFill="0" applyBorder="0" applyAlignment="0" applyProtection="0"/>
    <xf numFmtId="182" fontId="20" fillId="0" borderId="0"/>
    <xf numFmtId="0" fontId="19" fillId="0" borderId="0"/>
    <xf numFmtId="0" fontId="21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4" borderId="2" xfId="2" applyNumberFormat="1" applyFont="1" applyFill="1" applyBorder="1" applyAlignment="1">
      <alignment horizontal="center" vertical="center" wrapText="1"/>
    </xf>
    <xf numFmtId="0" fontId="11" fillId="0" borderId="0" xfId="4" applyFont="1"/>
    <xf numFmtId="177" fontId="11" fillId="0" borderId="0" xfId="4" applyNumberFormat="1" applyFont="1"/>
    <xf numFmtId="49" fontId="11" fillId="0" borderId="0" xfId="4" applyNumberFormat="1" applyFont="1"/>
    <xf numFmtId="0" fontId="1" fillId="0" borderId="0" xfId="5"/>
    <xf numFmtId="0" fontId="5" fillId="0" borderId="0" xfId="5" applyFont="1"/>
    <xf numFmtId="0" fontId="5" fillId="3" borderId="1" xfId="5" applyFont="1" applyFill="1" applyBorder="1" applyAlignment="1">
      <alignment vertical="center"/>
    </xf>
    <xf numFmtId="40" fontId="5" fillId="3" borderId="1" xfId="5" applyNumberFormat="1" applyFont="1" applyFill="1" applyBorder="1" applyAlignment="1">
      <alignment horizontal="center" vertical="center"/>
    </xf>
    <xf numFmtId="49" fontId="2" fillId="2" borderId="1" xfId="5" applyNumberFormat="1" applyFont="1" applyFill="1" applyBorder="1" applyAlignment="1">
      <alignment vertical="center"/>
    </xf>
    <xf numFmtId="40" fontId="6" fillId="2" borderId="1" xfId="5" applyNumberFormat="1" applyFont="1" applyFill="1" applyBorder="1" applyAlignment="1">
      <alignment horizontal="center" vertical="center" wrapText="1"/>
    </xf>
    <xf numFmtId="49" fontId="5" fillId="3" borderId="1" xfId="5" applyNumberFormat="1" applyFont="1" applyFill="1" applyBorder="1" applyAlignment="1">
      <alignment vertical="center"/>
    </xf>
    <xf numFmtId="14" fontId="8" fillId="0" borderId="1" xfId="5" applyNumberFormat="1" applyFont="1" applyBorder="1" applyAlignment="1">
      <alignment horizontal="center" vertical="center"/>
    </xf>
    <xf numFmtId="40" fontId="5" fillId="2" borderId="1" xfId="5" applyNumberFormat="1" applyFont="1" applyFill="1" applyBorder="1" applyAlignment="1">
      <alignment horizontal="center" vertical="center"/>
    </xf>
    <xf numFmtId="49" fontId="5" fillId="3" borderId="3" xfId="5" applyNumberFormat="1" applyFont="1" applyFill="1" applyBorder="1" applyAlignment="1">
      <alignment vertical="center"/>
    </xf>
    <xf numFmtId="0" fontId="7" fillId="0" borderId="1" xfId="5" applyFont="1" applyBorder="1" applyAlignment="1">
      <alignment horizontal="center" vertical="center" wrapText="1"/>
    </xf>
    <xf numFmtId="0" fontId="5" fillId="3" borderId="4" xfId="5" applyFont="1" applyFill="1" applyBorder="1" applyAlignment="1">
      <alignment vertical="center"/>
    </xf>
    <xf numFmtId="14" fontId="8" fillId="0" borderId="5" xfId="5" applyNumberFormat="1" applyFont="1" applyBorder="1" applyAlignment="1">
      <alignment horizontal="center" vertical="center"/>
    </xf>
    <xf numFmtId="40" fontId="5" fillId="2" borderId="1" xfId="5" applyNumberFormat="1" applyFont="1" applyFill="1" applyBorder="1" applyAlignment="1">
      <alignment horizontal="center" vertical="center" wrapText="1"/>
    </xf>
    <xf numFmtId="40" fontId="13" fillId="5" borderId="1" xfId="5" applyNumberFormat="1" applyFont="1" applyFill="1" applyBorder="1" applyAlignment="1">
      <alignment horizontal="center" vertical="center" wrapText="1"/>
    </xf>
    <xf numFmtId="177" fontId="13" fillId="5" borderId="1" xfId="5" applyNumberFormat="1" applyFont="1" applyFill="1" applyBorder="1" applyAlignment="1">
      <alignment horizontal="center" vertical="center" wrapText="1"/>
    </xf>
    <xf numFmtId="0" fontId="5" fillId="0" borderId="1" xfId="5" applyFont="1" applyBorder="1"/>
    <xf numFmtId="14" fontId="14" fillId="0" borderId="1" xfId="5" applyNumberFormat="1" applyFont="1" applyBorder="1" applyAlignment="1">
      <alignment horizontal="left" vertical="center"/>
    </xf>
    <xf numFmtId="40" fontId="5" fillId="2" borderId="1" xfId="5" applyNumberFormat="1" applyFont="1" applyFill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2" fontId="5" fillId="0" borderId="1" xfId="5" applyNumberFormat="1" applyFont="1" applyBorder="1" applyAlignment="1">
      <alignment vertical="center"/>
    </xf>
    <xf numFmtId="49" fontId="2" fillId="2" borderId="6" xfId="5" applyNumberFormat="1" applyFont="1" applyFill="1" applyBorder="1" applyAlignment="1">
      <alignment vertical="center"/>
    </xf>
    <xf numFmtId="177" fontId="2" fillId="2" borderId="6" xfId="5" applyNumberFormat="1" applyFont="1" applyFill="1" applyBorder="1" applyAlignment="1">
      <alignment horizontal="center" vertical="center"/>
    </xf>
    <xf numFmtId="0" fontId="2" fillId="2" borderId="6" xfId="5" applyFont="1" applyFill="1" applyBorder="1" applyAlignment="1">
      <alignment vertical="center"/>
    </xf>
    <xf numFmtId="177" fontId="2" fillId="2" borderId="6" xfId="5" applyNumberFormat="1" applyFont="1" applyFill="1" applyBorder="1" applyAlignment="1">
      <alignment vertical="center"/>
    </xf>
    <xf numFmtId="49" fontId="15" fillId="2" borderId="1" xfId="5" applyNumberFormat="1" applyFont="1" applyFill="1" applyBorder="1" applyAlignment="1">
      <alignment vertical="center"/>
    </xf>
    <xf numFmtId="177" fontId="2" fillId="2" borderId="1" xfId="5" applyNumberFormat="1" applyFont="1" applyFill="1" applyBorder="1" applyAlignment="1">
      <alignment horizontal="center" vertical="center"/>
    </xf>
    <xf numFmtId="177" fontId="5" fillId="0" borderId="1" xfId="5" applyNumberFormat="1" applyFont="1" applyBorder="1" applyAlignment="1">
      <alignment horizontal="center"/>
    </xf>
    <xf numFmtId="49" fontId="16" fillId="2" borderId="1" xfId="5" applyNumberFormat="1" applyFont="1" applyFill="1" applyBorder="1" applyAlignment="1">
      <alignment horizontal="left" vertical="center" wrapText="1"/>
    </xf>
    <xf numFmtId="0" fontId="21" fillId="0" borderId="1" xfId="33" applyNumberFormat="1" applyBorder="1" applyAlignment="1" applyProtection="1">
      <alignment horizontal="center" vertical="center" wrapText="1"/>
    </xf>
    <xf numFmtId="49" fontId="5" fillId="0" borderId="1" xfId="5" applyNumberFormat="1" applyFont="1" applyBorder="1"/>
    <xf numFmtId="49" fontId="5" fillId="3" borderId="1" xfId="5" applyNumberFormat="1" applyFont="1" applyFill="1" applyBorder="1" applyAlignment="1">
      <alignment horizontal="center" vertical="center"/>
    </xf>
    <xf numFmtId="183" fontId="5" fillId="0" borderId="1" xfId="5" applyNumberFormat="1" applyFont="1" applyBorder="1" applyAlignment="1">
      <alignment horizontal="center" vertical="center"/>
    </xf>
    <xf numFmtId="2" fontId="5" fillId="0" borderId="1" xfId="5" applyNumberFormat="1" applyFont="1" applyBorder="1" applyAlignment="1">
      <alignment horizontal="center" vertical="center"/>
    </xf>
    <xf numFmtId="49" fontId="4" fillId="3" borderId="1" xfId="5" applyNumberFormat="1" applyFont="1" applyFill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2" fontId="5" fillId="0" borderId="0" xfId="5" applyNumberFormat="1" applyFont="1" applyBorder="1" applyAlignment="1">
      <alignment vertical="center"/>
    </xf>
    <xf numFmtId="0" fontId="13" fillId="0" borderId="1" xfId="5" applyFont="1" applyBorder="1" applyAlignment="1">
      <alignment horizontal="center" vertical="center"/>
    </xf>
    <xf numFmtId="177" fontId="22" fillId="2" borderId="1" xfId="5" applyNumberFormat="1" applyFont="1" applyFill="1" applyBorder="1" applyAlignment="1">
      <alignment horizontal="center" vertical="center"/>
    </xf>
    <xf numFmtId="2" fontId="2" fillId="2" borderId="1" xfId="5" applyNumberFormat="1" applyFont="1" applyFill="1" applyBorder="1" applyAlignment="1">
      <alignment horizontal="center" vertical="center"/>
    </xf>
  </cellXfs>
  <cellStyles count="34">
    <cellStyle name="Comma 2" xfId="30" xr:uid="{A282B5D8-CAFE-4636-9315-1215BA6C45EB}"/>
    <cellStyle name="Normal 2 2" xfId="16" xr:uid="{7D07FBFB-98C9-4484-B546-10AFE531C865}"/>
    <cellStyle name="Normal 2 2 2 3" xfId="17" xr:uid="{8E96B852-9155-42F9-B013-E86287BD4868}"/>
    <cellStyle name="Normal 2 2 3 2" xfId="20" xr:uid="{0846D049-8CD7-401A-8645-68AF5CFFCB7A}"/>
    <cellStyle name="Normal 2 3" xfId="32" xr:uid="{2B796407-DB96-47FA-AC40-790C3936FAF1}"/>
    <cellStyle name="Normal 2 4" xfId="13" xr:uid="{4944B8C2-6B43-4254-B4A3-45B81D035C88}"/>
    <cellStyle name="Normal 2 7" xfId="26" xr:uid="{29B03527-C1C5-4816-BD82-0F1DFD949EF0}"/>
    <cellStyle name="Normal 3 2" xfId="21" xr:uid="{99AB0185-2506-4CBD-BCC1-3EBDF0522B91}"/>
    <cellStyle name="Normal 3 4" xfId="29" xr:uid="{FEE35250-F394-4065-8292-1BEBD5798297}"/>
    <cellStyle name="Normal 7 2 2" xfId="10" xr:uid="{82F9D28F-F8EC-473F-B297-16DE69C01174}"/>
    <cellStyle name="Normal_mck_ceocircle_20060228 2" xfId="24" xr:uid="{3AD99EDA-59B8-4803-B0F5-D6CA33327C0B}"/>
    <cellStyle name="Normal_mck_ceocircle_20060228_budget_mini_ava_041207.xls" xfId="4" xr:uid="{2BDC63B3-04E4-49AC-87E3-E08D74AD8426}"/>
    <cellStyle name="百分比 2 2" xfId="22" xr:uid="{AAAFCB33-6DE2-4283-A58B-A99B3E1BC077}"/>
    <cellStyle name="百分比 3" xfId="23" xr:uid="{0C33DFDE-CF8A-4B90-9517-F4E155CFE9E3}"/>
    <cellStyle name="常规" xfId="0" builtinId="0"/>
    <cellStyle name="常规 14 2 2" xfId="8" xr:uid="{8B0D0765-4B44-4129-8778-00824A0CF80E}"/>
    <cellStyle name="常规 2 2" xfId="7" xr:uid="{7C3A6D2F-9A7A-441E-9027-E5EC29D50C6F}"/>
    <cellStyle name="常规 3" xfId="1" xr:uid="{3E866DCE-5116-4633-8328-017C20E51E82}"/>
    <cellStyle name="常规 3 3 2 2" xfId="9" xr:uid="{23F3479F-B0FB-4BCF-9837-684479A380FB}"/>
    <cellStyle name="常规 4 2" xfId="14" xr:uid="{ECAF00D7-9C55-49F6-9B78-85E55BC0B01A}"/>
    <cellStyle name="常规 5" xfId="5" xr:uid="{166CC2A0-AFA3-4168-BBF3-CAC8789E0FF8}"/>
    <cellStyle name="常规 5 2 2 3 2" xfId="18" xr:uid="{A2C9E14D-3003-4E8E-AE70-7CD7F8D5C035}"/>
    <cellStyle name="常规 5 2 2 3 4" xfId="28" xr:uid="{20167449-3ACF-4874-80BB-47A5ED7974BC}"/>
    <cellStyle name="常规 6" xfId="2" xr:uid="{5C6A0DB0-5B35-484B-A6C2-EC2CBF201E7F}"/>
    <cellStyle name="常规 9 2 2" xfId="12" xr:uid="{E5FCB640-1665-4CF3-864A-8296DC9F0927}"/>
    <cellStyle name="超链接" xfId="33" builtinId="8"/>
    <cellStyle name="超链接 2" xfId="3" xr:uid="{AA90CFDC-7448-4F1D-9FC2-D0AA5003548D}"/>
    <cellStyle name="超链接 3" xfId="6" xr:uid="{05AC913E-EB6C-4443-A059-A2D93EF6005C}"/>
    <cellStyle name="千位分隔 2 2 2 2" xfId="11" xr:uid="{A75C938F-6A2A-46B2-96B2-6FFC7496C443}"/>
    <cellStyle name="千位分隔 2 3" xfId="15" xr:uid="{A2E78822-342B-437C-AEDF-ABE2C27D06EC}"/>
    <cellStyle name="千位分隔 4" xfId="27" xr:uid="{9D9522B6-2EFA-4BBE-8B65-27E49B8867E0}"/>
    <cellStyle name="样式 1 2 2 2" xfId="19" xr:uid="{88D5D412-E7C6-4D22-A450-A4374140529F}"/>
    <cellStyle name="样式 1 2 2 2 2 2" xfId="25" xr:uid="{0C9B46A5-D9EB-4A95-B111-BFB6A2E7AFDE}"/>
    <cellStyle name="样式 1 2 2 3" xfId="31" xr:uid="{D40C8029-B041-47A9-A2BA-0D27D60BF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ngfengyu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52BF-3FDB-4A86-ABB0-D7774DF4A72D}">
  <sheetPr>
    <pageSetUpPr fitToPage="1"/>
  </sheetPr>
  <dimension ref="A1:I36"/>
  <sheetViews>
    <sheetView tabSelected="1" zoomScale="85" zoomScaleNormal="85" zoomScalePageLayoutView="75" workbookViewId="0">
      <selection activeCell="F22" sqref="F22"/>
    </sheetView>
  </sheetViews>
  <sheetFormatPr defaultColWidth="12.06640625" defaultRowHeight="13.9"/>
  <cols>
    <col min="1" max="1" width="6.9296875" style="2" customWidth="1"/>
    <col min="2" max="2" width="61.796875" style="2" customWidth="1"/>
    <col min="3" max="3" width="21.06640625" style="2" customWidth="1"/>
    <col min="4" max="6" width="22.597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55</v>
      </c>
    </row>
    <row r="8" spans="2:3" s="6" customFormat="1" ht="15.4">
      <c r="B8" s="11" t="s">
        <v>6</v>
      </c>
      <c r="C8" s="12" t="s">
        <v>16</v>
      </c>
    </row>
    <row r="9" spans="2:3" s="6" customFormat="1">
      <c r="B9" s="7"/>
      <c r="C9" s="8"/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29</v>
      </c>
    </row>
    <row r="12" spans="2:3" s="6" customFormat="1" ht="15.4">
      <c r="B12" s="14" t="s">
        <v>9</v>
      </c>
      <c r="C12" s="15" t="s">
        <v>30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31</v>
      </c>
    </row>
    <row r="17" spans="1:9" s="6" customFormat="1" ht="15.4">
      <c r="B17" s="16"/>
      <c r="C17" s="17"/>
    </row>
    <row r="18" spans="1:9" s="6" customFormat="1" ht="33" customHeight="1">
      <c r="A18" s="9"/>
      <c r="B18" s="9" t="s">
        <v>17</v>
      </c>
      <c r="C18" s="13" t="s">
        <v>18</v>
      </c>
      <c r="D18" s="13" t="s">
        <v>19</v>
      </c>
      <c r="E18" s="13" t="s">
        <v>20</v>
      </c>
      <c r="F18" s="13" t="s">
        <v>38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21"/>
      <c r="B19" s="22" t="s">
        <v>47</v>
      </c>
      <c r="C19" s="23"/>
      <c r="D19" s="8">
        <v>500</v>
      </c>
      <c r="E19" s="39">
        <v>200</v>
      </c>
      <c r="F19" s="39">
        <f>D19*E19</f>
        <v>100000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21.5" customHeight="1">
      <c r="A20" s="21"/>
      <c r="B20" s="22" t="s">
        <v>50</v>
      </c>
      <c r="C20" s="23"/>
      <c r="D20" s="8">
        <v>600</v>
      </c>
      <c r="E20" s="8">
        <v>80</v>
      </c>
      <c r="F20" s="39">
        <f>D20*E20</f>
        <v>48000</v>
      </c>
      <c r="G20" s="43" t="s">
        <v>46</v>
      </c>
      <c r="H20" s="41"/>
      <c r="I20" s="42"/>
    </row>
    <row r="21" spans="1:9" s="6" customFormat="1" ht="15">
      <c r="B21" s="27" t="s">
        <v>38</v>
      </c>
      <c r="C21" s="28"/>
      <c r="D21" s="29"/>
      <c r="E21" s="29"/>
      <c r="F21" s="28">
        <f>SUM(F19:F20)</f>
        <v>148000</v>
      </c>
      <c r="G21" s="30"/>
    </row>
    <row r="22" spans="1:9" s="6" customFormat="1" ht="15.4">
      <c r="B22" s="31" t="s">
        <v>49</v>
      </c>
      <c r="C22" s="32"/>
      <c r="D22" s="9"/>
      <c r="E22" s="9"/>
      <c r="F22" s="44">
        <f>SUM(F19*0.78)</f>
        <v>78000</v>
      </c>
      <c r="G22" s="9"/>
    </row>
    <row r="23" spans="1:9" s="6" customFormat="1" ht="15.4">
      <c r="B23" s="31" t="s">
        <v>48</v>
      </c>
      <c r="C23" s="32"/>
      <c r="D23" s="9"/>
      <c r="E23" s="9"/>
      <c r="F23" s="44">
        <f>SUM(F19*0.22)</f>
        <v>22000</v>
      </c>
      <c r="G23" s="9"/>
    </row>
    <row r="24" spans="1:9" s="6" customFormat="1" ht="15.4">
      <c r="B24" s="31" t="s">
        <v>51</v>
      </c>
      <c r="C24" s="32"/>
      <c r="D24" s="9"/>
      <c r="E24" s="9"/>
      <c r="F24" s="44">
        <f>SUM(F20*0.78)</f>
        <v>37440</v>
      </c>
      <c r="G24" s="9"/>
    </row>
    <row r="25" spans="1:9" s="6" customFormat="1" ht="15.4">
      <c r="B25" s="31" t="s">
        <v>52</v>
      </c>
      <c r="C25" s="32"/>
      <c r="D25" s="9"/>
      <c r="E25" s="9"/>
      <c r="F25" s="44">
        <f>SUM(F20*0.22)</f>
        <v>10560</v>
      </c>
      <c r="G25" s="9"/>
    </row>
    <row r="26" spans="1:9" s="6" customFormat="1">
      <c r="B26" s="7"/>
      <c r="C26" s="33"/>
      <c r="D26" s="33"/>
      <c r="E26" s="21"/>
      <c r="F26" s="21"/>
      <c r="G26" s="21"/>
    </row>
    <row r="27" spans="1:9" s="6" customFormat="1" ht="15">
      <c r="B27" s="34" t="s">
        <v>25</v>
      </c>
      <c r="C27" s="32"/>
      <c r="D27" s="9"/>
      <c r="E27" s="9"/>
      <c r="F27" s="32">
        <f>SUM(F21*0.06)</f>
        <v>8880</v>
      </c>
      <c r="G27" s="9"/>
    </row>
    <row r="28" spans="1:9" s="6" customFormat="1" ht="15">
      <c r="B28" s="9" t="s">
        <v>26</v>
      </c>
      <c r="C28" s="32"/>
      <c r="D28" s="9"/>
      <c r="E28" s="9"/>
      <c r="F28" s="32">
        <f>SUM(F21+F27)</f>
        <v>156880</v>
      </c>
      <c r="G28" s="9"/>
    </row>
    <row r="29" spans="1:9" s="6" customFormat="1" ht="15">
      <c r="B29" s="31" t="s">
        <v>27</v>
      </c>
      <c r="C29" s="32"/>
      <c r="D29" s="9"/>
      <c r="E29" s="9"/>
      <c r="F29" s="32">
        <f>SUM(F28*0.78)</f>
        <v>122366.40000000001</v>
      </c>
      <c r="G29" s="9"/>
    </row>
    <row r="30" spans="1:9" s="6" customFormat="1" ht="15">
      <c r="B30" s="31" t="s">
        <v>28</v>
      </c>
      <c r="C30" s="32"/>
      <c r="D30" s="9"/>
      <c r="E30" s="9"/>
      <c r="F30" s="32">
        <f>SUM(F28*0.22)</f>
        <v>34513.599999999999</v>
      </c>
      <c r="G30" s="9"/>
    </row>
    <row r="31" spans="1:9">
      <c r="D31" s="4"/>
    </row>
    <row r="32" spans="1:9">
      <c r="D32" s="3"/>
    </row>
    <row r="33" spans="4:4">
      <c r="D33" s="3"/>
    </row>
    <row r="35" spans="4:4">
      <c r="D35" s="4"/>
    </row>
    <row r="36" spans="4:4">
      <c r="D36" s="4"/>
    </row>
  </sheetData>
  <mergeCells count="1">
    <mergeCell ref="B3:C3"/>
  </mergeCells>
  <phoneticPr fontId="3" type="noConversion"/>
  <hyperlinks>
    <hyperlink ref="C16" r:id="rId1" xr:uid="{0BD1D458-E6A4-4C6B-9A4C-3E86C06EF386}"/>
  </hyperlinks>
  <pageMargins left="0.23622047244094499" right="0.23622047244094499" top="0.27559055118110198" bottom="0.31496062992126" header="0.31496062992126" footer="0.31496062992126"/>
  <pageSetup paperSize="9" scale="72" fitToHeight="0" orientation="landscape" r:id="rId2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86BB-F1F6-4087-9EE7-251A1F1C8532}">
  <sheetPr>
    <pageSetUpPr fitToPage="1"/>
  </sheetPr>
  <dimension ref="A1:I30"/>
  <sheetViews>
    <sheetView zoomScale="85" zoomScaleNormal="85" zoomScalePageLayoutView="75" workbookViewId="0">
      <selection activeCell="E1" sqref="E1:E1048576"/>
    </sheetView>
  </sheetViews>
  <sheetFormatPr defaultColWidth="12.06640625" defaultRowHeight="13.9"/>
  <cols>
    <col min="1" max="1" width="15.53125" style="2" customWidth="1"/>
    <col min="2" max="2" width="61.796875" style="2" customWidth="1"/>
    <col min="3" max="3" width="21.06640625" style="2" customWidth="1"/>
    <col min="4" max="4" width="17.9296875" style="2" customWidth="1"/>
    <col min="5" max="5" width="22.59765625" style="2" customWidth="1"/>
    <col min="6" max="6" width="29.2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55</v>
      </c>
    </row>
    <row r="8" spans="2:3" s="6" customFormat="1" ht="15.4">
      <c r="B8" s="11" t="s">
        <v>34</v>
      </c>
      <c r="C8" s="12" t="s">
        <v>16</v>
      </c>
    </row>
    <row r="9" spans="2:3" s="6" customFormat="1" ht="19.149999999999999" customHeight="1">
      <c r="B9" s="7" t="s">
        <v>35</v>
      </c>
      <c r="C9" s="8" t="s">
        <v>36</v>
      </c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29</v>
      </c>
    </row>
    <row r="12" spans="2:3" s="6" customFormat="1" ht="15.4">
      <c r="B12" s="14" t="s">
        <v>9</v>
      </c>
      <c r="C12" s="15" t="s">
        <v>30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31</v>
      </c>
    </row>
    <row r="17" spans="1:9" s="6" customFormat="1" ht="15.4">
      <c r="B17" s="16"/>
      <c r="C17" s="17"/>
    </row>
    <row r="18" spans="1:9" s="6" customFormat="1" ht="33" customHeight="1">
      <c r="A18" s="9" t="s">
        <v>42</v>
      </c>
      <c r="B18" s="9" t="s">
        <v>17</v>
      </c>
      <c r="C18" s="13" t="s">
        <v>18</v>
      </c>
      <c r="D18" s="13" t="s">
        <v>39</v>
      </c>
      <c r="E18" s="13" t="s">
        <v>20</v>
      </c>
      <c r="F18" s="13" t="s">
        <v>38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36" t="s">
        <v>32</v>
      </c>
      <c r="B19" s="22" t="s">
        <v>23</v>
      </c>
      <c r="C19" s="23"/>
      <c r="D19" s="8">
        <v>500</v>
      </c>
      <c r="E19" s="38">
        <f>'7_DD Summary'!F22/'7_DD BBA'!D19</f>
        <v>156</v>
      </c>
      <c r="F19" s="39">
        <f>D19*E19</f>
        <v>78000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21.5" customHeight="1">
      <c r="A20" s="36" t="s">
        <v>53</v>
      </c>
      <c r="B20" s="22" t="s">
        <v>45</v>
      </c>
      <c r="C20" s="23"/>
      <c r="D20" s="8">
        <v>600</v>
      </c>
      <c r="E20" s="38">
        <f>'7_DD Summary'!F24/D20</f>
        <v>62.4</v>
      </c>
      <c r="F20" s="39">
        <f>D20*E20</f>
        <v>37440</v>
      </c>
      <c r="G20" s="43" t="s">
        <v>46</v>
      </c>
      <c r="H20" s="41"/>
      <c r="I20" s="42"/>
    </row>
    <row r="21" spans="1:9" s="6" customFormat="1" ht="15">
      <c r="B21" s="31" t="s">
        <v>40</v>
      </c>
      <c r="C21" s="28"/>
      <c r="D21" s="29"/>
      <c r="E21" s="29"/>
      <c r="F21" s="28">
        <f>SUM(F19:F20)</f>
        <v>115440</v>
      </c>
      <c r="G21" s="30"/>
    </row>
    <row r="22" spans="1:9" s="6" customFormat="1">
      <c r="B22" s="7"/>
      <c r="C22" s="33"/>
      <c r="D22" s="33"/>
      <c r="E22" s="21"/>
      <c r="F22" s="21"/>
      <c r="G22" s="21"/>
    </row>
    <row r="23" spans="1:9" s="6" customFormat="1" ht="15">
      <c r="B23" s="34" t="s">
        <v>25</v>
      </c>
      <c r="C23" s="32"/>
      <c r="D23" s="9"/>
      <c r="E23" s="9"/>
      <c r="F23" s="32">
        <f>SUM(F21*0.06)</f>
        <v>6926.4</v>
      </c>
      <c r="G23" s="9"/>
    </row>
    <row r="24" spans="1:9" s="6" customFormat="1" ht="15">
      <c r="B24" s="31" t="s">
        <v>41</v>
      </c>
      <c r="C24" s="32"/>
      <c r="D24" s="9"/>
      <c r="E24" s="9"/>
      <c r="F24" s="32">
        <f>SUM(F21+F23)</f>
        <v>122366.39999999999</v>
      </c>
      <c r="G24" s="9"/>
    </row>
    <row r="25" spans="1:9">
      <c r="D25" s="4"/>
    </row>
    <row r="26" spans="1:9">
      <c r="D26" s="3"/>
    </row>
    <row r="27" spans="1:9">
      <c r="D27" s="3"/>
    </row>
    <row r="29" spans="1:9">
      <c r="D29" s="4"/>
    </row>
    <row r="30" spans="1:9">
      <c r="D30" s="4"/>
    </row>
  </sheetData>
  <mergeCells count="1">
    <mergeCell ref="B3:C3"/>
  </mergeCells>
  <phoneticPr fontId="3" type="noConversion"/>
  <hyperlinks>
    <hyperlink ref="C16" r:id="rId1" xr:uid="{A19BA1AE-BE7F-40FC-9166-7259C73A18AC}"/>
  </hyperlinks>
  <pageMargins left="0.23622047244094499" right="0.23622047244094499" top="0.27559055118110198" bottom="0.31496062992126" header="0.31496062992126" footer="0.31496062992126"/>
  <pageSetup paperSize="9" scale="66" fitToHeight="0" orientation="landscape" r:id="rId2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5C15-952B-437A-B1AC-32D3CD2D33EE}">
  <sheetPr>
    <pageSetUpPr fitToPage="1"/>
  </sheetPr>
  <dimension ref="A1:I30"/>
  <sheetViews>
    <sheetView zoomScale="85" zoomScaleNormal="85" zoomScalePageLayoutView="75" workbookViewId="0">
      <selection activeCell="G17" sqref="G17"/>
    </sheetView>
  </sheetViews>
  <sheetFormatPr defaultColWidth="12.06640625" defaultRowHeight="13.9"/>
  <cols>
    <col min="1" max="1" width="11.86328125" style="2" bestFit="1" customWidth="1"/>
    <col min="2" max="2" width="61.796875" style="2" customWidth="1"/>
    <col min="3" max="3" width="21.06640625" style="2" customWidth="1"/>
    <col min="4" max="6" width="22.597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55</v>
      </c>
    </row>
    <row r="8" spans="2:3" s="6" customFormat="1" ht="15.4">
      <c r="B8" s="11" t="s">
        <v>6</v>
      </c>
      <c r="C8" s="12" t="s">
        <v>16</v>
      </c>
    </row>
    <row r="9" spans="2:3" s="6" customFormat="1" ht="25.15" customHeight="1">
      <c r="B9" s="7" t="s">
        <v>37</v>
      </c>
      <c r="C9" s="37">
        <v>46002718</v>
      </c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29</v>
      </c>
    </row>
    <row r="12" spans="2:3" s="6" customFormat="1" ht="15.4">
      <c r="B12" s="14" t="s">
        <v>9</v>
      </c>
      <c r="C12" s="15" t="s">
        <v>30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31</v>
      </c>
    </row>
    <row r="17" spans="1:9" s="6" customFormat="1" ht="15.4">
      <c r="B17" s="16"/>
      <c r="C17" s="17"/>
    </row>
    <row r="18" spans="1:9" s="6" customFormat="1" ht="33" customHeight="1">
      <c r="A18" s="9" t="s">
        <v>42</v>
      </c>
      <c r="B18" s="9" t="s">
        <v>17</v>
      </c>
      <c r="C18" s="13" t="s">
        <v>18</v>
      </c>
      <c r="D18" s="13" t="s">
        <v>19</v>
      </c>
      <c r="E18" s="13" t="s">
        <v>20</v>
      </c>
      <c r="F18" s="13" t="s">
        <v>38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36" t="s">
        <v>33</v>
      </c>
      <c r="B19" s="22" t="s">
        <v>23</v>
      </c>
      <c r="C19" s="23"/>
      <c r="D19" s="8">
        <v>500</v>
      </c>
      <c r="E19" s="38">
        <f>'7_DD Summary'!F23/'7_DD NSC'!D19</f>
        <v>44</v>
      </c>
      <c r="F19" s="39">
        <f>D19*E19</f>
        <v>22000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21.5" customHeight="1">
      <c r="A20" s="36" t="s">
        <v>54</v>
      </c>
      <c r="B20" s="22" t="s">
        <v>45</v>
      </c>
      <c r="C20" s="23"/>
      <c r="D20" s="8">
        <v>600</v>
      </c>
      <c r="E20" s="38">
        <f>'7_DD Summary'!F25/'7_DD NSC'!D20</f>
        <v>17.600000000000001</v>
      </c>
      <c r="F20" s="39">
        <f>D20*E20</f>
        <v>10560</v>
      </c>
      <c r="G20" s="43" t="s">
        <v>46</v>
      </c>
      <c r="H20" s="25">
        <v>1490</v>
      </c>
      <c r="I20" s="26">
        <f>D20/H20</f>
        <v>0.40268456375838924</v>
      </c>
    </row>
    <row r="21" spans="1:9" s="6" customFormat="1" ht="15">
      <c r="B21" s="31" t="s">
        <v>43</v>
      </c>
      <c r="C21" s="28"/>
      <c r="D21" s="29"/>
      <c r="E21" s="29"/>
      <c r="F21" s="28">
        <f>SUM(F19:F20)</f>
        <v>32560</v>
      </c>
      <c r="G21" s="30"/>
    </row>
    <row r="22" spans="1:9" s="6" customFormat="1">
      <c r="B22" s="7"/>
      <c r="C22" s="33"/>
      <c r="D22" s="33"/>
      <c r="E22" s="21"/>
      <c r="F22" s="21"/>
      <c r="G22" s="21"/>
    </row>
    <row r="23" spans="1:9" s="6" customFormat="1" ht="15">
      <c r="B23" s="34" t="s">
        <v>25</v>
      </c>
      <c r="C23" s="32"/>
      <c r="D23" s="9"/>
      <c r="E23" s="9"/>
      <c r="F23" s="32">
        <f>SUM(F21*0.06)</f>
        <v>1953.6</v>
      </c>
      <c r="G23" s="9"/>
    </row>
    <row r="24" spans="1:9" s="6" customFormat="1" ht="15">
      <c r="B24" s="31" t="s">
        <v>44</v>
      </c>
      <c r="C24" s="32"/>
      <c r="D24" s="9"/>
      <c r="E24" s="9"/>
      <c r="F24" s="45">
        <f>SUM(F21+F23)</f>
        <v>34513.599999999999</v>
      </c>
      <c r="G24" s="9"/>
    </row>
    <row r="25" spans="1:9">
      <c r="D25" s="4"/>
    </row>
    <row r="26" spans="1:9">
      <c r="D26" s="3"/>
    </row>
    <row r="27" spans="1:9">
      <c r="D27" s="3"/>
    </row>
    <row r="29" spans="1:9">
      <c r="D29" s="4"/>
    </row>
    <row r="30" spans="1:9">
      <c r="D30" s="4"/>
    </row>
  </sheetData>
  <mergeCells count="1">
    <mergeCell ref="B3:C3"/>
  </mergeCells>
  <phoneticPr fontId="3" type="noConversion"/>
  <hyperlinks>
    <hyperlink ref="C16" r:id="rId1" xr:uid="{4BFCC9D6-B738-4C2B-924C-8671DFAB325A}"/>
  </hyperlinks>
  <pageMargins left="0.23622047244094499" right="0.23622047244094499" top="0.27559055118110198" bottom="0.31496062992126" header="0.31496062992126" footer="0.31496062992126"/>
  <pageSetup paperSize="9" scale="67" fitToHeight="0" orientation="landscape" r:id="rId2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7_DD Summary</vt:lpstr>
      <vt:lpstr>7_DD BBA</vt:lpstr>
      <vt:lpstr>7_DD NSC</vt:lpstr>
      <vt:lpstr>'7_DD BBA'!Print_Area</vt:lpstr>
      <vt:lpstr>'7_DD NSC'!Print_Area</vt:lpstr>
      <vt:lpstr>'7_DD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凤雨 王</cp:lastModifiedBy>
  <cp:lastPrinted>2024-06-03T10:19:01Z</cp:lastPrinted>
  <dcterms:created xsi:type="dcterms:W3CDTF">2024-04-08T02:44:10Z</dcterms:created>
  <dcterms:modified xsi:type="dcterms:W3CDTF">2024-06-03T10:19:25Z</dcterms:modified>
</cp:coreProperties>
</file>