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报价书" sheetId="1" r:id="rId1"/>
  </sheets>
  <calcPr calcId="144525" concurrentCalc="0"/>
</workbook>
</file>

<file path=xl/sharedStrings.xml><?xml version="1.0" encoding="utf-8"?>
<sst xmlns="http://schemas.openxmlformats.org/spreadsheetml/2006/main" count="66">
  <si>
    <t>结算单</t>
  </si>
  <si>
    <t>Event name:</t>
  </si>
  <si>
    <t>中银财富论坛-中国银行2017年第四季度投资策略会</t>
  </si>
  <si>
    <t>康辉集团北京国际会议展览有限公司
广州市沿江中路313号康富来国际大厦5层广州事业部
TEL：020-22260815，15920373837
FAX：020-83800480
联系人：唐诗琳</t>
  </si>
  <si>
    <t>Event date: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</si>
  <si>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</si>
  <si>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</si>
  <si>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</si>
  <si>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</si>
  <si>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</si>
  <si>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</si>
  <si>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</si>
  <si>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</si>
  <si>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</si>
  <si>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机票</t>
  </si>
  <si>
    <t>北京-深圳，机票</t>
  </si>
  <si>
    <t>元/人</t>
  </si>
  <si>
    <t>元/程</t>
  </si>
  <si>
    <t>预估价格，按实际费用结算</t>
  </si>
  <si>
    <t>Total小计</t>
  </si>
  <si>
    <t>酒店</t>
  </si>
  <si>
    <t>深圳深航国际大酒店</t>
  </si>
  <si>
    <t>元/间</t>
  </si>
  <si>
    <t>项目 Content</t>
  </si>
  <si>
    <t>2014 After discount</t>
  </si>
  <si>
    <t>2015　Orginal</t>
  </si>
  <si>
    <t>2015 After discount</t>
  </si>
  <si>
    <t>Comparsion</t>
  </si>
  <si>
    <t>Backup</t>
  </si>
  <si>
    <t>接送机 Shuttle bus</t>
  </si>
  <si>
    <t>人员及小物料 staff and material</t>
  </si>
  <si>
    <t>会议</t>
  </si>
  <si>
    <t>深圳马哥孛罗好日子酒店</t>
  </si>
  <si>
    <t>元/节</t>
  </si>
  <si>
    <t>摄像 Shooting</t>
  </si>
  <si>
    <t>投影仪租赁</t>
  </si>
  <si>
    <t>元/套</t>
  </si>
  <si>
    <t>曼联相关费用 MU related expenses</t>
  </si>
  <si>
    <t>full schedule company</t>
  </si>
  <si>
    <t>餐</t>
  </si>
  <si>
    <t>元/餐</t>
  </si>
  <si>
    <t>车费</t>
  </si>
  <si>
    <t>接送机，GL8</t>
  </si>
  <si>
    <t>元/辆</t>
  </si>
  <si>
    <t>元/趟</t>
  </si>
  <si>
    <t>其他</t>
  </si>
  <si>
    <t>购物卡</t>
  </si>
  <si>
    <t>元/次</t>
  </si>
  <si>
    <t>元/场</t>
  </si>
  <si>
    <t>茶歇</t>
  </si>
  <si>
    <t>元/份</t>
  </si>
  <si>
    <t>茶叶</t>
  </si>
  <si>
    <t>图书</t>
  </si>
  <si>
    <t>图书快递费</t>
  </si>
  <si>
    <t>Ipad mini</t>
  </si>
  <si>
    <t>星巴克星礼卡</t>
  </si>
  <si>
    <t>广告制作</t>
  </si>
  <si>
    <t>外聘讲师费</t>
  </si>
  <si>
    <t>人员</t>
  </si>
  <si>
    <t>工作人员，10月14日</t>
  </si>
  <si>
    <t>元/天</t>
  </si>
  <si>
    <t>礼仪，10月14日</t>
  </si>
  <si>
    <t>主持，10月14日</t>
  </si>
  <si>
    <t>合计</t>
  </si>
  <si>
    <t>8%服务费</t>
  </si>
  <si>
    <t>6%税费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</si>
</sst>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#,##0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8"/>
      <color theme="1"/>
      <name val="微软雅黑"/>
      <charset val="134"/>
    </font>
    <font>
      <sz val="9"/>
      <color indexed="8"/>
      <name val="微软雅黑"/>
      <charset val="134"/>
    </font>
    <font>
      <b/>
      <sz val="9"/>
      <color indexed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9" fillId="8" borderId="11" applyNumberFormat="0" applyAlignment="0" applyProtection="0">
      <alignment vertical="center"/>
    </xf>
    <xf numFmtId="0" fontId="14" fillId="13" borderId="1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right" vertical="center"/>
    </xf>
    <xf numFmtId="177" fontId="3" fillId="6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7" fontId="4" fillId="3" borderId="5" xfId="0" applyNumberFormat="1" applyFont="1" applyFill="1" applyBorder="1" applyAlignment="1">
      <alignment horizontal="right" vertical="center"/>
    </xf>
    <xf numFmtId="177" fontId="4" fillId="3" borderId="6" xfId="0" applyNumberFormat="1" applyFont="1" applyFill="1" applyBorder="1" applyAlignment="1">
      <alignment horizontal="right" vertical="center"/>
    </xf>
    <xf numFmtId="177" fontId="4" fillId="3" borderId="7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2" borderId="0" xfId="0" applyFont="1" applyFill="1" applyBorder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9" fontId="7" fillId="2" borderId="0" xfId="11" applyFont="1" applyFill="1" applyBorder="1">
      <alignment vertical="center"/>
    </xf>
    <xf numFmtId="0" fontId="5" fillId="4" borderId="1" xfId="0" applyFont="1" applyFill="1" applyBorder="1" applyAlignment="1">
      <alignment horizontal="left" vertical="center"/>
    </xf>
    <xf numFmtId="177" fontId="7" fillId="2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9" fontId="7" fillId="0" borderId="0" xfId="1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" fillId="6" borderId="7" xfId="0" applyFont="1" applyFill="1" applyBorder="1">
      <alignment vertical="center"/>
    </xf>
    <xf numFmtId="9" fontId="3" fillId="6" borderId="5" xfId="0" applyNumberFormat="1" applyFont="1" applyFill="1" applyBorder="1" applyAlignment="1">
      <alignment horizontal="left" vertical="center"/>
    </xf>
    <xf numFmtId="177" fontId="4" fillId="3" borderId="7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161925</xdr:rowOff>
    </xdr:from>
    <xdr:to>
      <xdr:col>1</xdr:col>
      <xdr:colOff>1581785</xdr:colOff>
      <xdr:row>3</xdr:row>
      <xdr:rowOff>66675</xdr:rowOff>
    </xdr:to>
    <xdr:pic>
      <xdr:nvPicPr>
        <xdr:cNvPr id="2" name="图片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61925"/>
          <a:ext cx="23812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workbookViewId="0">
      <selection activeCell="K7" sqref="K7"/>
    </sheetView>
  </sheetViews>
  <sheetFormatPr defaultColWidth="9" defaultRowHeight="13.5"/>
  <cols>
    <col min="1" max="1" width="10.5"/>
    <col min="2" max="2" width="37.25" style="4" customWidth="1"/>
    <col min="3" max="3" width="10.75" style="4" customWidth="1"/>
    <col min="4" max="4" width="7.125" style="4" customWidth="1"/>
    <col min="5" max="5" width="5.75" style="4" customWidth="1"/>
    <col min="6" max="6" width="7.125" style="4" customWidth="1"/>
    <col min="7" max="7" width="5.75" style="4" customWidth="1"/>
    <col min="8" max="8" width="13.625" style="4" customWidth="1"/>
    <col min="9" max="9" width="32.5" customWidth="1"/>
    <col min="11" max="11" width="35.25"/>
    <col min="12" max="12" width="20.75"/>
    <col min="13" max="13" width="15.25"/>
    <col min="14" max="14" width="20.75"/>
    <col min="15" max="15" width="13"/>
    <col min="16" max="16" width="23.25" customWidth="1"/>
  </cols>
  <sheetData>
    <row r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ht="19.5" customHeight="1" spans="1:9">
      <c r="A3" s="6"/>
      <c r="B3" s="6"/>
      <c r="C3" s="6"/>
      <c r="D3" s="6"/>
      <c r="E3" s="6"/>
      <c r="F3" s="6"/>
      <c r="G3" s="6"/>
      <c r="H3" s="6"/>
      <c r="I3" s="51"/>
    </row>
    <row r="4" ht="18.75" customHeight="1" spans="1:9">
      <c r="A4" s="7"/>
      <c r="B4" s="7"/>
      <c r="C4" s="7"/>
      <c r="D4" s="7"/>
      <c r="E4" s="7"/>
      <c r="F4" s="7"/>
      <c r="G4" s="7"/>
      <c r="H4" s="7"/>
      <c r="I4" s="52"/>
    </row>
    <row r="5" ht="22.5" customHeight="1" spans="1:9">
      <c r="A5" s="8" t="s">
        <v>1</v>
      </c>
      <c r="B5" s="9" t="s">
        <v>2</v>
      </c>
      <c r="C5" s="10"/>
      <c r="D5" s="10"/>
      <c r="E5" s="10"/>
      <c r="F5" s="10"/>
      <c r="G5" s="10"/>
      <c r="H5" s="10"/>
      <c r="I5" s="53" t="s">
        <v>3</v>
      </c>
    </row>
    <row r="6" ht="19.5" customHeight="1" spans="1:9">
      <c r="A6" s="8" t="s">
        <v>4</v>
      </c>
      <c r="B6" s="11">
        <v>43022</v>
      </c>
      <c r="C6" s="10"/>
      <c r="D6" s="10"/>
      <c r="E6" s="10"/>
      <c r="F6" s="10"/>
      <c r="G6" s="10"/>
      <c r="H6" s="10"/>
      <c r="I6" s="53"/>
    </row>
    <row r="7" ht="22.5" customHeight="1" spans="1:9">
      <c r="A7" s="8" t="s">
        <v>5</v>
      </c>
      <c r="B7" s="10"/>
      <c r="C7" s="10"/>
      <c r="D7" s="10"/>
      <c r="E7" s="10"/>
      <c r="F7" s="10"/>
      <c r="G7" s="10"/>
      <c r="H7" s="10"/>
      <c r="I7" s="53"/>
    </row>
    <row r="8" ht="25.5" customHeight="1" spans="1:9">
      <c r="A8" s="8" t="s">
        <v>6</v>
      </c>
      <c r="B8" s="10">
        <v>400</v>
      </c>
      <c r="C8" s="10"/>
      <c r="D8" s="10"/>
      <c r="E8" s="10"/>
      <c r="F8" s="10"/>
      <c r="G8" s="10"/>
      <c r="H8" s="10"/>
      <c r="I8" s="54"/>
    </row>
    <row r="9" s="2" customFormat="1" ht="15.75" customHeight="1" spans="1:9">
      <c r="A9" s="12" t="s">
        <v>7</v>
      </c>
      <c r="B9" s="12" t="s">
        <v>8</v>
      </c>
      <c r="C9" s="12" t="s">
        <v>9</v>
      </c>
      <c r="D9" s="12" t="s">
        <v>10</v>
      </c>
      <c r="E9" s="12" t="s">
        <v>11</v>
      </c>
      <c r="F9" s="12" t="s">
        <v>10</v>
      </c>
      <c r="G9" s="12" t="s">
        <v>11</v>
      </c>
      <c r="H9" s="12" t="s">
        <v>12</v>
      </c>
      <c r="I9" s="12" t="s">
        <v>13</v>
      </c>
    </row>
    <row r="10" s="2" customFormat="1" ht="18" customHeight="1" spans="1:9">
      <c r="A10" s="13" t="s">
        <v>14</v>
      </c>
      <c r="B10" s="14" t="s">
        <v>15</v>
      </c>
      <c r="C10" s="15">
        <v>12778</v>
      </c>
      <c r="D10" s="16" t="s">
        <v>16</v>
      </c>
      <c r="E10" s="17">
        <v>1</v>
      </c>
      <c r="F10" s="16" t="s">
        <v>17</v>
      </c>
      <c r="G10" s="17">
        <v>1</v>
      </c>
      <c r="H10" s="18">
        <f t="shared" ref="H10:H12" si="0">C10*E10*G10</f>
        <v>12778</v>
      </c>
      <c r="I10" s="55" t="s">
        <v>18</v>
      </c>
    </row>
    <row r="11" s="2" customFormat="1" ht="21" customHeight="1" spans="1:9">
      <c r="A11" s="19"/>
      <c r="B11" s="14"/>
      <c r="C11" s="17"/>
      <c r="D11" s="16" t="s">
        <v>16</v>
      </c>
      <c r="E11" s="17"/>
      <c r="F11" s="16" t="s">
        <v>17</v>
      </c>
      <c r="G11" s="17"/>
      <c r="H11" s="18">
        <f t="shared" si="0"/>
        <v>0</v>
      </c>
      <c r="I11" s="55"/>
    </row>
    <row r="12" s="2" customFormat="1" ht="18" customHeight="1" spans="1:16">
      <c r="A12" s="19"/>
      <c r="B12" s="14"/>
      <c r="C12" s="17"/>
      <c r="D12" s="16" t="s">
        <v>16</v>
      </c>
      <c r="E12" s="17"/>
      <c r="F12" s="16" t="s">
        <v>17</v>
      </c>
      <c r="G12" s="17"/>
      <c r="H12" s="18">
        <f t="shared" si="0"/>
        <v>0</v>
      </c>
      <c r="I12" s="55"/>
      <c r="K12" s="56"/>
      <c r="L12" s="56"/>
      <c r="M12" s="56"/>
      <c r="N12" s="56"/>
      <c r="O12" s="56"/>
      <c r="P12" s="56"/>
    </row>
    <row r="13" s="2" customFormat="1" ht="15" customHeight="1" spans="1:16">
      <c r="A13" s="20"/>
      <c r="B13" s="21" t="s">
        <v>19</v>
      </c>
      <c r="C13" s="22"/>
      <c r="D13" s="22"/>
      <c r="E13" s="23"/>
      <c r="F13" s="22"/>
      <c r="G13" s="23"/>
      <c r="H13" s="24">
        <f>SUM(H10:H12)</f>
        <v>12778</v>
      </c>
      <c r="I13" s="57"/>
      <c r="K13" s="56"/>
      <c r="L13" s="56"/>
      <c r="M13" s="56"/>
      <c r="N13" s="56"/>
      <c r="O13" s="56"/>
      <c r="P13" s="56"/>
    </row>
    <row r="14" s="2" customFormat="1" ht="15.75" customHeight="1" spans="1:16">
      <c r="A14" s="13" t="s">
        <v>20</v>
      </c>
      <c r="B14" s="16" t="s">
        <v>21</v>
      </c>
      <c r="C14" s="25">
        <v>2375</v>
      </c>
      <c r="D14" s="16" t="s">
        <v>22</v>
      </c>
      <c r="E14" s="16">
        <v>1</v>
      </c>
      <c r="F14" s="16" t="s">
        <v>22</v>
      </c>
      <c r="G14" s="16">
        <v>1</v>
      </c>
      <c r="H14" s="18">
        <f t="shared" ref="H14:H18" si="1">C14*E14*G14</f>
        <v>2375</v>
      </c>
      <c r="I14" s="58"/>
      <c r="K14" s="56" t="s">
        <v>23</v>
      </c>
      <c r="L14" s="56" t="s">
        <v>24</v>
      </c>
      <c r="M14" s="56" t="s">
        <v>25</v>
      </c>
      <c r="N14" s="56" t="s">
        <v>26</v>
      </c>
      <c r="O14" s="56" t="s">
        <v>27</v>
      </c>
      <c r="P14" s="59" t="s">
        <v>28</v>
      </c>
    </row>
    <row r="15" s="2" customFormat="1" ht="15.75" customHeight="1" spans="1:16">
      <c r="A15" s="19"/>
      <c r="B15" s="16"/>
      <c r="C15" s="18"/>
      <c r="D15" s="16" t="s">
        <v>22</v>
      </c>
      <c r="E15" s="16"/>
      <c r="F15" s="16" t="s">
        <v>22</v>
      </c>
      <c r="G15" s="16"/>
      <c r="H15" s="18">
        <f t="shared" si="1"/>
        <v>0</v>
      </c>
      <c r="I15" s="60"/>
      <c r="K15" s="56" t="s">
        <v>29</v>
      </c>
      <c r="L15" s="61">
        <v>76427.9888059781</v>
      </c>
      <c r="M15" s="61" t="e">
        <f>H26+#REF!</f>
        <v>#REF!</v>
      </c>
      <c r="N15" s="61" t="e">
        <f t="shared" ref="N15:N18" si="2">M15*0.55</f>
        <v>#REF!</v>
      </c>
      <c r="O15" s="59" t="e">
        <f t="shared" ref="O15:O18" si="3">-(L15-N15)/L15</f>
        <v>#REF!</v>
      </c>
      <c r="P15" s="59"/>
    </row>
    <row r="16" s="2" customFormat="1" ht="15.75" customHeight="1" spans="1:16">
      <c r="A16" s="20"/>
      <c r="B16" s="21" t="s">
        <v>19</v>
      </c>
      <c r="C16" s="22"/>
      <c r="D16" s="22"/>
      <c r="E16" s="23"/>
      <c r="F16" s="22"/>
      <c r="G16" s="23"/>
      <c r="H16" s="24">
        <f>SUM(H14:H15)</f>
        <v>2375</v>
      </c>
      <c r="I16" s="57"/>
      <c r="K16" s="56" t="s">
        <v>30</v>
      </c>
      <c r="L16" s="61">
        <v>110784.381037129</v>
      </c>
      <c r="M16" s="61" t="e">
        <f>#REF!+H38+H23+#REF!+#REF!+H42+H41+H40+#REF!+H39</f>
        <v>#REF!</v>
      </c>
      <c r="N16" s="61" t="e">
        <f t="shared" si="2"/>
        <v>#REF!</v>
      </c>
      <c r="O16" s="59" t="e">
        <f t="shared" si="3"/>
        <v>#REF!</v>
      </c>
      <c r="P16" s="59"/>
    </row>
    <row r="17" s="3" customFormat="1" ht="15.75" customHeight="1" spans="1:16">
      <c r="A17" s="26" t="s">
        <v>31</v>
      </c>
      <c r="B17" s="16" t="s">
        <v>32</v>
      </c>
      <c r="C17" s="25">
        <v>42400</v>
      </c>
      <c r="D17" s="16" t="s">
        <v>22</v>
      </c>
      <c r="E17" s="16">
        <v>1</v>
      </c>
      <c r="F17" s="16" t="s">
        <v>33</v>
      </c>
      <c r="G17" s="16">
        <v>1</v>
      </c>
      <c r="H17" s="18">
        <f t="shared" si="1"/>
        <v>42400</v>
      </c>
      <c r="I17" s="60"/>
      <c r="K17" s="62" t="s">
        <v>34</v>
      </c>
      <c r="L17" s="63">
        <v>55371.8047554682</v>
      </c>
      <c r="M17" s="62">
        <v>24077.79</v>
      </c>
      <c r="N17" s="63">
        <f t="shared" si="2"/>
        <v>13242.7845</v>
      </c>
      <c r="O17" s="64">
        <f t="shared" si="3"/>
        <v>-0.760838850052251</v>
      </c>
      <c r="P17" s="64"/>
    </row>
    <row r="18" s="3" customFormat="1" ht="15.75" customHeight="1" spans="1:16">
      <c r="A18" s="27"/>
      <c r="B18" s="20" t="s">
        <v>35</v>
      </c>
      <c r="C18" s="28">
        <v>4300</v>
      </c>
      <c r="D18" s="29" t="s">
        <v>36</v>
      </c>
      <c r="E18" s="30">
        <v>2</v>
      </c>
      <c r="F18" s="16" t="s">
        <v>33</v>
      </c>
      <c r="G18" s="16">
        <v>1</v>
      </c>
      <c r="H18" s="18">
        <f t="shared" si="1"/>
        <v>8600</v>
      </c>
      <c r="I18" s="65"/>
      <c r="K18" s="62" t="s">
        <v>37</v>
      </c>
      <c r="L18" s="63">
        <v>51527.231594119</v>
      </c>
      <c r="M18" s="62">
        <v>104277.12768</v>
      </c>
      <c r="N18" s="63">
        <f t="shared" si="2"/>
        <v>57352.420224</v>
      </c>
      <c r="O18" s="64">
        <f t="shared" si="3"/>
        <v>0.113050681157609</v>
      </c>
      <c r="P18" s="64" t="s">
        <v>38</v>
      </c>
    </row>
    <row r="19" s="2" customFormat="1" ht="15.75" customHeight="1" spans="1:9">
      <c r="A19" s="31"/>
      <c r="B19" s="21" t="s">
        <v>19</v>
      </c>
      <c r="C19" s="22"/>
      <c r="D19" s="22"/>
      <c r="E19" s="23"/>
      <c r="F19" s="22"/>
      <c r="G19" s="23"/>
      <c r="H19" s="24">
        <f>SUM(H17:H18)</f>
        <v>51000</v>
      </c>
      <c r="I19" s="57"/>
    </row>
    <row r="20" s="2" customFormat="1" ht="16.5" spans="1:9">
      <c r="A20" s="32" t="s">
        <v>39</v>
      </c>
      <c r="B20" s="20"/>
      <c r="C20" s="28"/>
      <c r="D20" s="33" t="s">
        <v>16</v>
      </c>
      <c r="E20" s="20"/>
      <c r="F20" s="33" t="s">
        <v>40</v>
      </c>
      <c r="G20" s="20"/>
      <c r="H20" s="25">
        <f t="shared" ref="H20:H22" si="4">C20*E20</f>
        <v>0</v>
      </c>
      <c r="I20" s="65"/>
    </row>
    <row r="21" s="2" customFormat="1" ht="16.5" spans="1:9">
      <c r="A21" s="34"/>
      <c r="B21" s="20"/>
      <c r="C21" s="28"/>
      <c r="D21" s="33" t="s">
        <v>16</v>
      </c>
      <c r="E21" s="20"/>
      <c r="F21" s="33" t="s">
        <v>40</v>
      </c>
      <c r="G21" s="20">
        <v>1</v>
      </c>
      <c r="H21" s="25">
        <f t="shared" si="4"/>
        <v>0</v>
      </c>
      <c r="I21" s="65"/>
    </row>
    <row r="22" s="2" customFormat="1" ht="16.5" spans="1:9">
      <c r="A22" s="34"/>
      <c r="B22" s="17"/>
      <c r="C22" s="18"/>
      <c r="D22" s="33" t="s">
        <v>16</v>
      </c>
      <c r="E22" s="20"/>
      <c r="F22" s="33" t="s">
        <v>16</v>
      </c>
      <c r="G22" s="20"/>
      <c r="H22" s="35">
        <f t="shared" si="4"/>
        <v>0</v>
      </c>
      <c r="I22" s="60"/>
    </row>
    <row r="23" s="2" customFormat="1" ht="16.5" spans="1:9">
      <c r="A23" s="36"/>
      <c r="B23" s="21" t="s">
        <v>19</v>
      </c>
      <c r="C23" s="22"/>
      <c r="D23" s="22"/>
      <c r="E23" s="23"/>
      <c r="F23" s="22"/>
      <c r="G23" s="23"/>
      <c r="H23" s="24">
        <f>SUM(H20:H22)</f>
        <v>0</v>
      </c>
      <c r="I23" s="57"/>
    </row>
    <row r="24" s="2" customFormat="1" ht="26" customHeight="1" spans="1:9">
      <c r="A24" s="37" t="s">
        <v>41</v>
      </c>
      <c r="B24" s="17" t="s">
        <v>42</v>
      </c>
      <c r="C24" s="18">
        <v>470</v>
      </c>
      <c r="D24" s="38" t="s">
        <v>43</v>
      </c>
      <c r="E24" s="38">
        <v>2</v>
      </c>
      <c r="F24" s="38" t="s">
        <v>44</v>
      </c>
      <c r="G24" s="38">
        <v>1</v>
      </c>
      <c r="H24" s="39">
        <f>C24*E24*G24</f>
        <v>940</v>
      </c>
      <c r="I24" s="66"/>
    </row>
    <row r="25" s="2" customFormat="1" ht="15.75" customHeight="1" spans="1:9">
      <c r="A25" s="37"/>
      <c r="B25" s="17"/>
      <c r="C25" s="18"/>
      <c r="D25" s="38" t="s">
        <v>43</v>
      </c>
      <c r="E25" s="38"/>
      <c r="F25" s="38" t="s">
        <v>44</v>
      </c>
      <c r="G25" s="38">
        <v>1</v>
      </c>
      <c r="H25" s="39">
        <f>C25*E25*G25</f>
        <v>0</v>
      </c>
      <c r="I25" s="66"/>
    </row>
    <row r="26" s="2" customFormat="1" ht="15.75" customHeight="1" spans="1:9">
      <c r="A26" s="31"/>
      <c r="B26" s="21" t="s">
        <v>19</v>
      </c>
      <c r="C26" s="22"/>
      <c r="D26" s="22"/>
      <c r="E26" s="23"/>
      <c r="F26" s="22"/>
      <c r="G26" s="23"/>
      <c r="H26" s="24">
        <f>SUM(H24:H25)</f>
        <v>940</v>
      </c>
      <c r="I26" s="57"/>
    </row>
    <row r="27" s="2" customFormat="1" ht="15.75" customHeight="1" spans="1:9">
      <c r="A27" s="17" t="s">
        <v>45</v>
      </c>
      <c r="B27" s="17" t="s">
        <v>46</v>
      </c>
      <c r="C27" s="18">
        <v>300</v>
      </c>
      <c r="D27" s="17" t="s">
        <v>47</v>
      </c>
      <c r="E27" s="17">
        <v>27</v>
      </c>
      <c r="F27" s="17" t="s">
        <v>48</v>
      </c>
      <c r="G27" s="17">
        <v>1</v>
      </c>
      <c r="H27" s="35">
        <f t="shared" ref="H27:H37" si="5">C27*E27*G27</f>
        <v>8100</v>
      </c>
      <c r="I27" s="67"/>
    </row>
    <row r="28" s="2" customFormat="1" ht="15.75" customHeight="1" spans="1:9">
      <c r="A28" s="17"/>
      <c r="B28" s="17" t="s">
        <v>46</v>
      </c>
      <c r="C28" s="18">
        <v>500</v>
      </c>
      <c r="D28" s="17" t="s">
        <v>47</v>
      </c>
      <c r="E28" s="17">
        <v>18</v>
      </c>
      <c r="F28" s="17" t="s">
        <v>48</v>
      </c>
      <c r="G28" s="17">
        <v>1</v>
      </c>
      <c r="H28" s="35">
        <f t="shared" si="5"/>
        <v>9000</v>
      </c>
      <c r="I28" s="67"/>
    </row>
    <row r="29" s="2" customFormat="1" ht="15.75" customHeight="1" spans="1:9">
      <c r="A29" s="17"/>
      <c r="B29" s="17" t="s">
        <v>49</v>
      </c>
      <c r="C29" s="18">
        <v>10</v>
      </c>
      <c r="D29" s="17" t="s">
        <v>50</v>
      </c>
      <c r="E29" s="17">
        <v>200</v>
      </c>
      <c r="F29" s="17" t="s">
        <v>48</v>
      </c>
      <c r="G29" s="17">
        <v>1</v>
      </c>
      <c r="H29" s="35">
        <f t="shared" si="5"/>
        <v>2000</v>
      </c>
      <c r="I29" s="67"/>
    </row>
    <row r="30" s="2" customFormat="1" ht="15.95" customHeight="1" spans="1:9">
      <c r="A30" s="17"/>
      <c r="B30" s="17" t="s">
        <v>51</v>
      </c>
      <c r="C30" s="18">
        <v>121.44</v>
      </c>
      <c r="D30" s="17" t="s">
        <v>50</v>
      </c>
      <c r="E30" s="17">
        <v>400</v>
      </c>
      <c r="F30" s="17" t="s">
        <v>48</v>
      </c>
      <c r="G30" s="17">
        <v>1</v>
      </c>
      <c r="H30" s="35">
        <f t="shared" si="5"/>
        <v>48576</v>
      </c>
      <c r="I30" s="55"/>
    </row>
    <row r="31" s="2" customFormat="1" ht="15.75" customHeight="1" spans="1:9">
      <c r="A31" s="17"/>
      <c r="B31" s="17" t="s">
        <v>52</v>
      </c>
      <c r="C31" s="18">
        <v>23200</v>
      </c>
      <c r="D31" s="17" t="s">
        <v>50</v>
      </c>
      <c r="E31" s="17">
        <v>1</v>
      </c>
      <c r="F31" s="17" t="s">
        <v>48</v>
      </c>
      <c r="G31" s="17">
        <v>1</v>
      </c>
      <c r="H31" s="35">
        <f t="shared" si="5"/>
        <v>23200</v>
      </c>
      <c r="I31" s="55"/>
    </row>
    <row r="32" s="2" customFormat="1" ht="15.75" customHeight="1" spans="1:9">
      <c r="A32" s="17"/>
      <c r="B32" s="17" t="s">
        <v>53</v>
      </c>
      <c r="C32" s="18">
        <v>3033</v>
      </c>
      <c r="D32" s="17" t="s">
        <v>50</v>
      </c>
      <c r="E32" s="17">
        <v>1</v>
      </c>
      <c r="F32" s="17" t="s">
        <v>48</v>
      </c>
      <c r="G32" s="17">
        <v>1</v>
      </c>
      <c r="H32" s="35">
        <f t="shared" si="5"/>
        <v>3033</v>
      </c>
      <c r="I32" s="55"/>
    </row>
    <row r="33" s="2" customFormat="1" ht="15.75" customHeight="1" spans="1:9">
      <c r="A33" s="17"/>
      <c r="B33" s="17" t="s">
        <v>54</v>
      </c>
      <c r="C33" s="18">
        <v>3288</v>
      </c>
      <c r="D33" s="17" t="s">
        <v>50</v>
      </c>
      <c r="E33" s="17">
        <v>1</v>
      </c>
      <c r="F33" s="17" t="s">
        <v>48</v>
      </c>
      <c r="G33" s="17">
        <v>1</v>
      </c>
      <c r="H33" s="35">
        <f t="shared" si="5"/>
        <v>3288</v>
      </c>
      <c r="I33" s="55"/>
    </row>
    <row r="34" s="2" customFormat="1" ht="15.75" customHeight="1" spans="1:9">
      <c r="A34" s="17"/>
      <c r="B34" s="17" t="s">
        <v>55</v>
      </c>
      <c r="C34" s="18">
        <v>100</v>
      </c>
      <c r="D34" s="17" t="s">
        <v>50</v>
      </c>
      <c r="E34" s="17">
        <v>10</v>
      </c>
      <c r="F34" s="17" t="s">
        <v>48</v>
      </c>
      <c r="G34" s="17">
        <v>1</v>
      </c>
      <c r="H34" s="35">
        <f t="shared" si="5"/>
        <v>1000</v>
      </c>
      <c r="I34" s="55"/>
    </row>
    <row r="35" s="2" customFormat="1" ht="15.75" customHeight="1" spans="1:9">
      <c r="A35" s="17"/>
      <c r="B35" s="17" t="s">
        <v>56</v>
      </c>
      <c r="C35" s="18">
        <v>17506</v>
      </c>
      <c r="D35" s="17" t="s">
        <v>50</v>
      </c>
      <c r="E35" s="17">
        <v>1</v>
      </c>
      <c r="F35" s="17" t="s">
        <v>48</v>
      </c>
      <c r="G35" s="17">
        <v>1</v>
      </c>
      <c r="H35" s="35">
        <f t="shared" si="5"/>
        <v>17506</v>
      </c>
      <c r="I35" s="55"/>
    </row>
    <row r="36" s="2" customFormat="1" ht="15.75" customHeight="1" spans="1:9">
      <c r="A36" s="17"/>
      <c r="B36" s="17" t="s">
        <v>57</v>
      </c>
      <c r="C36" s="18">
        <v>19000</v>
      </c>
      <c r="D36" s="17" t="s">
        <v>50</v>
      </c>
      <c r="E36" s="17">
        <v>1</v>
      </c>
      <c r="F36" s="17" t="s">
        <v>48</v>
      </c>
      <c r="G36" s="17">
        <v>1</v>
      </c>
      <c r="H36" s="35">
        <f t="shared" si="5"/>
        <v>19000</v>
      </c>
      <c r="I36" s="55"/>
    </row>
    <row r="37" s="2" customFormat="1" ht="15.75" customHeight="1" spans="1:9">
      <c r="A37" s="17"/>
      <c r="B37" s="17"/>
      <c r="C37" s="18"/>
      <c r="D37" s="17" t="s">
        <v>50</v>
      </c>
      <c r="E37" s="17"/>
      <c r="F37" s="17" t="s">
        <v>48</v>
      </c>
      <c r="G37" s="17"/>
      <c r="H37" s="35">
        <f t="shared" si="5"/>
        <v>0</v>
      </c>
      <c r="I37" s="55"/>
    </row>
    <row r="38" s="2" customFormat="1" ht="16.5" spans="1:9">
      <c r="A38" s="17"/>
      <c r="B38" s="21" t="s">
        <v>19</v>
      </c>
      <c r="C38" s="22"/>
      <c r="D38" s="22"/>
      <c r="E38" s="23"/>
      <c r="F38" s="22"/>
      <c r="G38" s="23"/>
      <c r="H38" s="24">
        <f>SUM(H27:H37)</f>
        <v>134703</v>
      </c>
      <c r="I38" s="57"/>
    </row>
    <row r="39" ht="38" customHeight="1" spans="1:9">
      <c r="A39" s="32" t="s">
        <v>58</v>
      </c>
      <c r="B39" s="40" t="s">
        <v>59</v>
      </c>
      <c r="C39" s="35">
        <v>500</v>
      </c>
      <c r="D39" s="17" t="s">
        <v>16</v>
      </c>
      <c r="E39" s="17">
        <v>4</v>
      </c>
      <c r="F39" s="17" t="s">
        <v>60</v>
      </c>
      <c r="G39" s="17">
        <v>1</v>
      </c>
      <c r="H39" s="35">
        <f t="shared" ref="H39:H42" si="6">C39*E39*G39</f>
        <v>2000</v>
      </c>
      <c r="I39" s="67"/>
    </row>
    <row r="40" ht="14.25" spans="1:9">
      <c r="A40" s="34"/>
      <c r="B40" s="40" t="s">
        <v>61</v>
      </c>
      <c r="C40" s="35">
        <v>1000</v>
      </c>
      <c r="D40" s="17" t="s">
        <v>16</v>
      </c>
      <c r="E40" s="17">
        <v>4</v>
      </c>
      <c r="F40" s="17" t="s">
        <v>60</v>
      </c>
      <c r="G40" s="17">
        <v>1</v>
      </c>
      <c r="H40" s="35">
        <f t="shared" si="6"/>
        <v>4000</v>
      </c>
      <c r="I40" s="17"/>
    </row>
    <row r="41" ht="14.25" spans="1:9">
      <c r="A41" s="34"/>
      <c r="B41" s="17" t="s">
        <v>62</v>
      </c>
      <c r="C41" s="18">
        <v>4000</v>
      </c>
      <c r="D41" s="17" t="s">
        <v>16</v>
      </c>
      <c r="E41" s="17">
        <v>2</v>
      </c>
      <c r="F41" s="17" t="s">
        <v>16</v>
      </c>
      <c r="G41" s="17">
        <v>1</v>
      </c>
      <c r="H41" s="35">
        <f t="shared" si="6"/>
        <v>8000</v>
      </c>
      <c r="I41" s="17"/>
    </row>
    <row r="42" s="1" customFormat="1" ht="14.25" spans="1:9">
      <c r="A42" s="34"/>
      <c r="B42" s="15"/>
      <c r="C42" s="25"/>
      <c r="D42" s="15" t="s">
        <v>47</v>
      </c>
      <c r="E42" s="15"/>
      <c r="F42" s="15" t="s">
        <v>47</v>
      </c>
      <c r="G42" s="15"/>
      <c r="H42" s="35">
        <f t="shared" si="6"/>
        <v>0</v>
      </c>
      <c r="I42" s="68"/>
    </row>
    <row r="43" ht="14.25" spans="1:9">
      <c r="A43" s="41"/>
      <c r="B43" s="21" t="s">
        <v>19</v>
      </c>
      <c r="C43" s="22"/>
      <c r="D43" s="22"/>
      <c r="E43" s="22"/>
      <c r="F43" s="22"/>
      <c r="G43" s="23"/>
      <c r="H43" s="24">
        <f>SUM(H39:H42)</f>
        <v>14000</v>
      </c>
      <c r="I43" s="57"/>
    </row>
    <row r="44" ht="16.5" spans="1:9">
      <c r="A44" s="42" t="s">
        <v>63</v>
      </c>
      <c r="B44" s="43"/>
      <c r="C44" s="43"/>
      <c r="D44" s="43"/>
      <c r="E44" s="43"/>
      <c r="F44" s="43"/>
      <c r="G44" s="44"/>
      <c r="H44" s="45">
        <f>SUM(H43,H23,H38,H26,H19,H16,H13)</f>
        <v>215796</v>
      </c>
      <c r="I44" s="69"/>
    </row>
    <row r="45" ht="14.25" spans="1:9">
      <c r="A45" s="42" t="s">
        <v>64</v>
      </c>
      <c r="B45" s="43"/>
      <c r="C45" s="43"/>
      <c r="D45" s="43"/>
      <c r="E45" s="43"/>
      <c r="F45" s="43"/>
      <c r="G45" s="44"/>
      <c r="H45" s="46">
        <f>H44*0.08</f>
        <v>17263.68</v>
      </c>
      <c r="I45" s="70"/>
    </row>
    <row r="46" customFormat="1" ht="14.25" spans="1:9">
      <c r="A46" s="42" t="s">
        <v>65</v>
      </c>
      <c r="B46" s="43"/>
      <c r="C46" s="43"/>
      <c r="D46" s="43"/>
      <c r="E46" s="43"/>
      <c r="F46" s="43"/>
      <c r="G46" s="44"/>
      <c r="H46" s="46">
        <v>11324</v>
      </c>
      <c r="I46" s="70"/>
    </row>
    <row r="47" ht="19.5" customHeight="1" spans="1:9">
      <c r="A47" s="47" t="s">
        <v>63</v>
      </c>
      <c r="B47" s="48"/>
      <c r="C47" s="48"/>
      <c r="D47" s="48"/>
      <c r="E47" s="48"/>
      <c r="F47" s="48"/>
      <c r="G47" s="49"/>
      <c r="H47" s="50">
        <f>SUM(H44:H46)</f>
        <v>244383.68</v>
      </c>
      <c r="I47" s="71"/>
    </row>
  </sheetData>
  <mergeCells count="22">
    <mergeCell ref="A3:H3"/>
    <mergeCell ref="A4:H4"/>
    <mergeCell ref="B13:E13"/>
    <mergeCell ref="B16:E16"/>
    <mergeCell ref="B19:E19"/>
    <mergeCell ref="B23:E23"/>
    <mergeCell ref="B26:E26"/>
    <mergeCell ref="B38:E38"/>
    <mergeCell ref="B43:G43"/>
    <mergeCell ref="A44:G44"/>
    <mergeCell ref="A45:G45"/>
    <mergeCell ref="A46:G46"/>
    <mergeCell ref="A47:G47"/>
    <mergeCell ref="A10:A13"/>
    <mergeCell ref="A14:A16"/>
    <mergeCell ref="A17:A19"/>
    <mergeCell ref="A20:A23"/>
    <mergeCell ref="A24:A26"/>
    <mergeCell ref="A27:A38"/>
    <mergeCell ref="A39:A43"/>
    <mergeCell ref="I5:I8"/>
    <mergeCell ref="A1:I2"/>
  </mergeCells>
  <pageMargins left="0.699305555555556" right="0.699305555555556" top="0.75" bottom="0.75" header="0.3" footer="0.3"/>
  <pageSetup paperSize="9" scale="75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dcterms:modified xsi:type="dcterms:W3CDTF">2018-03-05T11:41:46Z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