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3.6-3.8 上海 王传典\"/>
    </mc:Choice>
  </mc:AlternateContent>
  <bookViews>
    <workbookView xWindow="0" yWindow="0" windowWidth="19755" windowHeight="7770" tabRatio="673"/>
  </bookViews>
  <sheets>
    <sheet name="结算-实际明细" sheetId="5" r:id="rId1"/>
    <sheet name="提交结算" sheetId="6" r:id="rId2"/>
  </sheets>
  <calcPr calcId="162913" concurrentCalc="0"/>
</workbook>
</file>

<file path=xl/calcChain.xml><?xml version="1.0" encoding="utf-8"?>
<calcChain xmlns="http://schemas.openxmlformats.org/spreadsheetml/2006/main">
  <c r="I5" i="6" l="1"/>
  <c r="I6" i="6"/>
  <c r="I33" i="6"/>
  <c r="I34" i="6"/>
  <c r="I35" i="6"/>
  <c r="I37" i="6"/>
  <c r="I44" i="6"/>
  <c r="I48" i="6"/>
  <c r="I49" i="6"/>
  <c r="I50" i="6"/>
  <c r="I54" i="6"/>
  <c r="I56" i="6"/>
  <c r="I57" i="6"/>
  <c r="I61" i="6"/>
  <c r="I65" i="6"/>
  <c r="I66" i="6"/>
  <c r="I67" i="6"/>
  <c r="I71" i="6"/>
  <c r="I72" i="6"/>
  <c r="I73" i="6"/>
  <c r="I74" i="6"/>
  <c r="I75" i="6"/>
  <c r="I76" i="6"/>
  <c r="I77" i="6"/>
  <c r="I78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P78" i="6"/>
  <c r="P75" i="6"/>
  <c r="P71" i="6"/>
  <c r="P65" i="6"/>
  <c r="P48" i="6"/>
  <c r="P33" i="6"/>
  <c r="O58" i="5"/>
  <c r="O60" i="5"/>
  <c r="O73" i="5"/>
  <c r="O74" i="5"/>
  <c r="O75" i="5"/>
  <c r="O61" i="5"/>
  <c r="O62" i="5"/>
  <c r="O63" i="5"/>
  <c r="O64" i="5"/>
  <c r="O65" i="5"/>
  <c r="O66" i="5"/>
  <c r="O67" i="5"/>
  <c r="O68" i="5"/>
  <c r="O69" i="5"/>
  <c r="O70" i="5"/>
  <c r="O71" i="5"/>
  <c r="O72" i="5"/>
  <c r="O76" i="5"/>
  <c r="O77" i="5"/>
  <c r="O78" i="5"/>
  <c r="O79" i="5"/>
  <c r="O80" i="5"/>
  <c r="O81" i="5"/>
  <c r="O82" i="5"/>
  <c r="O83" i="5"/>
  <c r="O57" i="5"/>
  <c r="O92" i="5"/>
  <c r="I5" i="5"/>
  <c r="I6" i="5"/>
  <c r="I33" i="5"/>
  <c r="I34" i="5"/>
  <c r="I35" i="5"/>
  <c r="I37" i="5"/>
  <c r="I44" i="5"/>
  <c r="I59" i="5"/>
  <c r="I60" i="5"/>
  <c r="I61" i="5"/>
  <c r="I65" i="5"/>
  <c r="I67" i="5"/>
  <c r="I68" i="5"/>
  <c r="I69" i="5"/>
  <c r="I83" i="5"/>
  <c r="I84" i="5"/>
  <c r="I85" i="5"/>
  <c r="I89" i="5"/>
  <c r="I90" i="5"/>
  <c r="I91" i="5"/>
  <c r="I92" i="5"/>
  <c r="I94" i="5"/>
  <c r="I95" i="5"/>
  <c r="I96" i="5"/>
  <c r="I97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9" i="5"/>
  <c r="O84" i="5"/>
  <c r="O85" i="5"/>
  <c r="O86" i="5"/>
  <c r="O87" i="5"/>
  <c r="O88" i="5"/>
  <c r="O89" i="5"/>
  <c r="O90" i="5"/>
  <c r="O91" i="5"/>
  <c r="O93" i="5"/>
  <c r="O94" i="5"/>
  <c r="O95" i="5"/>
  <c r="O96" i="5"/>
  <c r="O97" i="5"/>
  <c r="P97" i="5"/>
  <c r="P94" i="5"/>
  <c r="P89" i="5"/>
  <c r="P83" i="5"/>
  <c r="P59" i="5"/>
  <c r="P33" i="5"/>
</calcChain>
</file>

<file path=xl/sharedStrings.xml><?xml version="1.0" encoding="utf-8"?>
<sst xmlns="http://schemas.openxmlformats.org/spreadsheetml/2006/main" count="634" uniqueCount="177">
  <si>
    <t>上海AWE智慧家庭会议</t>
  </si>
  <si>
    <t>地址：</t>
  </si>
  <si>
    <t>上海市闵行区红松东路1116号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</si>
  <si>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</si>
  <si>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</si>
  <si>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</si>
  <si>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</si>
  <si>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</si>
  <si>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</si>
  <si>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</si>
  <si>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</si>
  <si>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</si>
  <si>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</si>
  <si>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</si>
  <si>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</si>
  <si>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虹桥元一希尔顿酒店 五星</t>
  </si>
  <si>
    <t>大床 单早</t>
  </si>
  <si>
    <t>间</t>
  </si>
  <si>
    <t>晚</t>
  </si>
  <si>
    <t>3.3日大床</t>
  </si>
  <si>
    <t>标间 双早</t>
  </si>
  <si>
    <t>3.3日标间</t>
  </si>
  <si>
    <t>3.4日大床</t>
  </si>
  <si>
    <t>3.4日标间</t>
  </si>
  <si>
    <t>3.4日豪华套</t>
  </si>
  <si>
    <t>3.5日大床</t>
  </si>
  <si>
    <t>3.5日标间</t>
  </si>
  <si>
    <t>3.5日豪华套</t>
  </si>
  <si>
    <t>3.6日普通大</t>
  </si>
  <si>
    <t>3.6日豪华大</t>
  </si>
  <si>
    <t>3.6日标间</t>
  </si>
  <si>
    <t>3.6日豪华套房</t>
  </si>
  <si>
    <t>3.6日豪华大免费升级豪华套</t>
  </si>
  <si>
    <t>3.7日普通大</t>
  </si>
  <si>
    <t>3.7日豪华大</t>
  </si>
  <si>
    <t>3.7日标间</t>
  </si>
  <si>
    <t>3.7日豪华套房</t>
  </si>
  <si>
    <t>3.7日豪华大免费升级豪华套</t>
  </si>
  <si>
    <t>3.8日大床</t>
  </si>
  <si>
    <t>3.8日豪华大</t>
  </si>
  <si>
    <t>3.8日标间</t>
  </si>
  <si>
    <t>3.8日豪华套房</t>
  </si>
  <si>
    <t>3.9日大床</t>
  </si>
  <si>
    <t>3.9日标间</t>
  </si>
  <si>
    <t>3.10日大床</t>
  </si>
  <si>
    <t>3.10日标间</t>
  </si>
  <si>
    <t>酒店合计</t>
  </si>
  <si>
    <t>餐饮</t>
  </si>
  <si>
    <t>3.6自助午餐</t>
  </si>
  <si>
    <t>人</t>
  </si>
  <si>
    <t>餐</t>
  </si>
  <si>
    <t>3.6自助晚餐</t>
  </si>
  <si>
    <t>3.6宴请包间</t>
  </si>
  <si>
    <t>12人/1桌，共2桌</t>
  </si>
  <si>
    <t>3.7自助午餐</t>
  </si>
  <si>
    <t>3.7自助晚餐</t>
  </si>
  <si>
    <t>3.7宴请包间</t>
  </si>
  <si>
    <t>12人/1桌，共3桌</t>
  </si>
  <si>
    <t>3.8自助午餐</t>
  </si>
  <si>
    <t>3.8自助晚餐</t>
  </si>
  <si>
    <t>3.8宴请包间</t>
  </si>
  <si>
    <t>16人/1桌，共1桌</t>
  </si>
  <si>
    <t>12人/1桌，共1桌</t>
  </si>
  <si>
    <t>3.9自助午餐</t>
  </si>
  <si>
    <t>3.9围桌晚餐</t>
  </si>
  <si>
    <t>8人/1桌，共1桌</t>
  </si>
  <si>
    <t>杂费</t>
  </si>
  <si>
    <t>雨伞</t>
  </si>
  <si>
    <t>瓶</t>
  </si>
  <si>
    <t>飞天茅台53° 500ml</t>
  </si>
  <si>
    <t>用餐合计</t>
  </si>
  <si>
    <t>交通</t>
  </si>
  <si>
    <t>3.6日机场、火车站-酒店GL8</t>
  </si>
  <si>
    <t>8小时、100公里</t>
  </si>
  <si>
    <t>辆</t>
  </si>
  <si>
    <t>趟</t>
  </si>
  <si>
    <t>3.6日机场、火车站-酒店51座大巴</t>
  </si>
  <si>
    <t>3.7日酒店-世博会-酒店51座大巴</t>
  </si>
  <si>
    <t>3.7日酒店-世博会-酒店考斯特</t>
  </si>
  <si>
    <t>3.7日酒店-世博会-酒店GL8</t>
  </si>
  <si>
    <t>3.8日酒店-世博会-酒店51座大巴</t>
  </si>
  <si>
    <t>3.8日酒店-世博会-酒店GL8</t>
  </si>
  <si>
    <t>交通费合计</t>
  </si>
  <si>
    <t>会议</t>
  </si>
  <si>
    <t>宴会厅569㎡</t>
  </si>
  <si>
    <t>3.7下午大会含搭建</t>
  </si>
  <si>
    <t>场</t>
  </si>
  <si>
    <t>次</t>
  </si>
  <si>
    <t>小厅-会议203㎡</t>
  </si>
  <si>
    <t>3.8下午-课桌式</t>
  </si>
  <si>
    <t>3.8晚19:00-24:00</t>
  </si>
  <si>
    <t>会议厅</t>
  </si>
  <si>
    <t>会议费用合计</t>
  </si>
  <si>
    <t>人工费</t>
  </si>
  <si>
    <t>天</t>
  </si>
  <si>
    <t>补贴</t>
  </si>
  <si>
    <t>其他合计</t>
  </si>
  <si>
    <t>净价合计</t>
  </si>
  <si>
    <r>
      <rPr>
        <b/>
        <sz val="9"/>
        <color theme="1"/>
        <rFont val="微软雅黑"/>
        <family val="2"/>
        <charset val="134"/>
      </rP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</si>
  <si>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服务费16%收取</t>
  </si>
  <si>
    <t>最终预算金额</t>
  </si>
  <si>
    <t>3.9全天会议</t>
    <phoneticPr fontId="11" type="noConversion"/>
  </si>
  <si>
    <t>3.9下午茶歇</t>
    <phoneticPr fontId="11" type="noConversion"/>
  </si>
  <si>
    <t>人</t>
    <phoneticPr fontId="11" type="noConversion"/>
  </si>
  <si>
    <t>次</t>
    <phoneticPr fontId="11" type="noConversion"/>
  </si>
  <si>
    <r>
      <t>3</t>
    </r>
    <r>
      <rPr>
        <sz val="9"/>
        <color theme="1"/>
        <rFont val="微软雅黑"/>
        <family val="2"/>
        <charset val="134"/>
      </rPr>
      <t xml:space="preserve">.7 </t>
    </r>
    <r>
      <rPr>
        <sz val="9"/>
        <color theme="1"/>
        <rFont val="微软雅黑"/>
        <family val="2"/>
        <charset val="134"/>
      </rPr>
      <t>大堂吧点酒水</t>
    </r>
    <r>
      <rPr>
        <sz val="9"/>
        <color theme="1"/>
        <rFont val="微软雅黑"/>
        <family val="2"/>
        <charset val="134"/>
      </rPr>
      <t xml:space="preserve"> 刘吉樟</t>
    </r>
    <phoneticPr fontId="11" type="noConversion"/>
  </si>
  <si>
    <t>快递运费</t>
    <phoneticPr fontId="11" type="noConversion"/>
  </si>
  <si>
    <t>3.6 浦东机场备车1： 11：30-22：30</t>
    <phoneticPr fontId="11" type="noConversion"/>
  </si>
  <si>
    <t>3.6 浦东机场备车2： 11：30-0：35</t>
    <phoneticPr fontId="11" type="noConversion"/>
  </si>
  <si>
    <t>辆</t>
    <phoneticPr fontId="11" type="noConversion"/>
  </si>
  <si>
    <t>趟</t>
    <phoneticPr fontId="11" type="noConversion"/>
  </si>
  <si>
    <t>3.6 虹桥机场备车： 11：30-0：05</t>
    <phoneticPr fontId="11" type="noConversion"/>
  </si>
  <si>
    <t>3.8 考斯特  7:10-15:00</t>
    <phoneticPr fontId="11" type="noConversion"/>
  </si>
  <si>
    <t>3.8 考斯特  120公里 元一希尔顿--新国展--浦东机场--新国展-元一希尔顿</t>
    <phoneticPr fontId="11" type="noConversion"/>
  </si>
  <si>
    <t>3.8 考斯特  160公里 元一希尔顿-虹桥机场-新国展--虹桥火车站--新国展-虹桥机场</t>
    <phoneticPr fontId="11" type="noConversion"/>
  </si>
  <si>
    <r>
      <t>3</t>
    </r>
    <r>
      <rPr>
        <sz val="9"/>
        <color theme="1"/>
        <rFont val="微软雅黑"/>
        <family val="2"/>
        <charset val="134"/>
      </rPr>
      <t>.6接机，3.8送机</t>
    </r>
    <phoneticPr fontId="11" type="noConversion"/>
  </si>
  <si>
    <t>3.4 GL8包车</t>
  </si>
  <si>
    <t>3.5 GL8包车</t>
  </si>
  <si>
    <t>份</t>
    <phoneticPr fontId="11" type="noConversion"/>
  </si>
  <si>
    <t>梁礼涛、王传典、许戈辉、Paula签单</t>
    <phoneticPr fontId="11" type="noConversion"/>
  </si>
  <si>
    <t>项</t>
    <phoneticPr fontId="11" type="noConversion"/>
  </si>
  <si>
    <t>新国展停车费</t>
    <phoneticPr fontId="11" type="noConversion"/>
  </si>
  <si>
    <t>个</t>
    <phoneticPr fontId="11" type="noConversion"/>
  </si>
  <si>
    <t>桌卡</t>
    <phoneticPr fontId="11" type="noConversion"/>
  </si>
  <si>
    <r>
      <t>3.9日套房</t>
    </r>
    <r>
      <rPr>
        <sz val="9"/>
        <color theme="1"/>
        <rFont val="微软雅黑"/>
        <family val="2"/>
        <charset val="134"/>
      </rPr>
      <t xml:space="preserve"> 延迟退房 刘飞</t>
    </r>
    <phoneticPr fontId="11" type="noConversion"/>
  </si>
  <si>
    <r>
      <t>3.9日标房</t>
    </r>
    <r>
      <rPr>
        <sz val="9"/>
        <color theme="1"/>
        <rFont val="微软雅黑"/>
        <family val="2"/>
        <charset val="134"/>
      </rPr>
      <t xml:space="preserve"> 延迟退房 刘国强、刘吉樟</t>
    </r>
    <phoneticPr fontId="11" type="noConversion"/>
  </si>
  <si>
    <t>报销-梁礼涛（有发票）</t>
    <phoneticPr fontId="11" type="noConversion"/>
  </si>
  <si>
    <t>机票报销（无票）</t>
    <phoneticPr fontId="11" type="noConversion"/>
  </si>
  <si>
    <t>手机-王传典 8388+10187（无票）</t>
    <phoneticPr fontId="11" type="noConversion"/>
  </si>
  <si>
    <t>家乐福采购-王传典（无票）</t>
    <phoneticPr fontId="11" type="noConversion"/>
  </si>
  <si>
    <t>足部保健-王传典（无票）</t>
    <phoneticPr fontId="11" type="noConversion"/>
  </si>
  <si>
    <t>全程：3.3-3.11，2人9天
         3.6-3.8，1人3天
当地：3.6-3.8，3人3天
浦东机场：5人
虹桥机场：7人
含加班费</t>
    <phoneticPr fontId="11" type="noConversion"/>
  </si>
  <si>
    <r>
      <t xml:space="preserve">3.8 </t>
    </r>
    <r>
      <rPr>
        <sz val="9"/>
        <color theme="1"/>
        <rFont val="微软雅黑"/>
        <family val="2"/>
        <charset val="134"/>
      </rPr>
      <t>GL8</t>
    </r>
    <r>
      <rPr>
        <sz val="9"/>
        <color theme="1"/>
        <rFont val="微软雅黑"/>
        <family val="2"/>
        <charset val="134"/>
      </rPr>
      <t>酒店备车 8：30-22：25</t>
    </r>
    <phoneticPr fontId="11" type="noConversion"/>
  </si>
  <si>
    <t>项</t>
    <phoneticPr fontId="11" type="noConversion"/>
  </si>
  <si>
    <t>外出宴请</t>
    <phoneticPr fontId="11" type="noConversion"/>
  </si>
  <si>
    <t>白酒</t>
    <phoneticPr fontId="11" type="noConversion"/>
  </si>
  <si>
    <t>红酒</t>
    <phoneticPr fontId="11" type="noConversion"/>
  </si>
  <si>
    <t>3.6 GL8机场备车，含超时超公里</t>
    <phoneticPr fontId="11" type="noConversion"/>
  </si>
  <si>
    <t>3.6 考斯特机场备车，含超时超公里</t>
    <phoneticPr fontId="11" type="noConversion"/>
  </si>
  <si>
    <t>3.7 GL8全天包车，含超时超公里</t>
    <phoneticPr fontId="11" type="noConversion"/>
  </si>
  <si>
    <t>3.7日酒店-世博会-酒店51座大巴</t>
    <phoneticPr fontId="11" type="noConversion"/>
  </si>
  <si>
    <t>3.7日酒店-世博会-酒店GL8</t>
    <phoneticPr fontId="11" type="noConversion"/>
  </si>
  <si>
    <t>3.8 酒店-机场/火车站 大巴</t>
    <phoneticPr fontId="11" type="noConversion"/>
  </si>
  <si>
    <t>3.8 酒店-机场/火车站 考斯特</t>
    <phoneticPr fontId="11" type="noConversion"/>
  </si>
  <si>
    <t>3.8 酒店-机场/火车站 GL8</t>
    <phoneticPr fontId="11" type="noConversion"/>
  </si>
  <si>
    <t>3.4、3.5，GL8包车，含超时超公里</t>
    <phoneticPr fontId="11" type="noConversion"/>
  </si>
  <si>
    <t>3.10、3.11，GL8包车，含超时超公里</t>
    <phoneticPr fontId="11" type="noConversion"/>
  </si>
  <si>
    <t>3.9下午茶歇</t>
    <phoneticPr fontId="11" type="noConversion"/>
  </si>
  <si>
    <t>桌卡</t>
    <phoneticPr fontId="11" type="noConversion"/>
  </si>
  <si>
    <t>全程：3.3-3.11，4人9天
当地：3.6日5人，7日20人，8日4人
浦东机场：10人
虹桥机场：15人
含加班费</t>
    <phoneticPr fontId="11" type="noConversion"/>
  </si>
  <si>
    <t>预留税费，含税费</t>
    <phoneticPr fontId="11" type="noConversion"/>
  </si>
  <si>
    <t>机场工作餐：虹桥16份，浦东14份</t>
    <phoneticPr fontId="11" type="noConversion"/>
  </si>
  <si>
    <t>人</t>
    <phoneticPr fontId="11" type="noConversion"/>
  </si>
  <si>
    <t>次</t>
    <phoneticPr fontId="11" type="noConversion"/>
  </si>
  <si>
    <t>伴手礼</t>
    <phoneticPr fontId="11" type="noConversion"/>
  </si>
  <si>
    <t>3.9 GL8包车</t>
    <phoneticPr fontId="11" type="noConversion"/>
  </si>
  <si>
    <t>3.8 GL8包车 Paula 4:30-20：10</t>
    <phoneticPr fontId="11" type="noConversion"/>
  </si>
  <si>
    <r>
      <t>3</t>
    </r>
    <r>
      <rPr>
        <sz val="9"/>
        <color theme="1"/>
        <rFont val="微软雅黑"/>
        <family val="2"/>
        <charset val="134"/>
      </rPr>
      <t>.7 GL8包车</t>
    </r>
    <phoneticPr fontId="11" type="noConversion"/>
  </si>
  <si>
    <t>3.6 GL8包车</t>
    <phoneticPr fontId="11" type="noConversion"/>
  </si>
  <si>
    <t>3.8 GL8包车</t>
    <phoneticPr fontId="11" type="noConversion"/>
  </si>
  <si>
    <t>3.11 GL8包车</t>
    <phoneticPr fontId="11" type="noConversion"/>
  </si>
  <si>
    <t>3.10 GL8包车</t>
    <phoneticPr fontId="11" type="noConversion"/>
  </si>
  <si>
    <t>报销部分税费</t>
    <phoneticPr fontId="11" type="noConversion"/>
  </si>
  <si>
    <r>
      <t>3.9日套房</t>
    </r>
    <r>
      <rPr>
        <sz val="9"/>
        <color theme="1"/>
        <rFont val="微软雅黑"/>
        <family val="2"/>
        <charset val="134"/>
      </rPr>
      <t xml:space="preserve"> 延迟退房 刘飞</t>
    </r>
    <phoneticPr fontId="11" type="noConversion"/>
  </si>
  <si>
    <r>
      <t>3.9日标房</t>
    </r>
    <r>
      <rPr>
        <sz val="9"/>
        <color theme="1"/>
        <rFont val="微软雅黑"/>
        <family val="2"/>
        <charset val="134"/>
      </rPr>
      <t xml:space="preserve"> 延迟退房 刘国强、刘吉樟</t>
    </r>
    <phoneticPr fontId="11" type="noConversion"/>
  </si>
  <si>
    <t>项</t>
    <phoneticPr fontId="11" type="noConversion"/>
  </si>
  <si>
    <t>次</t>
    <phoneticPr fontId="11" type="noConversion"/>
  </si>
  <si>
    <t>瓶</t>
    <phoneticPr fontId="11" type="noConversion"/>
  </si>
  <si>
    <t>餐</t>
    <phoneticPr fontId="11" type="noConversion"/>
  </si>
  <si>
    <r>
      <t>3</t>
    </r>
    <r>
      <rPr>
        <sz val="9"/>
        <color theme="1"/>
        <rFont val="微软雅黑"/>
        <family val="2"/>
        <charset val="134"/>
      </rPr>
      <t>.6接机/接站</t>
    </r>
    <phoneticPr fontId="11" type="noConversion"/>
  </si>
  <si>
    <t>辆</t>
    <phoneticPr fontId="11" type="noConversion"/>
  </si>
  <si>
    <t>趟</t>
    <phoneticPr fontId="11" type="noConversion"/>
  </si>
  <si>
    <t>天</t>
    <phoneticPr fontId="11" type="noConversion"/>
  </si>
  <si>
    <t>3.9全天会议</t>
    <phoneticPr fontId="11" type="noConversion"/>
  </si>
  <si>
    <t>人</t>
    <phoneticPr fontId="11" type="noConversion"/>
  </si>
  <si>
    <t>次</t>
    <phoneticPr fontId="11" type="noConversion"/>
  </si>
  <si>
    <t>个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</si>
</sst>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[Red]\¥\-#,##0.00"/>
  </numFmts>
  <fonts count="1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微软雅黑"/>
      <family val="2"/>
      <charset val="134"/>
    </font>
    <font>
      <b/>
      <sz val="9"/>
      <color theme="1"/>
      <name val="华文细黑"/>
      <family val="3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7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B1" zoomScaleNormal="100" zoomScaleSheetLayoutView="100" workbookViewId="0">
      <selection activeCell="I18" sqref="I18"/>
    </sheetView>
  </sheetViews>
  <sheetFormatPr defaultColWidth="9" defaultRowHeight="15.75" x14ac:dyDescent="0.3"/>
  <cols>
    <col min="1" max="1" width="9" style="2" customWidth="1"/>
    <col min="2" max="2" width="23.125" style="2" customWidth="1"/>
    <col min="3" max="3" width="21.375" style="2" customWidth="1"/>
    <col min="4" max="7" width="6.125" style="2" customWidth="1"/>
    <col min="8" max="8" width="7.375" style="3" customWidth="1"/>
    <col min="9" max="9" width="11.125" style="2" customWidth="1"/>
    <col min="10" max="13" width="6.125" style="2" customWidth="1"/>
    <col min="14" max="14" width="8.125" style="3" customWidth="1"/>
    <col min="15" max="15" width="11.375" style="2" customWidth="1"/>
    <col min="16" max="16" width="28.375" style="4" bestFit="1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spans="1:16" ht="2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5"/>
      <c r="K1" s="45"/>
      <c r="L1" s="45"/>
      <c r="M1" s="45"/>
      <c r="N1" s="45"/>
      <c r="O1" s="45"/>
    </row>
    <row r="2" spans="1:16" ht="17.25" customHeight="1" x14ac:dyDescent="0.3">
      <c r="A2" s="5" t="s">
        <v>1</v>
      </c>
      <c r="B2" s="6" t="s">
        <v>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14.25" x14ac:dyDescent="0.2">
      <c r="A3" s="47" t="s">
        <v>3</v>
      </c>
      <c r="B3" s="47"/>
      <c r="C3" s="53" t="s">
        <v>4</v>
      </c>
      <c r="D3" s="47" t="s">
        <v>5</v>
      </c>
      <c r="E3" s="47"/>
      <c r="F3" s="47"/>
      <c r="G3" s="47"/>
      <c r="H3" s="47" t="s">
        <v>6</v>
      </c>
      <c r="I3" s="47"/>
      <c r="J3" s="49" t="s">
        <v>7</v>
      </c>
      <c r="K3" s="49"/>
      <c r="L3" s="49"/>
      <c r="M3" s="49"/>
      <c r="N3" s="49" t="s">
        <v>8</v>
      </c>
      <c r="O3" s="49"/>
      <c r="P3" s="49" t="s">
        <v>9</v>
      </c>
    </row>
    <row r="4" spans="1:16" ht="14.25" x14ac:dyDescent="0.2">
      <c r="A4" s="47"/>
      <c r="B4" s="47"/>
      <c r="C4" s="54"/>
      <c r="D4" s="42" t="s">
        <v>10</v>
      </c>
      <c r="E4" s="42" t="s">
        <v>11</v>
      </c>
      <c r="F4" s="42" t="s">
        <v>10</v>
      </c>
      <c r="G4" s="42" t="s">
        <v>11</v>
      </c>
      <c r="H4" s="42" t="s">
        <v>12</v>
      </c>
      <c r="I4" s="42" t="s">
        <v>13</v>
      </c>
      <c r="J4" s="41" t="s">
        <v>10</v>
      </c>
      <c r="K4" s="41" t="s">
        <v>11</v>
      </c>
      <c r="L4" s="41" t="s">
        <v>10</v>
      </c>
      <c r="M4" s="41" t="s">
        <v>11</v>
      </c>
      <c r="N4" s="41" t="s">
        <v>12</v>
      </c>
      <c r="O4" s="41" t="s">
        <v>13</v>
      </c>
      <c r="P4" s="49"/>
    </row>
    <row r="5" spans="1:16" s="1" customFormat="1" x14ac:dyDescent="0.3">
      <c r="A5" s="62" t="s">
        <v>14</v>
      </c>
      <c r="B5" s="50" t="s">
        <v>15</v>
      </c>
      <c r="C5" s="46" t="s">
        <v>16</v>
      </c>
      <c r="D5" s="7">
        <v>150</v>
      </c>
      <c r="E5" s="7" t="s">
        <v>17</v>
      </c>
      <c r="F5" s="7">
        <v>2</v>
      </c>
      <c r="G5" s="7" t="s">
        <v>18</v>
      </c>
      <c r="H5" s="7">
        <v>1150</v>
      </c>
      <c r="I5" s="7">
        <f>D5*F5*H5</f>
        <v>345000</v>
      </c>
      <c r="J5" s="7">
        <v>1</v>
      </c>
      <c r="K5" s="7" t="s">
        <v>17</v>
      </c>
      <c r="L5" s="7">
        <v>1</v>
      </c>
      <c r="M5" s="7" t="s">
        <v>18</v>
      </c>
      <c r="N5" s="7">
        <v>1050</v>
      </c>
      <c r="O5" s="39">
        <f>J5*L5*N5</f>
        <v>1050</v>
      </c>
      <c r="P5" s="16" t="s">
        <v>19</v>
      </c>
    </row>
    <row r="6" spans="1:16" s="1" customFormat="1" x14ac:dyDescent="0.3">
      <c r="A6" s="63"/>
      <c r="B6" s="51"/>
      <c r="C6" s="46" t="s">
        <v>20</v>
      </c>
      <c r="D6" s="7">
        <v>175</v>
      </c>
      <c r="E6" s="7" t="s">
        <v>17</v>
      </c>
      <c r="F6" s="7">
        <v>2</v>
      </c>
      <c r="G6" s="7" t="s">
        <v>18</v>
      </c>
      <c r="H6" s="7">
        <v>1060</v>
      </c>
      <c r="I6" s="7">
        <f>D6*F6*H6</f>
        <v>371000</v>
      </c>
      <c r="J6" s="7">
        <v>5</v>
      </c>
      <c r="K6" s="7" t="s">
        <v>17</v>
      </c>
      <c r="L6" s="7">
        <v>1</v>
      </c>
      <c r="M6" s="7" t="s">
        <v>18</v>
      </c>
      <c r="N6" s="7">
        <v>1050</v>
      </c>
      <c r="O6" s="39">
        <f>J6*L6*N6</f>
        <v>5250</v>
      </c>
      <c r="P6" s="16" t="s">
        <v>21</v>
      </c>
    </row>
    <row r="7" spans="1:16" s="1" customFormat="1" x14ac:dyDescent="0.3">
      <c r="A7" s="63"/>
      <c r="B7" s="51"/>
      <c r="C7" s="8"/>
      <c r="D7" s="7"/>
      <c r="E7" s="7"/>
      <c r="F7" s="7"/>
      <c r="G7" s="7"/>
      <c r="H7" s="7"/>
      <c r="I7" s="7"/>
      <c r="J7" s="7">
        <v>4</v>
      </c>
      <c r="K7" s="7" t="s">
        <v>17</v>
      </c>
      <c r="L7" s="7">
        <v>1</v>
      </c>
      <c r="M7" s="7" t="s">
        <v>18</v>
      </c>
      <c r="N7" s="7">
        <v>1050</v>
      </c>
      <c r="O7" s="39">
        <f t="shared" ref="O7:O32" si="0">J7*L7*N7</f>
        <v>4200</v>
      </c>
      <c r="P7" s="16" t="s">
        <v>22</v>
      </c>
    </row>
    <row r="8" spans="1:16" s="1" customFormat="1" x14ac:dyDescent="0.3">
      <c r="A8" s="63"/>
      <c r="B8" s="52"/>
      <c r="C8" s="9"/>
      <c r="D8" s="9"/>
      <c r="E8" s="9"/>
      <c r="F8" s="9"/>
      <c r="G8" s="9"/>
      <c r="H8" s="9"/>
      <c r="I8" s="9"/>
      <c r="J8" s="7">
        <v>7</v>
      </c>
      <c r="K8" s="7" t="s">
        <v>17</v>
      </c>
      <c r="L8" s="7">
        <v>1</v>
      </c>
      <c r="M8" s="7" t="s">
        <v>18</v>
      </c>
      <c r="N8" s="7">
        <v>1050</v>
      </c>
      <c r="O8" s="39">
        <f t="shared" si="0"/>
        <v>7350</v>
      </c>
      <c r="P8" s="16" t="s">
        <v>23</v>
      </c>
    </row>
    <row r="9" spans="1:16" s="1" customFormat="1" x14ac:dyDescent="0.3">
      <c r="A9" s="63"/>
      <c r="B9" s="52"/>
      <c r="C9" s="9"/>
      <c r="D9" s="9"/>
      <c r="E9" s="9"/>
      <c r="F9" s="9"/>
      <c r="G9" s="9"/>
      <c r="H9" s="9"/>
      <c r="I9" s="9"/>
      <c r="J9" s="7">
        <v>1</v>
      </c>
      <c r="K9" s="7" t="s">
        <v>17</v>
      </c>
      <c r="L9" s="7">
        <v>1</v>
      </c>
      <c r="M9" s="7" t="s">
        <v>18</v>
      </c>
      <c r="N9" s="7">
        <v>2200</v>
      </c>
      <c r="O9" s="39">
        <f t="shared" si="0"/>
        <v>2200</v>
      </c>
      <c r="P9" s="16" t="s">
        <v>24</v>
      </c>
    </row>
    <row r="10" spans="1:16" s="1" customFormat="1" x14ac:dyDescent="0.3">
      <c r="A10" s="63"/>
      <c r="B10" s="52"/>
      <c r="C10" s="8"/>
      <c r="D10" s="7"/>
      <c r="E10" s="7"/>
      <c r="F10" s="7"/>
      <c r="G10" s="7"/>
      <c r="H10" s="7"/>
      <c r="I10" s="7"/>
      <c r="J10" s="7">
        <v>6</v>
      </c>
      <c r="K10" s="7" t="s">
        <v>17</v>
      </c>
      <c r="L10" s="7">
        <v>1</v>
      </c>
      <c r="M10" s="7" t="s">
        <v>18</v>
      </c>
      <c r="N10" s="7">
        <v>1050</v>
      </c>
      <c r="O10" s="39">
        <f t="shared" si="0"/>
        <v>6300</v>
      </c>
      <c r="P10" s="16" t="s">
        <v>25</v>
      </c>
    </row>
    <row r="11" spans="1:16" s="1" customFormat="1" x14ac:dyDescent="0.3">
      <c r="A11" s="63"/>
      <c r="B11" s="52"/>
      <c r="C11" s="8"/>
      <c r="D11" s="7"/>
      <c r="E11" s="7"/>
      <c r="F11" s="7"/>
      <c r="G11" s="7"/>
      <c r="H11" s="7"/>
      <c r="I11" s="7"/>
      <c r="J11" s="7">
        <v>13</v>
      </c>
      <c r="K11" s="7" t="s">
        <v>17</v>
      </c>
      <c r="L11" s="7">
        <v>1</v>
      </c>
      <c r="M11" s="7" t="s">
        <v>18</v>
      </c>
      <c r="N11" s="7">
        <v>1050</v>
      </c>
      <c r="O11" s="39">
        <f t="shared" si="0"/>
        <v>13650</v>
      </c>
      <c r="P11" s="16" t="s">
        <v>26</v>
      </c>
    </row>
    <row r="12" spans="1:16" s="1" customFormat="1" x14ac:dyDescent="0.3">
      <c r="A12" s="63"/>
      <c r="B12" s="52"/>
      <c r="C12" s="9"/>
      <c r="D12" s="9"/>
      <c r="E12" s="9"/>
      <c r="F12" s="9"/>
      <c r="G12" s="9"/>
      <c r="H12" s="9"/>
      <c r="I12" s="9"/>
      <c r="J12" s="7">
        <v>1</v>
      </c>
      <c r="K12" s="7" t="s">
        <v>17</v>
      </c>
      <c r="L12" s="7">
        <v>1</v>
      </c>
      <c r="M12" s="7" t="s">
        <v>18</v>
      </c>
      <c r="N12" s="7">
        <v>2200</v>
      </c>
      <c r="O12" s="39">
        <f t="shared" si="0"/>
        <v>2200</v>
      </c>
      <c r="P12" s="16" t="s">
        <v>27</v>
      </c>
    </row>
    <row r="13" spans="1:16" s="1" customFormat="1" x14ac:dyDescent="0.3">
      <c r="A13" s="63"/>
      <c r="B13" s="52"/>
      <c r="C13" s="10"/>
      <c r="D13" s="10"/>
      <c r="E13" s="10"/>
      <c r="F13" s="10"/>
      <c r="G13" s="10"/>
      <c r="H13" s="10"/>
      <c r="I13" s="10"/>
      <c r="J13" s="7">
        <v>79</v>
      </c>
      <c r="K13" s="7" t="s">
        <v>17</v>
      </c>
      <c r="L13" s="7">
        <v>1</v>
      </c>
      <c r="M13" s="7" t="s">
        <v>18</v>
      </c>
      <c r="N13" s="7">
        <v>1050</v>
      </c>
      <c r="O13" s="39">
        <f t="shared" si="0"/>
        <v>82950</v>
      </c>
      <c r="P13" s="16" t="s">
        <v>28</v>
      </c>
    </row>
    <row r="14" spans="1:16" s="1" customFormat="1" x14ac:dyDescent="0.3">
      <c r="A14" s="63"/>
      <c r="B14" s="52"/>
      <c r="C14" s="10"/>
      <c r="D14" s="10"/>
      <c r="E14" s="10"/>
      <c r="F14" s="10"/>
      <c r="G14" s="10"/>
      <c r="H14" s="10"/>
      <c r="I14" s="10"/>
      <c r="J14" s="7">
        <v>41</v>
      </c>
      <c r="K14" s="7" t="s">
        <v>17</v>
      </c>
      <c r="L14" s="7">
        <v>1</v>
      </c>
      <c r="M14" s="7" t="s">
        <v>18</v>
      </c>
      <c r="N14" s="7">
        <v>1250</v>
      </c>
      <c r="O14" s="39">
        <f t="shared" si="0"/>
        <v>51250</v>
      </c>
      <c r="P14" s="16" t="s">
        <v>29</v>
      </c>
    </row>
    <row r="15" spans="1:16" s="1" customFormat="1" x14ac:dyDescent="0.3">
      <c r="A15" s="63"/>
      <c r="B15" s="52"/>
      <c r="C15" s="10"/>
      <c r="D15" s="10"/>
      <c r="E15" s="10"/>
      <c r="F15" s="10"/>
      <c r="G15" s="10"/>
      <c r="H15" s="10"/>
      <c r="I15" s="10"/>
      <c r="J15" s="7">
        <v>160</v>
      </c>
      <c r="K15" s="7" t="s">
        <v>17</v>
      </c>
      <c r="L15" s="7">
        <v>1</v>
      </c>
      <c r="M15" s="7" t="s">
        <v>18</v>
      </c>
      <c r="N15" s="7">
        <v>1050</v>
      </c>
      <c r="O15" s="39">
        <f t="shared" si="0"/>
        <v>168000</v>
      </c>
      <c r="P15" s="16" t="s">
        <v>30</v>
      </c>
    </row>
    <row r="16" spans="1:16" s="1" customFormat="1" x14ac:dyDescent="0.3">
      <c r="A16" s="63"/>
      <c r="B16" s="52"/>
      <c r="C16" s="10"/>
      <c r="D16" s="10"/>
      <c r="E16" s="10"/>
      <c r="F16" s="10"/>
      <c r="G16" s="10"/>
      <c r="H16" s="10"/>
      <c r="I16" s="10"/>
      <c r="J16" s="7">
        <v>2</v>
      </c>
      <c r="K16" s="7" t="s">
        <v>17</v>
      </c>
      <c r="L16" s="7">
        <v>1</v>
      </c>
      <c r="M16" s="7" t="s">
        <v>18</v>
      </c>
      <c r="N16" s="7">
        <v>2200</v>
      </c>
      <c r="O16" s="39">
        <f t="shared" si="0"/>
        <v>4400</v>
      </c>
      <c r="P16" s="17" t="s">
        <v>31</v>
      </c>
    </row>
    <row r="17" spans="1:16" s="1" customFormat="1" x14ac:dyDescent="0.3">
      <c r="A17" s="63"/>
      <c r="B17" s="52"/>
      <c r="C17" s="10"/>
      <c r="D17" s="10"/>
      <c r="E17" s="10"/>
      <c r="F17" s="10"/>
      <c r="G17" s="10"/>
      <c r="H17" s="10"/>
      <c r="I17" s="10"/>
      <c r="J17" s="7">
        <v>1</v>
      </c>
      <c r="K17" s="7" t="s">
        <v>17</v>
      </c>
      <c r="L17" s="7">
        <v>1</v>
      </c>
      <c r="M17" s="7" t="s">
        <v>18</v>
      </c>
      <c r="N17" s="18">
        <v>1250</v>
      </c>
      <c r="O17" s="39">
        <f t="shared" si="0"/>
        <v>1250</v>
      </c>
      <c r="P17" s="17" t="s">
        <v>32</v>
      </c>
    </row>
    <row r="18" spans="1:16" s="1" customFormat="1" x14ac:dyDescent="0.3">
      <c r="A18" s="63"/>
      <c r="B18" s="52"/>
      <c r="C18" s="10"/>
      <c r="D18" s="10"/>
      <c r="E18" s="10"/>
      <c r="F18" s="10"/>
      <c r="G18" s="10"/>
      <c r="H18" s="10"/>
      <c r="I18" s="10"/>
      <c r="J18" s="7">
        <v>79</v>
      </c>
      <c r="K18" s="7" t="s">
        <v>17</v>
      </c>
      <c r="L18" s="7">
        <v>1</v>
      </c>
      <c r="M18" s="7" t="s">
        <v>18</v>
      </c>
      <c r="N18" s="18">
        <v>1050</v>
      </c>
      <c r="O18" s="39">
        <f t="shared" si="0"/>
        <v>82950</v>
      </c>
      <c r="P18" s="17" t="s">
        <v>33</v>
      </c>
    </row>
    <row r="19" spans="1:16" s="1" customFormat="1" x14ac:dyDescent="0.3">
      <c r="A19" s="63"/>
      <c r="B19" s="52"/>
      <c r="C19" s="10"/>
      <c r="D19" s="10"/>
      <c r="E19" s="10"/>
      <c r="F19" s="10"/>
      <c r="G19" s="10"/>
      <c r="H19" s="10"/>
      <c r="I19" s="10"/>
      <c r="J19" s="7">
        <v>31</v>
      </c>
      <c r="K19" s="7" t="s">
        <v>17</v>
      </c>
      <c r="L19" s="7">
        <v>1</v>
      </c>
      <c r="M19" s="7" t="s">
        <v>18</v>
      </c>
      <c r="N19" s="18">
        <v>1250</v>
      </c>
      <c r="O19" s="39">
        <f t="shared" si="0"/>
        <v>38750</v>
      </c>
      <c r="P19" s="16" t="s">
        <v>34</v>
      </c>
    </row>
    <row r="20" spans="1:16" s="1" customFormat="1" x14ac:dyDescent="0.3">
      <c r="A20" s="63"/>
      <c r="B20" s="52"/>
      <c r="C20" s="10"/>
      <c r="D20" s="10"/>
      <c r="E20" s="10"/>
      <c r="F20" s="10"/>
      <c r="G20" s="10"/>
      <c r="H20" s="10"/>
      <c r="I20" s="10"/>
      <c r="J20" s="7">
        <v>160</v>
      </c>
      <c r="K20" s="7" t="s">
        <v>17</v>
      </c>
      <c r="L20" s="7">
        <v>1</v>
      </c>
      <c r="M20" s="7" t="s">
        <v>18</v>
      </c>
      <c r="N20" s="18">
        <v>1050</v>
      </c>
      <c r="O20" s="39">
        <f t="shared" si="0"/>
        <v>168000</v>
      </c>
      <c r="P20" s="17" t="s">
        <v>35</v>
      </c>
    </row>
    <row r="21" spans="1:16" s="1" customFormat="1" x14ac:dyDescent="0.3">
      <c r="A21" s="63"/>
      <c r="B21" s="52"/>
      <c r="C21" s="10"/>
      <c r="D21" s="10"/>
      <c r="E21" s="10"/>
      <c r="F21" s="10"/>
      <c r="G21" s="10"/>
      <c r="H21" s="10"/>
      <c r="I21" s="10"/>
      <c r="J21" s="7">
        <v>2</v>
      </c>
      <c r="K21" s="7" t="s">
        <v>17</v>
      </c>
      <c r="L21" s="7">
        <v>1</v>
      </c>
      <c r="M21" s="7" t="s">
        <v>18</v>
      </c>
      <c r="N21" s="18">
        <v>2200</v>
      </c>
      <c r="O21" s="39">
        <f t="shared" si="0"/>
        <v>4400</v>
      </c>
      <c r="P21" s="17" t="s">
        <v>36</v>
      </c>
    </row>
    <row r="22" spans="1:16" s="1" customFormat="1" x14ac:dyDescent="0.3">
      <c r="A22" s="63"/>
      <c r="B22" s="52"/>
      <c r="C22" s="10"/>
      <c r="D22" s="10"/>
      <c r="E22" s="10"/>
      <c r="F22" s="10"/>
      <c r="G22" s="10"/>
      <c r="H22" s="10"/>
      <c r="I22" s="10"/>
      <c r="J22" s="7">
        <v>1</v>
      </c>
      <c r="K22" s="7" t="s">
        <v>17</v>
      </c>
      <c r="L22" s="7">
        <v>1</v>
      </c>
      <c r="M22" s="7" t="s">
        <v>18</v>
      </c>
      <c r="N22" s="18">
        <v>1250</v>
      </c>
      <c r="O22" s="39">
        <f t="shared" si="0"/>
        <v>1250</v>
      </c>
      <c r="P22" s="17" t="s">
        <v>37</v>
      </c>
    </row>
    <row r="23" spans="1:16" s="1" customFormat="1" x14ac:dyDescent="0.3">
      <c r="A23" s="63"/>
      <c r="B23" s="52"/>
      <c r="C23" s="10"/>
      <c r="D23" s="10"/>
      <c r="E23" s="10"/>
      <c r="F23" s="10"/>
      <c r="G23" s="10"/>
      <c r="H23" s="10"/>
      <c r="I23" s="10"/>
      <c r="J23" s="7">
        <v>18</v>
      </c>
      <c r="K23" s="7" t="s">
        <v>17</v>
      </c>
      <c r="L23" s="7">
        <v>1</v>
      </c>
      <c r="M23" s="7" t="s">
        <v>18</v>
      </c>
      <c r="N23" s="7">
        <v>1050</v>
      </c>
      <c r="O23" s="39">
        <f t="shared" si="0"/>
        <v>18900</v>
      </c>
      <c r="P23" s="17" t="s">
        <v>38</v>
      </c>
    </row>
    <row r="24" spans="1:16" s="1" customFormat="1" x14ac:dyDescent="0.3">
      <c r="A24" s="63"/>
      <c r="B24" s="52"/>
      <c r="C24" s="10"/>
      <c r="D24" s="10"/>
      <c r="E24" s="10"/>
      <c r="F24" s="10"/>
      <c r="G24" s="10"/>
      <c r="H24" s="10"/>
      <c r="I24" s="10"/>
      <c r="J24" s="7">
        <v>2</v>
      </c>
      <c r="K24" s="7" t="s">
        <v>17</v>
      </c>
      <c r="L24" s="7">
        <v>1</v>
      </c>
      <c r="M24" s="7" t="s">
        <v>18</v>
      </c>
      <c r="N24" s="7">
        <v>1250</v>
      </c>
      <c r="O24" s="39">
        <f t="shared" si="0"/>
        <v>2500</v>
      </c>
      <c r="P24" s="16" t="s">
        <v>39</v>
      </c>
    </row>
    <row r="25" spans="1:16" s="1" customFormat="1" x14ac:dyDescent="0.3">
      <c r="A25" s="63"/>
      <c r="B25" s="52"/>
      <c r="C25" s="10"/>
      <c r="D25" s="10"/>
      <c r="E25" s="10"/>
      <c r="F25" s="10"/>
      <c r="G25" s="10"/>
      <c r="H25" s="10"/>
      <c r="I25" s="10"/>
      <c r="J25" s="7">
        <v>49</v>
      </c>
      <c r="K25" s="7" t="s">
        <v>17</v>
      </c>
      <c r="L25" s="7">
        <v>1</v>
      </c>
      <c r="M25" s="7" t="s">
        <v>18</v>
      </c>
      <c r="N25" s="7">
        <v>1050</v>
      </c>
      <c r="O25" s="39">
        <f t="shared" si="0"/>
        <v>51450</v>
      </c>
      <c r="P25" s="17" t="s">
        <v>40</v>
      </c>
    </row>
    <row r="26" spans="1:16" s="1" customFormat="1" x14ac:dyDescent="0.3">
      <c r="A26" s="63"/>
      <c r="B26" s="52"/>
      <c r="C26" s="10"/>
      <c r="D26" s="10"/>
      <c r="E26" s="10"/>
      <c r="F26" s="10"/>
      <c r="G26" s="10"/>
      <c r="H26" s="10"/>
      <c r="I26" s="10"/>
      <c r="J26" s="7">
        <v>2</v>
      </c>
      <c r="K26" s="7" t="s">
        <v>17</v>
      </c>
      <c r="L26" s="7">
        <v>1</v>
      </c>
      <c r="M26" s="7" t="s">
        <v>18</v>
      </c>
      <c r="N26" s="7">
        <v>2200</v>
      </c>
      <c r="O26" s="39">
        <f t="shared" si="0"/>
        <v>4400</v>
      </c>
      <c r="P26" s="17" t="s">
        <v>41</v>
      </c>
    </row>
    <row r="27" spans="1:16" s="1" customFormat="1" x14ac:dyDescent="0.3">
      <c r="A27" s="63"/>
      <c r="B27" s="52"/>
      <c r="C27" s="10"/>
      <c r="D27" s="10"/>
      <c r="E27" s="10"/>
      <c r="F27" s="10"/>
      <c r="G27" s="10"/>
      <c r="H27" s="10"/>
      <c r="I27" s="10"/>
      <c r="J27" s="7">
        <v>7</v>
      </c>
      <c r="K27" s="7" t="s">
        <v>17</v>
      </c>
      <c r="L27" s="7">
        <v>1</v>
      </c>
      <c r="M27" s="7" t="s">
        <v>18</v>
      </c>
      <c r="N27" s="7">
        <v>1050</v>
      </c>
      <c r="O27" s="39">
        <f t="shared" si="0"/>
        <v>7350</v>
      </c>
      <c r="P27" s="17" t="s">
        <v>42</v>
      </c>
    </row>
    <row r="28" spans="1:16" s="1" customFormat="1" x14ac:dyDescent="0.3">
      <c r="A28" s="63"/>
      <c r="B28" s="52"/>
      <c r="C28" s="10"/>
      <c r="D28" s="10"/>
      <c r="E28" s="10"/>
      <c r="F28" s="10"/>
      <c r="G28" s="10"/>
      <c r="H28" s="10"/>
      <c r="I28" s="10"/>
      <c r="J28" s="7">
        <v>12</v>
      </c>
      <c r="K28" s="7" t="s">
        <v>17</v>
      </c>
      <c r="L28" s="7">
        <v>1</v>
      </c>
      <c r="M28" s="7" t="s">
        <v>18</v>
      </c>
      <c r="N28" s="7">
        <v>1050</v>
      </c>
      <c r="O28" s="39">
        <f t="shared" si="0"/>
        <v>12600</v>
      </c>
      <c r="P28" s="17" t="s">
        <v>43</v>
      </c>
    </row>
    <row r="29" spans="1:16" s="1" customFormat="1" x14ac:dyDescent="0.3">
      <c r="A29" s="63"/>
      <c r="B29" s="52"/>
      <c r="C29" s="10"/>
      <c r="D29" s="10"/>
      <c r="E29" s="10"/>
      <c r="F29" s="10"/>
      <c r="G29" s="10"/>
      <c r="H29" s="10"/>
      <c r="I29" s="10"/>
      <c r="J29" s="7">
        <v>1</v>
      </c>
      <c r="K29" s="7" t="s">
        <v>17</v>
      </c>
      <c r="L29" s="7">
        <v>0.5</v>
      </c>
      <c r="M29" s="7" t="s">
        <v>18</v>
      </c>
      <c r="N29" s="7">
        <v>2200</v>
      </c>
      <c r="O29" s="39">
        <f t="shared" si="0"/>
        <v>1100</v>
      </c>
      <c r="P29" s="37" t="s">
        <v>124</v>
      </c>
    </row>
    <row r="30" spans="1:16" s="1" customFormat="1" x14ac:dyDescent="0.3">
      <c r="A30" s="63"/>
      <c r="B30" s="52"/>
      <c r="C30" s="10"/>
      <c r="D30" s="10"/>
      <c r="E30" s="10"/>
      <c r="F30" s="10"/>
      <c r="G30" s="10"/>
      <c r="H30" s="10"/>
      <c r="I30" s="10"/>
      <c r="J30" s="7">
        <v>2</v>
      </c>
      <c r="K30" s="7" t="s">
        <v>17</v>
      </c>
      <c r="L30" s="7">
        <v>0.5</v>
      </c>
      <c r="M30" s="7" t="s">
        <v>18</v>
      </c>
      <c r="N30" s="7">
        <v>1050</v>
      </c>
      <c r="O30" s="39">
        <f t="shared" si="0"/>
        <v>1050</v>
      </c>
      <c r="P30" s="37" t="s">
        <v>125</v>
      </c>
    </row>
    <row r="31" spans="1:16" s="1" customFormat="1" x14ac:dyDescent="0.3">
      <c r="A31" s="63"/>
      <c r="B31" s="52"/>
      <c r="C31" s="10"/>
      <c r="D31" s="10"/>
      <c r="E31" s="10"/>
      <c r="F31" s="10"/>
      <c r="G31" s="10"/>
      <c r="H31" s="10"/>
      <c r="I31" s="10"/>
      <c r="J31" s="7">
        <v>4</v>
      </c>
      <c r="K31" s="7" t="s">
        <v>17</v>
      </c>
      <c r="L31" s="7">
        <v>1</v>
      </c>
      <c r="M31" s="7" t="s">
        <v>18</v>
      </c>
      <c r="N31" s="7">
        <v>1050</v>
      </c>
      <c r="O31" s="39">
        <f t="shared" si="0"/>
        <v>4200</v>
      </c>
      <c r="P31" s="17" t="s">
        <v>44</v>
      </c>
    </row>
    <row r="32" spans="1:16" s="1" customFormat="1" x14ac:dyDescent="0.3">
      <c r="A32" s="63"/>
      <c r="B32" s="52"/>
      <c r="C32" s="10"/>
      <c r="D32" s="10"/>
      <c r="E32" s="10"/>
      <c r="F32" s="10"/>
      <c r="G32" s="10"/>
      <c r="H32" s="10"/>
      <c r="I32" s="10"/>
      <c r="J32" s="7">
        <v>6</v>
      </c>
      <c r="K32" s="7" t="s">
        <v>17</v>
      </c>
      <c r="L32" s="7">
        <v>1</v>
      </c>
      <c r="M32" s="7" t="s">
        <v>18</v>
      </c>
      <c r="N32" s="7">
        <v>1050</v>
      </c>
      <c r="O32" s="39">
        <f t="shared" si="0"/>
        <v>6300</v>
      </c>
      <c r="P32" s="17" t="s">
        <v>45</v>
      </c>
    </row>
    <row r="33" spans="1:16" x14ac:dyDescent="0.3">
      <c r="A33" s="47" t="s">
        <v>46</v>
      </c>
      <c r="B33" s="47"/>
      <c r="C33" s="47"/>
      <c r="D33" s="47"/>
      <c r="E33" s="47"/>
      <c r="F33" s="47"/>
      <c r="G33" s="47"/>
      <c r="H33" s="47"/>
      <c r="I33" s="19">
        <f>SUM(I5:I11)</f>
        <v>716000</v>
      </c>
      <c r="J33" s="20"/>
      <c r="K33" s="20"/>
      <c r="L33" s="20"/>
      <c r="M33" s="20"/>
      <c r="N33" s="20"/>
      <c r="O33" s="21">
        <f>SUM(O5:O32)</f>
        <v>755250</v>
      </c>
      <c r="P33" s="22">
        <f>I33-O33</f>
        <v>-39250</v>
      </c>
    </row>
    <row r="34" spans="1:16" ht="14.25" x14ac:dyDescent="0.2">
      <c r="A34" s="64" t="s">
        <v>47</v>
      </c>
      <c r="B34" s="11" t="s">
        <v>48</v>
      </c>
      <c r="C34" s="46"/>
      <c r="D34" s="7">
        <v>300</v>
      </c>
      <c r="E34" s="7" t="s">
        <v>49</v>
      </c>
      <c r="F34" s="7">
        <v>1</v>
      </c>
      <c r="G34" s="7" t="s">
        <v>50</v>
      </c>
      <c r="H34" s="7">
        <v>268</v>
      </c>
      <c r="I34" s="7">
        <f>D34*F34*H34</f>
        <v>80400</v>
      </c>
      <c r="J34" s="7">
        <v>65</v>
      </c>
      <c r="K34" s="7" t="s">
        <v>49</v>
      </c>
      <c r="L34" s="7">
        <v>1</v>
      </c>
      <c r="M34" s="7" t="s">
        <v>50</v>
      </c>
      <c r="N34" s="7">
        <v>220</v>
      </c>
      <c r="O34" s="40">
        <f t="shared" ref="O34:O57" si="1">J34*L34*N34</f>
        <v>14300</v>
      </c>
      <c r="P34" s="23"/>
    </row>
    <row r="35" spans="1:16" ht="14.25" x14ac:dyDescent="0.2">
      <c r="A35" s="65"/>
      <c r="B35" s="11" t="s">
        <v>51</v>
      </c>
      <c r="C35" s="46"/>
      <c r="D35" s="7">
        <v>500</v>
      </c>
      <c r="E35" s="7" t="s">
        <v>49</v>
      </c>
      <c r="F35" s="7">
        <v>1</v>
      </c>
      <c r="G35" s="7" t="s">
        <v>50</v>
      </c>
      <c r="H35" s="7">
        <v>298</v>
      </c>
      <c r="I35" s="7">
        <f>D35*F35*H35</f>
        <v>149000</v>
      </c>
      <c r="J35" s="7">
        <v>270</v>
      </c>
      <c r="K35" s="7" t="s">
        <v>49</v>
      </c>
      <c r="L35" s="7">
        <v>1</v>
      </c>
      <c r="M35" s="7" t="s">
        <v>50</v>
      </c>
      <c r="N35" s="7">
        <v>280</v>
      </c>
      <c r="O35" s="40">
        <f t="shared" si="1"/>
        <v>75600</v>
      </c>
      <c r="P35" s="23"/>
    </row>
    <row r="36" spans="1:16" ht="14.25" x14ac:dyDescent="0.2">
      <c r="A36" s="65"/>
      <c r="B36" s="11" t="s">
        <v>52</v>
      </c>
      <c r="C36" s="46" t="s">
        <v>53</v>
      </c>
      <c r="D36" s="7"/>
      <c r="E36" s="7"/>
      <c r="F36" s="7"/>
      <c r="G36" s="7"/>
      <c r="H36" s="7"/>
      <c r="I36" s="7"/>
      <c r="J36" s="7">
        <v>1</v>
      </c>
      <c r="K36" s="7" t="s">
        <v>49</v>
      </c>
      <c r="L36" s="7">
        <v>1</v>
      </c>
      <c r="M36" s="7" t="s">
        <v>50</v>
      </c>
      <c r="N36" s="7">
        <v>6501</v>
      </c>
      <c r="O36" s="40">
        <f t="shared" si="1"/>
        <v>6501</v>
      </c>
      <c r="P36" s="46" t="s">
        <v>53</v>
      </c>
    </row>
    <row r="37" spans="1:16" ht="14.25" x14ac:dyDescent="0.2">
      <c r="A37" s="65"/>
      <c r="B37" s="11" t="s">
        <v>54</v>
      </c>
      <c r="C37" s="46"/>
      <c r="D37" s="7">
        <v>500</v>
      </c>
      <c r="E37" s="7" t="s">
        <v>49</v>
      </c>
      <c r="F37" s="7">
        <v>1</v>
      </c>
      <c r="G37" s="7" t="s">
        <v>50</v>
      </c>
      <c r="H37" s="7">
        <v>268</v>
      </c>
      <c r="I37" s="7">
        <f>D37*F37*H37</f>
        <v>134000</v>
      </c>
      <c r="J37" s="7">
        <v>352</v>
      </c>
      <c r="K37" s="7" t="s">
        <v>49</v>
      </c>
      <c r="L37" s="7">
        <v>1</v>
      </c>
      <c r="M37" s="7" t="s">
        <v>50</v>
      </c>
      <c r="N37" s="7">
        <v>220</v>
      </c>
      <c r="O37" s="40">
        <f t="shared" si="1"/>
        <v>77440</v>
      </c>
      <c r="P37" s="23"/>
    </row>
    <row r="38" spans="1:16" ht="14.25" x14ac:dyDescent="0.2">
      <c r="A38" s="65"/>
      <c r="B38" s="11" t="s">
        <v>55</v>
      </c>
      <c r="C38" s="46"/>
      <c r="D38" s="7"/>
      <c r="E38" s="7"/>
      <c r="F38" s="7"/>
      <c r="G38" s="7"/>
      <c r="H38" s="7"/>
      <c r="I38" s="7"/>
      <c r="J38" s="7">
        <v>270</v>
      </c>
      <c r="K38" s="7" t="s">
        <v>49</v>
      </c>
      <c r="L38" s="7">
        <v>1</v>
      </c>
      <c r="M38" s="7" t="s">
        <v>50</v>
      </c>
      <c r="N38" s="7">
        <v>280</v>
      </c>
      <c r="O38" s="40">
        <f t="shared" si="1"/>
        <v>75600</v>
      </c>
      <c r="P38" s="23"/>
    </row>
    <row r="39" spans="1:16" ht="14.25" x14ac:dyDescent="0.2">
      <c r="A39" s="65"/>
      <c r="B39" s="11" t="s">
        <v>56</v>
      </c>
      <c r="C39" s="46" t="s">
        <v>57</v>
      </c>
      <c r="D39" s="7"/>
      <c r="E39" s="7"/>
      <c r="F39" s="7"/>
      <c r="G39" s="7"/>
      <c r="H39" s="7"/>
      <c r="I39" s="7"/>
      <c r="J39" s="7">
        <v>1</v>
      </c>
      <c r="K39" s="7" t="s">
        <v>49</v>
      </c>
      <c r="L39" s="18">
        <v>1</v>
      </c>
      <c r="M39" s="7" t="s">
        <v>50</v>
      </c>
      <c r="N39" s="7">
        <v>13264.1</v>
      </c>
      <c r="O39" s="40">
        <f t="shared" si="1"/>
        <v>13264.1</v>
      </c>
      <c r="P39" s="46" t="s">
        <v>57</v>
      </c>
    </row>
    <row r="40" spans="1:16" ht="14.25" x14ac:dyDescent="0.2">
      <c r="A40" s="65"/>
      <c r="B40" s="11" t="s">
        <v>58</v>
      </c>
      <c r="C40" s="46"/>
      <c r="D40" s="7"/>
      <c r="E40" s="7"/>
      <c r="F40" s="7"/>
      <c r="G40" s="7"/>
      <c r="H40" s="7"/>
      <c r="I40" s="7"/>
      <c r="J40" s="7">
        <v>60</v>
      </c>
      <c r="K40" s="7" t="s">
        <v>49</v>
      </c>
      <c r="L40" s="7">
        <v>1</v>
      </c>
      <c r="M40" s="7" t="s">
        <v>50</v>
      </c>
      <c r="N40" s="7">
        <v>220</v>
      </c>
      <c r="O40" s="40">
        <f t="shared" si="1"/>
        <v>13200</v>
      </c>
      <c r="P40" s="23"/>
    </row>
    <row r="41" spans="1:16" ht="14.25" x14ac:dyDescent="0.2">
      <c r="A41" s="65"/>
      <c r="B41" s="11" t="s">
        <v>59</v>
      </c>
      <c r="C41" s="46"/>
      <c r="D41" s="7"/>
      <c r="E41" s="7"/>
      <c r="F41" s="7"/>
      <c r="G41" s="7"/>
      <c r="H41" s="7"/>
      <c r="I41" s="7"/>
      <c r="J41" s="7">
        <v>77</v>
      </c>
      <c r="K41" s="7" t="s">
        <v>49</v>
      </c>
      <c r="L41" s="7">
        <v>1</v>
      </c>
      <c r="M41" s="7" t="s">
        <v>50</v>
      </c>
      <c r="N41" s="7">
        <v>280</v>
      </c>
      <c r="O41" s="40">
        <f t="shared" si="1"/>
        <v>21560</v>
      </c>
      <c r="P41" s="23"/>
    </row>
    <row r="42" spans="1:16" ht="14.25" x14ac:dyDescent="0.2">
      <c r="A42" s="65"/>
      <c r="B42" s="11" t="s">
        <v>60</v>
      </c>
      <c r="C42" s="46" t="s">
        <v>61</v>
      </c>
      <c r="D42" s="7"/>
      <c r="E42" s="7"/>
      <c r="F42" s="7"/>
      <c r="G42" s="7"/>
      <c r="H42" s="7"/>
      <c r="I42" s="7"/>
      <c r="J42" s="7">
        <v>1</v>
      </c>
      <c r="K42" s="7" t="s">
        <v>49</v>
      </c>
      <c r="L42" s="7">
        <v>1</v>
      </c>
      <c r="M42" s="7" t="s">
        <v>50</v>
      </c>
      <c r="N42" s="7">
        <v>5371</v>
      </c>
      <c r="O42" s="40">
        <f t="shared" si="1"/>
        <v>5371</v>
      </c>
      <c r="P42" s="46" t="s">
        <v>62</v>
      </c>
    </row>
    <row r="43" spans="1:16" ht="14.25" x14ac:dyDescent="0.2">
      <c r="A43" s="65"/>
      <c r="B43" s="11" t="s">
        <v>63</v>
      </c>
      <c r="C43" s="46"/>
      <c r="D43" s="7"/>
      <c r="E43" s="7"/>
      <c r="F43" s="7"/>
      <c r="G43" s="7"/>
      <c r="H43" s="7"/>
      <c r="I43" s="7"/>
      <c r="J43" s="7">
        <v>29</v>
      </c>
      <c r="K43" s="7" t="s">
        <v>49</v>
      </c>
      <c r="L43" s="7">
        <v>1</v>
      </c>
      <c r="M43" s="7" t="s">
        <v>50</v>
      </c>
      <c r="N43" s="7">
        <v>220</v>
      </c>
      <c r="O43" s="40">
        <f t="shared" si="1"/>
        <v>6380</v>
      </c>
      <c r="P43" s="46"/>
    </row>
    <row r="44" spans="1:16" ht="14.25" x14ac:dyDescent="0.2">
      <c r="A44" s="65"/>
      <c r="B44" s="11" t="s">
        <v>64</v>
      </c>
      <c r="C44" s="46"/>
      <c r="D44" s="7">
        <v>500</v>
      </c>
      <c r="E44" s="7" t="s">
        <v>49</v>
      </c>
      <c r="F44" s="7">
        <v>1</v>
      </c>
      <c r="G44" s="7" t="s">
        <v>50</v>
      </c>
      <c r="H44" s="7">
        <v>550</v>
      </c>
      <c r="I44" s="7">
        <f>D44*F44*H44</f>
        <v>275000</v>
      </c>
      <c r="J44" s="7">
        <v>1</v>
      </c>
      <c r="K44" s="7" t="s">
        <v>49</v>
      </c>
      <c r="L44" s="7">
        <v>1</v>
      </c>
      <c r="M44" s="7" t="s">
        <v>50</v>
      </c>
      <c r="N44" s="7">
        <v>3300</v>
      </c>
      <c r="O44" s="40">
        <f t="shared" si="1"/>
        <v>3300</v>
      </c>
      <c r="P44" s="46" t="s">
        <v>65</v>
      </c>
    </row>
    <row r="45" spans="1:16" ht="14.25" x14ac:dyDescent="0.2">
      <c r="A45" s="43"/>
      <c r="B45" s="11" t="s">
        <v>66</v>
      </c>
      <c r="C45" s="46"/>
      <c r="D45" s="7"/>
      <c r="E45" s="7"/>
      <c r="F45" s="7"/>
      <c r="G45" s="7"/>
      <c r="H45" s="7"/>
      <c r="I45" s="7"/>
      <c r="J45" s="7">
        <v>1</v>
      </c>
      <c r="K45" s="30" t="s">
        <v>120</v>
      </c>
      <c r="L45" s="7">
        <v>1</v>
      </c>
      <c r="M45" s="30" t="s">
        <v>104</v>
      </c>
      <c r="N45" s="7">
        <v>6104.3</v>
      </c>
      <c r="O45" s="40">
        <f t="shared" si="1"/>
        <v>6104.3</v>
      </c>
      <c r="P45" s="31" t="s">
        <v>119</v>
      </c>
    </row>
    <row r="46" spans="1:16" ht="14.25" x14ac:dyDescent="0.2">
      <c r="A46" s="43"/>
      <c r="B46" s="11" t="s">
        <v>66</v>
      </c>
      <c r="C46" s="46"/>
      <c r="D46" s="7"/>
      <c r="E46" s="7"/>
      <c r="F46" s="7"/>
      <c r="G46" s="7"/>
      <c r="H46" s="7"/>
      <c r="I46" s="7"/>
      <c r="J46" s="7">
        <v>1</v>
      </c>
      <c r="K46" s="30" t="s">
        <v>120</v>
      </c>
      <c r="L46" s="7">
        <v>1</v>
      </c>
      <c r="M46" s="30" t="s">
        <v>104</v>
      </c>
      <c r="N46" s="7">
        <v>806.82</v>
      </c>
      <c r="O46" s="40">
        <f t="shared" si="1"/>
        <v>806.82</v>
      </c>
      <c r="P46" s="31" t="s">
        <v>105</v>
      </c>
    </row>
    <row r="47" spans="1:16" ht="14.25" x14ac:dyDescent="0.2">
      <c r="A47" s="43"/>
      <c r="B47" s="11" t="s">
        <v>66</v>
      </c>
      <c r="C47" s="46"/>
      <c r="D47" s="7"/>
      <c r="E47" s="7"/>
      <c r="F47" s="7"/>
      <c r="G47" s="7"/>
      <c r="H47" s="7"/>
      <c r="I47" s="7"/>
      <c r="J47" s="7">
        <v>8</v>
      </c>
      <c r="K47" s="7" t="s">
        <v>68</v>
      </c>
      <c r="L47" s="7">
        <v>1</v>
      </c>
      <c r="M47" s="7" t="s">
        <v>50</v>
      </c>
      <c r="N47" s="7">
        <v>1880</v>
      </c>
      <c r="O47" s="7">
        <f>J47*L47*N47</f>
        <v>15040</v>
      </c>
      <c r="P47" s="46" t="s">
        <v>69</v>
      </c>
    </row>
    <row r="48" spans="1:16" ht="14.25" x14ac:dyDescent="0.2">
      <c r="A48" s="43"/>
      <c r="B48" s="11" t="s">
        <v>66</v>
      </c>
      <c r="C48" s="46"/>
      <c r="D48" s="7"/>
      <c r="E48" s="7"/>
      <c r="F48" s="7"/>
      <c r="G48" s="7"/>
      <c r="H48" s="7"/>
      <c r="I48" s="7"/>
      <c r="J48" s="7">
        <v>1</v>
      </c>
      <c r="K48" s="30" t="s">
        <v>120</v>
      </c>
      <c r="L48" s="7">
        <v>1</v>
      </c>
      <c r="M48" s="30" t="s">
        <v>104</v>
      </c>
      <c r="N48" s="7">
        <v>1494</v>
      </c>
      <c r="O48" s="68">
        <f>J48*L48*N48</f>
        <v>1494</v>
      </c>
      <c r="P48" s="46" t="s">
        <v>67</v>
      </c>
    </row>
    <row r="49" spans="1:16" ht="14.25" x14ac:dyDescent="0.2">
      <c r="A49" s="43"/>
      <c r="B49" s="11" t="s">
        <v>66</v>
      </c>
      <c r="C49" s="46"/>
      <c r="D49" s="7"/>
      <c r="E49" s="7"/>
      <c r="F49" s="7"/>
      <c r="G49" s="7"/>
      <c r="H49" s="7"/>
      <c r="I49" s="7"/>
      <c r="J49" s="7">
        <v>1</v>
      </c>
      <c r="K49" s="30" t="s">
        <v>120</v>
      </c>
      <c r="L49" s="7">
        <v>1</v>
      </c>
      <c r="M49" s="30" t="s">
        <v>104</v>
      </c>
      <c r="N49" s="7">
        <v>150</v>
      </c>
      <c r="O49" s="68">
        <f>J49*L49*N49</f>
        <v>150</v>
      </c>
      <c r="P49" s="31" t="s">
        <v>106</v>
      </c>
    </row>
    <row r="50" spans="1:16" ht="14.25" x14ac:dyDescent="0.2">
      <c r="A50" s="43"/>
      <c r="B50" s="11" t="s">
        <v>66</v>
      </c>
      <c r="C50" s="46"/>
      <c r="D50" s="7"/>
      <c r="E50" s="7"/>
      <c r="F50" s="7"/>
      <c r="G50" s="7"/>
      <c r="H50" s="7"/>
      <c r="I50" s="7"/>
      <c r="J50" s="7">
        <v>13</v>
      </c>
      <c r="K50" s="30" t="s">
        <v>122</v>
      </c>
      <c r="L50" s="7">
        <v>1</v>
      </c>
      <c r="M50" s="30" t="s">
        <v>104</v>
      </c>
      <c r="N50" s="7">
        <v>100</v>
      </c>
      <c r="O50" s="68">
        <f>J50*L50*N50</f>
        <v>1300</v>
      </c>
      <c r="P50" s="31" t="s">
        <v>121</v>
      </c>
    </row>
    <row r="51" spans="1:16" ht="14.25" x14ac:dyDescent="0.2">
      <c r="A51" s="43"/>
      <c r="B51" s="11" t="s">
        <v>66</v>
      </c>
      <c r="C51" s="46"/>
      <c r="D51" s="7"/>
      <c r="E51" s="7"/>
      <c r="F51" s="7"/>
      <c r="G51" s="7"/>
      <c r="H51" s="7"/>
      <c r="I51" s="7"/>
      <c r="J51" s="7">
        <v>1</v>
      </c>
      <c r="K51" s="30" t="s">
        <v>120</v>
      </c>
      <c r="L51" s="7">
        <v>1</v>
      </c>
      <c r="M51" s="30" t="s">
        <v>104</v>
      </c>
      <c r="N51" s="7">
        <v>10866.6</v>
      </c>
      <c r="O51" s="68">
        <f t="shared" si="1"/>
        <v>10866.6</v>
      </c>
      <c r="P51" s="31" t="s">
        <v>129</v>
      </c>
    </row>
    <row r="52" spans="1:16" ht="14.25" x14ac:dyDescent="0.2">
      <c r="A52" s="43"/>
      <c r="B52" s="11" t="s">
        <v>66</v>
      </c>
      <c r="C52" s="46"/>
      <c r="D52" s="7"/>
      <c r="E52" s="7"/>
      <c r="F52" s="7"/>
      <c r="G52" s="7"/>
      <c r="H52" s="7"/>
      <c r="I52" s="7"/>
      <c r="J52" s="7">
        <v>1</v>
      </c>
      <c r="K52" s="30" t="s">
        <v>120</v>
      </c>
      <c r="L52" s="7">
        <v>1</v>
      </c>
      <c r="M52" s="30" t="s">
        <v>104</v>
      </c>
      <c r="N52" s="7">
        <v>908</v>
      </c>
      <c r="O52" s="68">
        <f t="shared" si="1"/>
        <v>908</v>
      </c>
      <c r="P52" s="31" t="s">
        <v>130</v>
      </c>
    </row>
    <row r="53" spans="1:16" ht="14.25" x14ac:dyDescent="0.2">
      <c r="A53" s="43"/>
      <c r="B53" s="11" t="s">
        <v>66</v>
      </c>
      <c r="C53" s="46"/>
      <c r="D53" s="7"/>
      <c r="E53" s="7"/>
      <c r="F53" s="7"/>
      <c r="G53" s="7"/>
      <c r="H53" s="7"/>
      <c r="I53" s="7"/>
      <c r="J53" s="7">
        <v>1</v>
      </c>
      <c r="K53" s="30" t="s">
        <v>120</v>
      </c>
      <c r="L53" s="7">
        <v>1</v>
      </c>
      <c r="M53" s="30" t="s">
        <v>104</v>
      </c>
      <c r="N53" s="7">
        <v>18575</v>
      </c>
      <c r="O53" s="68">
        <f t="shared" si="1"/>
        <v>18575</v>
      </c>
      <c r="P53" s="31" t="s">
        <v>128</v>
      </c>
    </row>
    <row r="54" spans="1:16" ht="14.25" x14ac:dyDescent="0.2">
      <c r="A54" s="43"/>
      <c r="B54" s="11" t="s">
        <v>66</v>
      </c>
      <c r="C54" s="46"/>
      <c r="D54" s="7"/>
      <c r="E54" s="7"/>
      <c r="F54" s="7"/>
      <c r="G54" s="7"/>
      <c r="H54" s="7"/>
      <c r="I54" s="7"/>
      <c r="J54" s="7">
        <v>1</v>
      </c>
      <c r="K54" s="30" t="s">
        <v>120</v>
      </c>
      <c r="L54" s="7">
        <v>1</v>
      </c>
      <c r="M54" s="30" t="s">
        <v>104</v>
      </c>
      <c r="N54" s="7">
        <v>10000</v>
      </c>
      <c r="O54" s="68">
        <f t="shared" si="1"/>
        <v>10000</v>
      </c>
      <c r="P54" s="31" t="s">
        <v>127</v>
      </c>
    </row>
    <row r="55" spans="1:16" ht="14.25" x14ac:dyDescent="0.2">
      <c r="A55" s="43"/>
      <c r="B55" s="11" t="s">
        <v>66</v>
      </c>
      <c r="C55" s="46"/>
      <c r="D55" s="7"/>
      <c r="E55" s="7"/>
      <c r="F55" s="7"/>
      <c r="G55" s="7"/>
      <c r="H55" s="7"/>
      <c r="I55" s="7"/>
      <c r="J55" s="7">
        <v>1</v>
      </c>
      <c r="K55" s="30" t="s">
        <v>120</v>
      </c>
      <c r="L55" s="7">
        <v>1</v>
      </c>
      <c r="M55" s="30" t="s">
        <v>104</v>
      </c>
      <c r="N55" s="7">
        <v>66548</v>
      </c>
      <c r="O55" s="68">
        <f t="shared" si="1"/>
        <v>66548</v>
      </c>
      <c r="P55" s="31" t="s">
        <v>126</v>
      </c>
    </row>
    <row r="56" spans="1:16" ht="14.25" x14ac:dyDescent="0.2">
      <c r="A56" s="43"/>
      <c r="B56" s="11" t="s">
        <v>66</v>
      </c>
      <c r="C56" s="46"/>
      <c r="D56" s="7"/>
      <c r="E56" s="7"/>
      <c r="F56" s="7"/>
      <c r="G56" s="7"/>
      <c r="H56" s="7"/>
      <c r="I56" s="7"/>
      <c r="J56" s="7">
        <v>1</v>
      </c>
      <c r="K56" s="30" t="s">
        <v>120</v>
      </c>
      <c r="L56" s="7">
        <v>1</v>
      </c>
      <c r="M56" s="30" t="s">
        <v>104</v>
      </c>
      <c r="N56" s="7">
        <v>12000</v>
      </c>
      <c r="O56" s="68">
        <f t="shared" si="1"/>
        <v>12000</v>
      </c>
      <c r="P56" s="46" t="s">
        <v>162</v>
      </c>
    </row>
    <row r="57" spans="1:16" ht="14.25" x14ac:dyDescent="0.2">
      <c r="A57" s="43"/>
      <c r="B57" s="11" t="s">
        <v>66</v>
      </c>
      <c r="C57" s="46"/>
      <c r="D57" s="7"/>
      <c r="E57" s="7"/>
      <c r="F57" s="7"/>
      <c r="G57" s="7"/>
      <c r="H57" s="7"/>
      <c r="I57" s="7"/>
      <c r="J57" s="7">
        <v>350</v>
      </c>
      <c r="K57" s="7" t="s">
        <v>152</v>
      </c>
      <c r="L57" s="7">
        <v>1</v>
      </c>
      <c r="M57" s="7" t="s">
        <v>153</v>
      </c>
      <c r="N57" s="7">
        <v>200</v>
      </c>
      <c r="O57" s="68">
        <f t="shared" si="1"/>
        <v>70000</v>
      </c>
      <c r="P57" s="46" t="s">
        <v>154</v>
      </c>
    </row>
    <row r="58" spans="1:16" ht="14.25" x14ac:dyDescent="0.2">
      <c r="A58" s="43"/>
      <c r="B58" s="11" t="s">
        <v>66</v>
      </c>
      <c r="C58" s="46"/>
      <c r="D58" s="7"/>
      <c r="E58" s="7"/>
      <c r="F58" s="7"/>
      <c r="G58" s="7"/>
      <c r="H58" s="7"/>
      <c r="I58" s="7"/>
      <c r="J58" s="7">
        <v>1</v>
      </c>
      <c r="K58" s="30" t="s">
        <v>120</v>
      </c>
      <c r="L58" s="7">
        <v>1</v>
      </c>
      <c r="M58" s="30" t="s">
        <v>104</v>
      </c>
      <c r="N58" s="7">
        <v>120000</v>
      </c>
      <c r="O58" s="68">
        <f>N58*1.15</f>
        <v>138000</v>
      </c>
      <c r="P58" s="46" t="s">
        <v>150</v>
      </c>
    </row>
    <row r="59" spans="1:16" x14ac:dyDescent="0.3">
      <c r="A59" s="47" t="s">
        <v>70</v>
      </c>
      <c r="B59" s="47"/>
      <c r="C59" s="47"/>
      <c r="D59" s="47"/>
      <c r="E59" s="47"/>
      <c r="F59" s="47"/>
      <c r="G59" s="47"/>
      <c r="H59" s="47"/>
      <c r="I59" s="19">
        <f>SUM(I34:I44)</f>
        <v>638400</v>
      </c>
      <c r="J59" s="20"/>
      <c r="K59" s="20"/>
      <c r="L59" s="20"/>
      <c r="M59" s="20"/>
      <c r="N59" s="20"/>
      <c r="O59" s="21">
        <f>SUM(O34:O58)</f>
        <v>664308.81999999995</v>
      </c>
      <c r="P59" s="22">
        <f>I59-O59</f>
        <v>-25908.819999999949</v>
      </c>
    </row>
    <row r="60" spans="1:16" x14ac:dyDescent="0.3">
      <c r="A60" s="66" t="s">
        <v>71</v>
      </c>
      <c r="B60" s="11" t="s">
        <v>72</v>
      </c>
      <c r="C60" s="12" t="s">
        <v>73</v>
      </c>
      <c r="D60" s="13">
        <v>8</v>
      </c>
      <c r="E60" s="13" t="s">
        <v>74</v>
      </c>
      <c r="F60" s="13">
        <v>1</v>
      </c>
      <c r="G60" s="13" t="s">
        <v>75</v>
      </c>
      <c r="H60" s="14">
        <v>600</v>
      </c>
      <c r="I60" s="7">
        <f>D60*F60*H60</f>
        <v>4800</v>
      </c>
      <c r="J60" s="13">
        <v>27</v>
      </c>
      <c r="K60" s="13" t="s">
        <v>74</v>
      </c>
      <c r="L60" s="13">
        <v>1</v>
      </c>
      <c r="M60" s="13" t="s">
        <v>75</v>
      </c>
      <c r="N60" s="14">
        <v>500</v>
      </c>
      <c r="O60" s="7">
        <f>J60*L60*N60</f>
        <v>13500</v>
      </c>
      <c r="P60" s="32" t="s">
        <v>115</v>
      </c>
    </row>
    <row r="61" spans="1:16" x14ac:dyDescent="0.3">
      <c r="A61" s="66"/>
      <c r="B61" s="11" t="s">
        <v>76</v>
      </c>
      <c r="C61" s="12"/>
      <c r="D61" s="13">
        <v>15</v>
      </c>
      <c r="E61" s="13" t="s">
        <v>74</v>
      </c>
      <c r="F61" s="13">
        <v>1</v>
      </c>
      <c r="G61" s="13" t="s">
        <v>75</v>
      </c>
      <c r="H61" s="14">
        <v>1500</v>
      </c>
      <c r="I61" s="7">
        <f>D61*F61*H61</f>
        <v>22500</v>
      </c>
      <c r="J61" s="13">
        <v>24</v>
      </c>
      <c r="K61" s="13" t="s">
        <v>74</v>
      </c>
      <c r="L61" s="13">
        <v>1</v>
      </c>
      <c r="M61" s="13" t="s">
        <v>75</v>
      </c>
      <c r="N61" s="14">
        <v>1000</v>
      </c>
      <c r="O61" s="7">
        <f t="shared" ref="O61:O82" si="2">J61*L61*N61</f>
        <v>24000</v>
      </c>
      <c r="P61" s="16"/>
    </row>
    <row r="62" spans="1:16" x14ac:dyDescent="0.3">
      <c r="A62" s="66"/>
      <c r="B62" s="11"/>
      <c r="C62" s="12"/>
      <c r="D62" s="13"/>
      <c r="E62" s="13"/>
      <c r="F62" s="13"/>
      <c r="G62" s="13"/>
      <c r="H62" s="14"/>
      <c r="I62" s="7"/>
      <c r="J62" s="13">
        <v>1</v>
      </c>
      <c r="K62" s="33" t="s">
        <v>109</v>
      </c>
      <c r="L62" s="13">
        <v>1</v>
      </c>
      <c r="M62" s="33" t="s">
        <v>110</v>
      </c>
      <c r="N62" s="14">
        <v>1500</v>
      </c>
      <c r="O62" s="7">
        <f t="shared" si="2"/>
        <v>1500</v>
      </c>
      <c r="P62" s="32" t="s">
        <v>107</v>
      </c>
    </row>
    <row r="63" spans="1:16" x14ac:dyDescent="0.3">
      <c r="A63" s="66"/>
      <c r="B63" s="11"/>
      <c r="C63" s="12"/>
      <c r="D63" s="13"/>
      <c r="E63" s="13"/>
      <c r="F63" s="13"/>
      <c r="G63" s="13"/>
      <c r="H63" s="14"/>
      <c r="I63" s="7"/>
      <c r="J63" s="13">
        <v>1</v>
      </c>
      <c r="K63" s="33" t="s">
        <v>109</v>
      </c>
      <c r="L63" s="13">
        <v>1</v>
      </c>
      <c r="M63" s="33" t="s">
        <v>110</v>
      </c>
      <c r="N63" s="14">
        <v>1500</v>
      </c>
      <c r="O63" s="7">
        <f t="shared" si="2"/>
        <v>1500</v>
      </c>
      <c r="P63" s="32" t="s">
        <v>108</v>
      </c>
    </row>
    <row r="64" spans="1:16" x14ac:dyDescent="0.3">
      <c r="A64" s="66"/>
      <c r="B64" s="11"/>
      <c r="C64" s="12"/>
      <c r="D64" s="13"/>
      <c r="E64" s="13"/>
      <c r="F64" s="13"/>
      <c r="G64" s="13"/>
      <c r="H64" s="14"/>
      <c r="I64" s="7"/>
      <c r="J64" s="13">
        <v>2</v>
      </c>
      <c r="K64" s="33" t="s">
        <v>109</v>
      </c>
      <c r="L64" s="13">
        <v>1</v>
      </c>
      <c r="M64" s="33" t="s">
        <v>110</v>
      </c>
      <c r="N64" s="14">
        <v>1500</v>
      </c>
      <c r="O64" s="7">
        <f t="shared" si="2"/>
        <v>3000</v>
      </c>
      <c r="P64" s="32" t="s">
        <v>111</v>
      </c>
    </row>
    <row r="65" spans="1:16" x14ac:dyDescent="0.3">
      <c r="A65" s="66"/>
      <c r="B65" s="11" t="s">
        <v>77</v>
      </c>
      <c r="C65" s="12"/>
      <c r="D65" s="13">
        <v>15</v>
      </c>
      <c r="E65" s="13" t="s">
        <v>74</v>
      </c>
      <c r="F65" s="13">
        <v>1</v>
      </c>
      <c r="G65" s="13" t="s">
        <v>75</v>
      </c>
      <c r="H65" s="14">
        <v>2500</v>
      </c>
      <c r="I65" s="7">
        <f>D65*F65*H65</f>
        <v>37500</v>
      </c>
      <c r="J65" s="13">
        <v>13</v>
      </c>
      <c r="K65" s="13" t="s">
        <v>74</v>
      </c>
      <c r="L65" s="13">
        <v>1</v>
      </c>
      <c r="M65" s="13" t="s">
        <v>75</v>
      </c>
      <c r="N65" s="14">
        <v>1800</v>
      </c>
      <c r="O65" s="7">
        <f t="shared" si="2"/>
        <v>23400</v>
      </c>
      <c r="P65" s="16"/>
    </row>
    <row r="66" spans="1:16" x14ac:dyDescent="0.3">
      <c r="A66" s="66"/>
      <c r="B66" s="11" t="s">
        <v>78</v>
      </c>
      <c r="C66" s="12"/>
      <c r="D66" s="13"/>
      <c r="E66" s="13"/>
      <c r="F66" s="13"/>
      <c r="G66" s="13"/>
      <c r="H66" s="14"/>
      <c r="I66" s="7"/>
      <c r="J66" s="13">
        <v>3</v>
      </c>
      <c r="K66" s="13" t="s">
        <v>74</v>
      </c>
      <c r="L66" s="13">
        <v>1</v>
      </c>
      <c r="M66" s="13" t="s">
        <v>75</v>
      </c>
      <c r="N66" s="14">
        <v>1700</v>
      </c>
      <c r="O66" s="7">
        <f t="shared" si="2"/>
        <v>5100</v>
      </c>
      <c r="P66" s="16"/>
    </row>
    <row r="67" spans="1:16" x14ac:dyDescent="0.3">
      <c r="A67" s="66"/>
      <c r="B67" s="11" t="s">
        <v>79</v>
      </c>
      <c r="C67" s="12"/>
      <c r="D67" s="13">
        <v>4</v>
      </c>
      <c r="E67" s="13" t="s">
        <v>74</v>
      </c>
      <c r="F67" s="13">
        <v>1</v>
      </c>
      <c r="G67" s="13" t="s">
        <v>75</v>
      </c>
      <c r="H67" s="14">
        <v>1500</v>
      </c>
      <c r="I67" s="7">
        <f>D67*F67*H67</f>
        <v>6000</v>
      </c>
      <c r="J67" s="13"/>
      <c r="K67" s="13"/>
      <c r="L67" s="13"/>
      <c r="M67" s="13"/>
      <c r="N67" s="14"/>
      <c r="O67" s="7">
        <f t="shared" si="2"/>
        <v>0</v>
      </c>
      <c r="P67" s="16"/>
    </row>
    <row r="68" spans="1:16" x14ac:dyDescent="0.3">
      <c r="A68" s="66"/>
      <c r="B68" s="11" t="s">
        <v>80</v>
      </c>
      <c r="C68" s="12"/>
      <c r="D68" s="13">
        <v>15</v>
      </c>
      <c r="E68" s="13" t="s">
        <v>74</v>
      </c>
      <c r="F68" s="13">
        <v>1</v>
      </c>
      <c r="G68" s="13" t="s">
        <v>75</v>
      </c>
      <c r="H68" s="14">
        <v>2500</v>
      </c>
      <c r="I68" s="7">
        <f>D68*F68*H68</f>
        <v>37500</v>
      </c>
      <c r="J68" s="13">
        <v>9</v>
      </c>
      <c r="K68" s="13" t="s">
        <v>74</v>
      </c>
      <c r="L68" s="13">
        <v>1</v>
      </c>
      <c r="M68" s="13" t="s">
        <v>75</v>
      </c>
      <c r="N68" s="14">
        <v>1800</v>
      </c>
      <c r="O68" s="7">
        <f t="shared" si="2"/>
        <v>16200</v>
      </c>
      <c r="P68" s="16"/>
    </row>
    <row r="69" spans="1:16" x14ac:dyDescent="0.3">
      <c r="A69" s="66"/>
      <c r="B69" s="11" t="s">
        <v>81</v>
      </c>
      <c r="C69" s="12"/>
      <c r="D69" s="13">
        <v>8</v>
      </c>
      <c r="E69" s="13" t="s">
        <v>74</v>
      </c>
      <c r="F69" s="13">
        <v>1</v>
      </c>
      <c r="G69" s="13" t="s">
        <v>75</v>
      </c>
      <c r="H69" s="14">
        <v>1500</v>
      </c>
      <c r="I69" s="7">
        <f>D69*F69*H69</f>
        <v>12000</v>
      </c>
      <c r="J69" s="13"/>
      <c r="K69" s="13"/>
      <c r="L69" s="13"/>
      <c r="M69" s="13"/>
      <c r="N69" s="14"/>
      <c r="O69" s="7">
        <f t="shared" si="2"/>
        <v>0</v>
      </c>
      <c r="P69" s="16"/>
    </row>
    <row r="70" spans="1:16" x14ac:dyDescent="0.3">
      <c r="A70" s="44"/>
      <c r="B70" s="11"/>
      <c r="C70" s="12"/>
      <c r="D70" s="13"/>
      <c r="E70" s="13"/>
      <c r="F70" s="13"/>
      <c r="G70" s="13"/>
      <c r="H70" s="14"/>
      <c r="I70" s="7"/>
      <c r="J70" s="13">
        <v>1</v>
      </c>
      <c r="K70" s="13" t="s">
        <v>74</v>
      </c>
      <c r="L70" s="13">
        <v>1</v>
      </c>
      <c r="M70" s="13" t="s">
        <v>75</v>
      </c>
      <c r="N70" s="14">
        <v>1500</v>
      </c>
      <c r="O70" s="7">
        <f t="shared" si="2"/>
        <v>1500</v>
      </c>
      <c r="P70" s="32" t="s">
        <v>116</v>
      </c>
    </row>
    <row r="71" spans="1:16" x14ac:dyDescent="0.3">
      <c r="A71" s="44"/>
      <c r="B71" s="11"/>
      <c r="C71" s="12"/>
      <c r="D71" s="13"/>
      <c r="E71" s="13"/>
      <c r="F71" s="13"/>
      <c r="G71" s="13"/>
      <c r="H71" s="14"/>
      <c r="I71" s="7"/>
      <c r="J71" s="13">
        <v>1</v>
      </c>
      <c r="K71" s="13" t="s">
        <v>74</v>
      </c>
      <c r="L71" s="13">
        <v>1</v>
      </c>
      <c r="M71" s="13" t="s">
        <v>75</v>
      </c>
      <c r="N71" s="14">
        <v>1500</v>
      </c>
      <c r="O71" s="7">
        <f t="shared" si="2"/>
        <v>1500</v>
      </c>
      <c r="P71" s="32" t="s">
        <v>117</v>
      </c>
    </row>
    <row r="72" spans="1:16" x14ac:dyDescent="0.3">
      <c r="A72" s="44"/>
      <c r="B72" s="11"/>
      <c r="C72" s="12"/>
      <c r="D72" s="13"/>
      <c r="E72" s="13"/>
      <c r="F72" s="13"/>
      <c r="G72" s="13"/>
      <c r="H72" s="14"/>
      <c r="I72" s="7"/>
      <c r="J72" s="13">
        <v>3</v>
      </c>
      <c r="K72" s="13" t="s">
        <v>74</v>
      </c>
      <c r="L72" s="13">
        <v>1</v>
      </c>
      <c r="M72" s="13" t="s">
        <v>75</v>
      </c>
      <c r="N72" s="14">
        <v>1500</v>
      </c>
      <c r="O72" s="7">
        <f t="shared" si="2"/>
        <v>4500</v>
      </c>
      <c r="P72" s="16" t="s">
        <v>158</v>
      </c>
    </row>
    <row r="73" spans="1:16" x14ac:dyDescent="0.3">
      <c r="A73" s="44"/>
      <c r="B73" s="11"/>
      <c r="C73" s="12"/>
      <c r="D73" s="13"/>
      <c r="E73" s="13"/>
      <c r="F73" s="13"/>
      <c r="G73" s="13"/>
      <c r="H73" s="14"/>
      <c r="I73" s="7"/>
      <c r="J73" s="13">
        <v>3</v>
      </c>
      <c r="K73" s="13" t="s">
        <v>74</v>
      </c>
      <c r="L73" s="13">
        <v>1</v>
      </c>
      <c r="M73" s="13" t="s">
        <v>75</v>
      </c>
      <c r="N73" s="14">
        <v>3000</v>
      </c>
      <c r="O73" s="7">
        <f t="shared" si="2"/>
        <v>9000</v>
      </c>
      <c r="P73" s="38" t="s">
        <v>157</v>
      </c>
    </row>
    <row r="74" spans="1:16" x14ac:dyDescent="0.3">
      <c r="A74" s="44"/>
      <c r="B74" s="11"/>
      <c r="C74" s="12"/>
      <c r="D74" s="13"/>
      <c r="E74" s="13"/>
      <c r="F74" s="13"/>
      <c r="G74" s="13"/>
      <c r="H74" s="14"/>
      <c r="I74" s="7"/>
      <c r="J74" s="13">
        <v>3</v>
      </c>
      <c r="K74" s="13" t="s">
        <v>74</v>
      </c>
      <c r="L74" s="13">
        <v>1</v>
      </c>
      <c r="M74" s="13" t="s">
        <v>75</v>
      </c>
      <c r="N74" s="14">
        <v>2000</v>
      </c>
      <c r="O74" s="7">
        <f t="shared" si="2"/>
        <v>6000</v>
      </c>
      <c r="P74" s="38" t="s">
        <v>159</v>
      </c>
    </row>
    <row r="75" spans="1:16" x14ac:dyDescent="0.3">
      <c r="A75" s="44"/>
      <c r="B75" s="11"/>
      <c r="C75" s="12"/>
      <c r="D75" s="13"/>
      <c r="E75" s="13"/>
      <c r="F75" s="13"/>
      <c r="G75" s="13"/>
      <c r="H75" s="14"/>
      <c r="I75" s="7"/>
      <c r="J75" s="13">
        <v>1</v>
      </c>
      <c r="K75" s="13" t="s">
        <v>74</v>
      </c>
      <c r="L75" s="13">
        <v>1</v>
      </c>
      <c r="M75" s="13" t="s">
        <v>75</v>
      </c>
      <c r="N75" s="14">
        <v>1500</v>
      </c>
      <c r="O75" s="7">
        <f t="shared" si="2"/>
        <v>1500</v>
      </c>
      <c r="P75" s="16" t="s">
        <v>132</v>
      </c>
    </row>
    <row r="76" spans="1:16" x14ac:dyDescent="0.3">
      <c r="A76" s="44"/>
      <c r="B76" s="11"/>
      <c r="C76" s="12"/>
      <c r="D76" s="13"/>
      <c r="E76" s="13"/>
      <c r="F76" s="13"/>
      <c r="G76" s="13"/>
      <c r="H76" s="14"/>
      <c r="I76" s="7"/>
      <c r="J76" s="13">
        <v>2</v>
      </c>
      <c r="K76" s="13" t="s">
        <v>74</v>
      </c>
      <c r="L76" s="13">
        <v>1</v>
      </c>
      <c r="M76" s="13" t="s">
        <v>75</v>
      </c>
      <c r="N76" s="14">
        <v>1700</v>
      </c>
      <c r="O76" s="7">
        <f t="shared" si="2"/>
        <v>3400</v>
      </c>
      <c r="P76" s="32" t="s">
        <v>112</v>
      </c>
    </row>
    <row r="77" spans="1:16" ht="28.5" x14ac:dyDescent="0.3">
      <c r="A77" s="44"/>
      <c r="B77" s="11"/>
      <c r="C77" s="12"/>
      <c r="D77" s="13"/>
      <c r="E77" s="13"/>
      <c r="F77" s="13"/>
      <c r="G77" s="13"/>
      <c r="H77" s="14"/>
      <c r="I77" s="7"/>
      <c r="J77" s="13">
        <v>1</v>
      </c>
      <c r="K77" s="13" t="s">
        <v>74</v>
      </c>
      <c r="L77" s="13">
        <v>1</v>
      </c>
      <c r="M77" s="13" t="s">
        <v>75</v>
      </c>
      <c r="N77" s="14">
        <v>2200</v>
      </c>
      <c r="O77" s="7">
        <f t="shared" si="2"/>
        <v>2200</v>
      </c>
      <c r="P77" s="35" t="s">
        <v>113</v>
      </c>
    </row>
    <row r="78" spans="1:16" ht="28.5" x14ac:dyDescent="0.3">
      <c r="A78" s="44"/>
      <c r="B78" s="11"/>
      <c r="C78" s="12"/>
      <c r="D78" s="13"/>
      <c r="E78" s="13"/>
      <c r="F78" s="13"/>
      <c r="G78" s="13"/>
      <c r="H78" s="14"/>
      <c r="I78" s="7"/>
      <c r="J78" s="13">
        <v>1</v>
      </c>
      <c r="K78" s="13" t="s">
        <v>74</v>
      </c>
      <c r="L78" s="13">
        <v>1</v>
      </c>
      <c r="M78" s="13" t="s">
        <v>75</v>
      </c>
      <c r="N78" s="14">
        <v>2500</v>
      </c>
      <c r="O78" s="7">
        <f t="shared" si="2"/>
        <v>2500</v>
      </c>
      <c r="P78" s="35" t="s">
        <v>114</v>
      </c>
    </row>
    <row r="79" spans="1:16" x14ac:dyDescent="0.3">
      <c r="A79" s="44"/>
      <c r="B79" s="11"/>
      <c r="C79" s="12"/>
      <c r="D79" s="13"/>
      <c r="E79" s="13"/>
      <c r="F79" s="13"/>
      <c r="G79" s="13"/>
      <c r="H79" s="14"/>
      <c r="I79" s="7"/>
      <c r="J79" s="13">
        <v>1</v>
      </c>
      <c r="K79" s="13" t="s">
        <v>74</v>
      </c>
      <c r="L79" s="13">
        <v>1</v>
      </c>
      <c r="M79" s="13" t="s">
        <v>75</v>
      </c>
      <c r="N79" s="14">
        <v>2000</v>
      </c>
      <c r="O79" s="7">
        <f t="shared" si="2"/>
        <v>2000</v>
      </c>
      <c r="P79" s="16" t="s">
        <v>156</v>
      </c>
    </row>
    <row r="80" spans="1:16" x14ac:dyDescent="0.3">
      <c r="A80" s="44"/>
      <c r="B80" s="11"/>
      <c r="C80" s="12"/>
      <c r="D80" s="13"/>
      <c r="E80" s="13"/>
      <c r="F80" s="13"/>
      <c r="G80" s="13"/>
      <c r="H80" s="14"/>
      <c r="I80" s="7"/>
      <c r="J80" s="13">
        <v>4</v>
      </c>
      <c r="K80" s="13" t="s">
        <v>74</v>
      </c>
      <c r="L80" s="13">
        <v>1</v>
      </c>
      <c r="M80" s="13" t="s">
        <v>75</v>
      </c>
      <c r="N80" s="14">
        <v>1500</v>
      </c>
      <c r="O80" s="7">
        <f t="shared" si="2"/>
        <v>6000</v>
      </c>
      <c r="P80" s="16" t="s">
        <v>155</v>
      </c>
    </row>
    <row r="81" spans="1:16" x14ac:dyDescent="0.3">
      <c r="A81" s="44"/>
      <c r="B81" s="11"/>
      <c r="C81" s="12"/>
      <c r="D81" s="13"/>
      <c r="E81" s="13"/>
      <c r="F81" s="13"/>
      <c r="G81" s="13"/>
      <c r="H81" s="14"/>
      <c r="I81" s="7"/>
      <c r="J81" s="13">
        <v>1</v>
      </c>
      <c r="K81" s="13" t="s">
        <v>74</v>
      </c>
      <c r="L81" s="13">
        <v>1</v>
      </c>
      <c r="M81" s="13" t="s">
        <v>75</v>
      </c>
      <c r="N81" s="14">
        <v>1000</v>
      </c>
      <c r="O81" s="7">
        <f t="shared" si="2"/>
        <v>1000</v>
      </c>
      <c r="P81" s="16" t="s">
        <v>161</v>
      </c>
    </row>
    <row r="82" spans="1:16" x14ac:dyDescent="0.3">
      <c r="A82" s="44"/>
      <c r="B82" s="11"/>
      <c r="C82" s="12"/>
      <c r="D82" s="13"/>
      <c r="E82" s="13"/>
      <c r="F82" s="13"/>
      <c r="G82" s="13"/>
      <c r="H82" s="14"/>
      <c r="I82" s="7"/>
      <c r="J82" s="13">
        <v>1</v>
      </c>
      <c r="K82" s="13" t="s">
        <v>74</v>
      </c>
      <c r="L82" s="13">
        <v>1</v>
      </c>
      <c r="M82" s="13" t="s">
        <v>75</v>
      </c>
      <c r="N82" s="14">
        <v>1000</v>
      </c>
      <c r="O82" s="7">
        <f t="shared" si="2"/>
        <v>1000</v>
      </c>
      <c r="P82" s="38" t="s">
        <v>160</v>
      </c>
    </row>
    <row r="83" spans="1:16" x14ac:dyDescent="0.3">
      <c r="A83" s="47" t="s">
        <v>82</v>
      </c>
      <c r="B83" s="47"/>
      <c r="C83" s="47"/>
      <c r="D83" s="47"/>
      <c r="E83" s="47"/>
      <c r="F83" s="47"/>
      <c r="G83" s="47"/>
      <c r="H83" s="47"/>
      <c r="I83" s="19">
        <f>SUM(I60:I69)</f>
        <v>120300</v>
      </c>
      <c r="J83" s="24"/>
      <c r="K83" s="24"/>
      <c r="L83" s="24"/>
      <c r="M83" s="24"/>
      <c r="N83" s="24"/>
      <c r="O83" s="24">
        <f>SUM(O60:O82)</f>
        <v>130300</v>
      </c>
      <c r="P83" s="22">
        <f>I83-O83</f>
        <v>-10000</v>
      </c>
    </row>
    <row r="84" spans="1:16" x14ac:dyDescent="0.3">
      <c r="A84" s="67" t="s">
        <v>83</v>
      </c>
      <c r="B84" s="34" t="s">
        <v>84</v>
      </c>
      <c r="C84" s="15" t="s">
        <v>85</v>
      </c>
      <c r="D84" s="7">
        <v>1</v>
      </c>
      <c r="E84" s="7" t="s">
        <v>86</v>
      </c>
      <c r="F84" s="7">
        <v>1</v>
      </c>
      <c r="G84" s="7" t="s">
        <v>87</v>
      </c>
      <c r="H84" s="7">
        <v>100000</v>
      </c>
      <c r="I84" s="7">
        <f>D84*F84*H84</f>
        <v>100000</v>
      </c>
      <c r="J84" s="7">
        <v>1</v>
      </c>
      <c r="K84" s="7" t="s">
        <v>86</v>
      </c>
      <c r="L84" s="7">
        <v>1</v>
      </c>
      <c r="M84" s="7" t="s">
        <v>87</v>
      </c>
      <c r="N84" s="7">
        <v>48000</v>
      </c>
      <c r="O84" s="39">
        <f>J84*L84*N84</f>
        <v>48000</v>
      </c>
      <c r="P84" s="16"/>
    </row>
    <row r="85" spans="1:16" ht="14.25" x14ac:dyDescent="0.2">
      <c r="A85" s="67"/>
      <c r="B85" s="34" t="s">
        <v>88</v>
      </c>
      <c r="C85" s="15" t="s">
        <v>89</v>
      </c>
      <c r="D85" s="7">
        <v>1</v>
      </c>
      <c r="E85" s="7" t="s">
        <v>86</v>
      </c>
      <c r="F85" s="7">
        <v>1</v>
      </c>
      <c r="G85" s="7" t="s">
        <v>87</v>
      </c>
      <c r="H85" s="7">
        <v>15000</v>
      </c>
      <c r="I85" s="7">
        <f>D85*F85*H85</f>
        <v>15000</v>
      </c>
      <c r="J85" s="7">
        <v>1</v>
      </c>
      <c r="K85" s="7" t="s">
        <v>86</v>
      </c>
      <c r="L85" s="7">
        <v>1</v>
      </c>
      <c r="M85" s="7" t="s">
        <v>87</v>
      </c>
      <c r="N85" s="7">
        <v>14700</v>
      </c>
      <c r="O85" s="39">
        <f>J85*L85*N85</f>
        <v>14700</v>
      </c>
      <c r="P85" s="15" t="s">
        <v>90</v>
      </c>
    </row>
    <row r="86" spans="1:16" ht="14.25" x14ac:dyDescent="0.2">
      <c r="A86" s="67"/>
      <c r="B86" s="34" t="s">
        <v>91</v>
      </c>
      <c r="C86" s="25"/>
      <c r="D86" s="7"/>
      <c r="E86" s="7"/>
      <c r="F86" s="7"/>
      <c r="G86" s="7"/>
      <c r="H86" s="7"/>
      <c r="I86" s="7"/>
      <c r="J86" s="7">
        <v>1</v>
      </c>
      <c r="K86" s="7" t="s">
        <v>86</v>
      </c>
      <c r="L86" s="7">
        <v>1</v>
      </c>
      <c r="M86" s="7" t="s">
        <v>87</v>
      </c>
      <c r="N86" s="7">
        <v>9500</v>
      </c>
      <c r="O86" s="39">
        <f>J86*L86*N86</f>
        <v>9500</v>
      </c>
      <c r="P86" s="29" t="s">
        <v>101</v>
      </c>
    </row>
    <row r="87" spans="1:16" ht="14.25" x14ac:dyDescent="0.2">
      <c r="A87" s="67"/>
      <c r="B87" s="34"/>
      <c r="C87" s="15"/>
      <c r="D87" s="7"/>
      <c r="E87" s="7"/>
      <c r="F87" s="7"/>
      <c r="G87" s="7"/>
      <c r="H87" s="7"/>
      <c r="I87" s="7"/>
      <c r="J87" s="7">
        <v>10</v>
      </c>
      <c r="K87" s="30" t="s">
        <v>103</v>
      </c>
      <c r="L87" s="7">
        <v>1</v>
      </c>
      <c r="M87" s="30" t="s">
        <v>104</v>
      </c>
      <c r="N87" s="7">
        <v>80</v>
      </c>
      <c r="O87" s="39">
        <f>J87*L87*N87</f>
        <v>800</v>
      </c>
      <c r="P87" s="29" t="s">
        <v>102</v>
      </c>
    </row>
    <row r="88" spans="1:16" ht="14.25" x14ac:dyDescent="0.2">
      <c r="A88" s="67"/>
      <c r="B88" s="34"/>
      <c r="C88" s="15"/>
      <c r="D88" s="7"/>
      <c r="E88" s="7"/>
      <c r="F88" s="7"/>
      <c r="G88" s="7"/>
      <c r="H88" s="7"/>
      <c r="I88" s="7"/>
      <c r="J88" s="7">
        <v>30</v>
      </c>
      <c r="K88" s="30" t="s">
        <v>122</v>
      </c>
      <c r="L88" s="7">
        <v>1</v>
      </c>
      <c r="M88" s="30" t="s">
        <v>104</v>
      </c>
      <c r="N88" s="7">
        <v>15</v>
      </c>
      <c r="O88" s="39">
        <f>J88*L88*N88</f>
        <v>450</v>
      </c>
      <c r="P88" s="29" t="s">
        <v>123</v>
      </c>
    </row>
    <row r="89" spans="1:16" x14ac:dyDescent="0.3">
      <c r="A89" s="47" t="s">
        <v>92</v>
      </c>
      <c r="B89" s="47"/>
      <c r="C89" s="47"/>
      <c r="D89" s="47"/>
      <c r="E89" s="47"/>
      <c r="F89" s="47"/>
      <c r="G89" s="47"/>
      <c r="H89" s="47"/>
      <c r="I89" s="19">
        <f>SUM(I84:I88)</f>
        <v>115000</v>
      </c>
      <c r="J89" s="20"/>
      <c r="K89" s="20"/>
      <c r="L89" s="20"/>
      <c r="M89" s="20"/>
      <c r="N89" s="20"/>
      <c r="O89" s="24">
        <f>SUM(O84:O88)</f>
        <v>73450</v>
      </c>
      <c r="P89" s="22">
        <f>I89-O89</f>
        <v>41550</v>
      </c>
    </row>
    <row r="90" spans="1:16" x14ac:dyDescent="0.3">
      <c r="A90" s="59" t="s">
        <v>93</v>
      </c>
      <c r="B90" s="26" t="s">
        <v>14</v>
      </c>
      <c r="C90" s="26"/>
      <c r="D90" s="13">
        <v>2</v>
      </c>
      <c r="E90" s="12" t="s">
        <v>17</v>
      </c>
      <c r="F90" s="13">
        <v>3</v>
      </c>
      <c r="G90" s="7" t="s">
        <v>18</v>
      </c>
      <c r="H90" s="14">
        <v>1060</v>
      </c>
      <c r="I90" s="7">
        <f>D90*F90*H90</f>
        <v>6360</v>
      </c>
      <c r="J90" s="13"/>
      <c r="K90" s="12" t="s">
        <v>17</v>
      </c>
      <c r="L90" s="13"/>
      <c r="M90" s="7" t="s">
        <v>18</v>
      </c>
      <c r="N90" s="14"/>
      <c r="O90" s="7">
        <f>J90*L90*N90</f>
        <v>0</v>
      </c>
      <c r="P90" s="16"/>
    </row>
    <row r="91" spans="1:16" x14ac:dyDescent="0.3">
      <c r="A91" s="60"/>
      <c r="B91" s="26" t="s">
        <v>71</v>
      </c>
      <c r="C91" s="26"/>
      <c r="D91" s="13">
        <v>4</v>
      </c>
      <c r="E91" s="12" t="s">
        <v>49</v>
      </c>
      <c r="F91" s="13">
        <v>1</v>
      </c>
      <c r="G91" s="13" t="s">
        <v>94</v>
      </c>
      <c r="H91" s="14">
        <v>2900</v>
      </c>
      <c r="I91" s="7">
        <f t="shared" ref="I91:I92" si="3">D91*F91*H91</f>
        <v>11600</v>
      </c>
      <c r="J91" s="13">
        <v>1</v>
      </c>
      <c r="K91" s="12" t="s">
        <v>133</v>
      </c>
      <c r="L91" s="13">
        <v>1</v>
      </c>
      <c r="M91" s="33" t="s">
        <v>104</v>
      </c>
      <c r="N91" s="14">
        <v>4320</v>
      </c>
      <c r="O91" s="7">
        <f>J91*L91*N91</f>
        <v>4320</v>
      </c>
      <c r="P91" s="16"/>
    </row>
    <row r="92" spans="1:16" ht="85.5" x14ac:dyDescent="0.3">
      <c r="A92" s="60"/>
      <c r="B92" s="26" t="s">
        <v>95</v>
      </c>
      <c r="C92" s="26"/>
      <c r="D92" s="13">
        <v>70</v>
      </c>
      <c r="E92" s="13" t="s">
        <v>49</v>
      </c>
      <c r="F92" s="13">
        <v>2</v>
      </c>
      <c r="G92" s="13" t="s">
        <v>87</v>
      </c>
      <c r="H92" s="14">
        <v>400</v>
      </c>
      <c r="I92" s="7">
        <f t="shared" si="3"/>
        <v>56000</v>
      </c>
      <c r="J92" s="13">
        <v>42</v>
      </c>
      <c r="K92" s="13" t="s">
        <v>49</v>
      </c>
      <c r="L92" s="13">
        <v>1</v>
      </c>
      <c r="M92" s="13" t="s">
        <v>87</v>
      </c>
      <c r="N92" s="14">
        <v>400</v>
      </c>
      <c r="O92" s="7">
        <f>J92*L92*N92</f>
        <v>16800</v>
      </c>
      <c r="P92" s="38" t="s">
        <v>131</v>
      </c>
    </row>
    <row r="93" spans="1:16" x14ac:dyDescent="0.3">
      <c r="A93" s="61"/>
      <c r="B93" s="26"/>
      <c r="C93" s="26"/>
      <c r="D93" s="13"/>
      <c r="E93" s="12"/>
      <c r="F93" s="13"/>
      <c r="G93" s="13"/>
      <c r="H93" s="14"/>
      <c r="I93" s="7"/>
      <c r="J93" s="13">
        <v>30</v>
      </c>
      <c r="K93" s="36" t="s">
        <v>118</v>
      </c>
      <c r="L93" s="13">
        <v>1</v>
      </c>
      <c r="M93" s="33" t="s">
        <v>104</v>
      </c>
      <c r="N93" s="14">
        <v>30</v>
      </c>
      <c r="O93" s="7">
        <f>J93*L93*N93</f>
        <v>900</v>
      </c>
      <c r="P93" s="16" t="s">
        <v>151</v>
      </c>
    </row>
    <row r="94" spans="1:16" x14ac:dyDescent="0.3">
      <c r="A94" s="47" t="s">
        <v>96</v>
      </c>
      <c r="B94" s="47"/>
      <c r="C94" s="47"/>
      <c r="D94" s="47"/>
      <c r="E94" s="47"/>
      <c r="F94" s="47"/>
      <c r="G94" s="47"/>
      <c r="H94" s="47"/>
      <c r="I94" s="19">
        <f>SUM(I90:I93)</f>
        <v>73960</v>
      </c>
      <c r="J94" s="20"/>
      <c r="K94" s="20"/>
      <c r="L94" s="20"/>
      <c r="M94" s="20"/>
      <c r="N94" s="20"/>
      <c r="O94" s="24">
        <f>SUM(O90:O93)</f>
        <v>22020</v>
      </c>
      <c r="P94" s="22">
        <f>I94-O94</f>
        <v>51940</v>
      </c>
    </row>
    <row r="95" spans="1:16" x14ac:dyDescent="0.3">
      <c r="A95" s="55" t="s">
        <v>97</v>
      </c>
      <c r="B95" s="55"/>
      <c r="C95" s="55"/>
      <c r="D95" s="55"/>
      <c r="E95" s="55"/>
      <c r="F95" s="55"/>
      <c r="G95" s="55"/>
      <c r="H95" s="55"/>
      <c r="I95" s="27">
        <f>I33+I59+I83+I89+I94</f>
        <v>1663660</v>
      </c>
      <c r="J95" s="56" t="s">
        <v>97</v>
      </c>
      <c r="K95" s="57"/>
      <c r="L95" s="57"/>
      <c r="M95" s="57"/>
      <c r="N95" s="58"/>
      <c r="O95" s="27">
        <f>O33+O59+O83+O89+O94</f>
        <v>1645328.8199999998</v>
      </c>
      <c r="P95" s="16"/>
    </row>
    <row r="96" spans="1:16" x14ac:dyDescent="0.3">
      <c r="A96" s="55" t="s">
        <v>98</v>
      </c>
      <c r="B96" s="55"/>
      <c r="C96" s="55"/>
      <c r="D96" s="55"/>
      <c r="E96" s="55"/>
      <c r="F96" s="55"/>
      <c r="G96" s="55"/>
      <c r="H96" s="55"/>
      <c r="I96" s="27">
        <f>I95*16%</f>
        <v>266185.59999999998</v>
      </c>
      <c r="J96" s="56" t="s">
        <v>99</v>
      </c>
      <c r="K96" s="57"/>
      <c r="L96" s="57"/>
      <c r="M96" s="57"/>
      <c r="N96" s="58"/>
      <c r="O96" s="27">
        <f>O95*16%</f>
        <v>263252.61119999998</v>
      </c>
      <c r="P96" s="16"/>
    </row>
    <row r="97" spans="1:17" x14ac:dyDescent="0.3">
      <c r="A97" s="55" t="s">
        <v>100</v>
      </c>
      <c r="B97" s="55"/>
      <c r="C97" s="55"/>
      <c r="D97" s="55"/>
      <c r="E97" s="55"/>
      <c r="F97" s="55"/>
      <c r="G97" s="55"/>
      <c r="H97" s="55"/>
      <c r="I97" s="27">
        <f>I95+I96</f>
        <v>1929845.6</v>
      </c>
      <c r="J97" s="56" t="s">
        <v>100</v>
      </c>
      <c r="K97" s="57"/>
      <c r="L97" s="57"/>
      <c r="M97" s="57"/>
      <c r="N97" s="58"/>
      <c r="O97" s="27">
        <f>O95+O96</f>
        <v>1908581.4311999998</v>
      </c>
      <c r="P97" s="22">
        <f>I97-O97</f>
        <v>21264.168800000334</v>
      </c>
    </row>
    <row r="98" spans="1:17" x14ac:dyDescent="0.3">
      <c r="Q98" s="28"/>
    </row>
  </sheetData>
  <mergeCells count="25">
    <mergeCell ref="A94:H94"/>
    <mergeCell ref="A95:H95"/>
    <mergeCell ref="J95:N95"/>
    <mergeCell ref="A96:H96"/>
    <mergeCell ref="J96:N96"/>
    <mergeCell ref="A97:H97"/>
    <mergeCell ref="J97:N97"/>
    <mergeCell ref="A59:H59"/>
    <mergeCell ref="A60:A69"/>
    <mergeCell ref="A83:H83"/>
    <mergeCell ref="A84:A88"/>
    <mergeCell ref="A89:H89"/>
    <mergeCell ref="A90:A93"/>
    <mergeCell ref="N3:O3"/>
    <mergeCell ref="P3:P4"/>
    <mergeCell ref="A5:A32"/>
    <mergeCell ref="B5:B32"/>
    <mergeCell ref="A33:H33"/>
    <mergeCell ref="A34:A44"/>
    <mergeCell ref="A1:I1"/>
    <mergeCell ref="A3:B4"/>
    <mergeCell ref="C3:C4"/>
    <mergeCell ref="D3:G3"/>
    <mergeCell ref="H3:I3"/>
    <mergeCell ref="J3:M3"/>
  </mergeCells>
  <phoneticPr fontId="11" type="noConversion"/>
  <pageMargins left="0.69930555555555596" right="0.69930555555555596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opLeftCell="A67" workbookViewId="0">
      <selection activeCell="O81" sqref="O81"/>
    </sheetView>
  </sheetViews>
  <sheetFormatPr defaultColWidth="9" defaultRowHeight="15.75" x14ac:dyDescent="0.3"/>
  <cols>
    <col min="1" max="1" width="9" style="2" customWidth="1"/>
    <col min="2" max="2" width="23.125" style="2" customWidth="1"/>
    <col min="3" max="3" width="21.375" style="2" customWidth="1"/>
    <col min="4" max="4" width="4.375" style="2" bestFit="1" customWidth="1"/>
    <col min="5" max="5" width="4.5" style="2" bestFit="1" customWidth="1"/>
    <col min="6" max="6" width="4.375" style="2" bestFit="1" customWidth="1"/>
    <col min="7" max="7" width="4.5" style="2" bestFit="1" customWidth="1"/>
    <col min="8" max="8" width="6.75" style="3" bestFit="1" customWidth="1"/>
    <col min="9" max="9" width="11.5" style="2" bestFit="1" customWidth="1"/>
    <col min="10" max="10" width="4.375" style="2" bestFit="1" customWidth="1"/>
    <col min="11" max="11" width="4.5" style="2" bestFit="1" customWidth="1"/>
    <col min="12" max="12" width="4.375" style="2" bestFit="1" customWidth="1"/>
    <col min="13" max="13" width="4.5" style="2" bestFit="1" customWidth="1"/>
    <col min="14" max="14" width="10.125" style="3" bestFit="1" customWidth="1"/>
    <col min="15" max="15" width="11.5" style="2" bestFit="1" customWidth="1"/>
    <col min="16" max="16" width="28.375" style="4" bestFit="1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spans="1:16" ht="2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5"/>
      <c r="K1" s="45"/>
      <c r="L1" s="45"/>
      <c r="M1" s="45"/>
      <c r="N1" s="45"/>
      <c r="O1" s="45"/>
    </row>
    <row r="2" spans="1:16" ht="17.25" customHeight="1" x14ac:dyDescent="0.3">
      <c r="A2" s="5" t="s">
        <v>1</v>
      </c>
      <c r="B2" s="6" t="s">
        <v>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14.25" x14ac:dyDescent="0.2">
      <c r="A3" s="47" t="s">
        <v>3</v>
      </c>
      <c r="B3" s="47"/>
      <c r="C3" s="53" t="s">
        <v>4</v>
      </c>
      <c r="D3" s="69" t="s">
        <v>5</v>
      </c>
      <c r="E3" s="71"/>
      <c r="F3" s="71"/>
      <c r="G3" s="70"/>
      <c r="H3" s="69" t="s">
        <v>6</v>
      </c>
      <c r="I3" s="70"/>
      <c r="J3" s="49" t="s">
        <v>7</v>
      </c>
      <c r="K3" s="49"/>
      <c r="L3" s="49"/>
      <c r="M3" s="49"/>
      <c r="N3" s="49" t="s">
        <v>8</v>
      </c>
      <c r="O3" s="49"/>
      <c r="P3" s="49" t="s">
        <v>9</v>
      </c>
    </row>
    <row r="4" spans="1:16" ht="14.25" x14ac:dyDescent="0.2">
      <c r="A4" s="47"/>
      <c r="B4" s="47"/>
      <c r="C4" s="72"/>
      <c r="D4" s="42" t="s">
        <v>10</v>
      </c>
      <c r="E4" s="42" t="s">
        <v>11</v>
      </c>
      <c r="F4" s="42" t="s">
        <v>10</v>
      </c>
      <c r="G4" s="42" t="s">
        <v>11</v>
      </c>
      <c r="H4" s="42" t="s">
        <v>12</v>
      </c>
      <c r="I4" s="42" t="s">
        <v>13</v>
      </c>
      <c r="J4" s="41" t="s">
        <v>10</v>
      </c>
      <c r="K4" s="41" t="s">
        <v>11</v>
      </c>
      <c r="L4" s="41" t="s">
        <v>10</v>
      </c>
      <c r="M4" s="41" t="s">
        <v>11</v>
      </c>
      <c r="N4" s="41" t="s">
        <v>12</v>
      </c>
      <c r="O4" s="41" t="s">
        <v>13</v>
      </c>
      <c r="P4" s="49"/>
    </row>
    <row r="5" spans="1:16" s="1" customFormat="1" x14ac:dyDescent="0.3">
      <c r="A5" s="62" t="s">
        <v>14</v>
      </c>
      <c r="B5" s="50" t="s">
        <v>15</v>
      </c>
      <c r="C5" s="46" t="s">
        <v>16</v>
      </c>
      <c r="D5" s="7">
        <v>150</v>
      </c>
      <c r="E5" s="7" t="s">
        <v>17</v>
      </c>
      <c r="F5" s="7">
        <v>2</v>
      </c>
      <c r="G5" s="7" t="s">
        <v>18</v>
      </c>
      <c r="H5" s="7">
        <v>1150</v>
      </c>
      <c r="I5" s="7">
        <f>D5*F5*H5</f>
        <v>345000</v>
      </c>
      <c r="J5" s="7">
        <v>1</v>
      </c>
      <c r="K5" s="7" t="s">
        <v>17</v>
      </c>
      <c r="L5" s="7">
        <v>1</v>
      </c>
      <c r="M5" s="7" t="s">
        <v>18</v>
      </c>
      <c r="N5" s="7">
        <v>1050</v>
      </c>
      <c r="O5" s="39">
        <f>J5*L5*N5</f>
        <v>1050</v>
      </c>
      <c r="P5" s="16" t="s">
        <v>19</v>
      </c>
    </row>
    <row r="6" spans="1:16" s="1" customFormat="1" x14ac:dyDescent="0.3">
      <c r="A6" s="63"/>
      <c r="B6" s="51"/>
      <c r="C6" s="46" t="s">
        <v>20</v>
      </c>
      <c r="D6" s="7">
        <v>175</v>
      </c>
      <c r="E6" s="7" t="s">
        <v>17</v>
      </c>
      <c r="F6" s="7">
        <v>2</v>
      </c>
      <c r="G6" s="7" t="s">
        <v>18</v>
      </c>
      <c r="H6" s="7">
        <v>1060</v>
      </c>
      <c r="I6" s="7">
        <f>D6*F6*H6</f>
        <v>371000</v>
      </c>
      <c r="J6" s="7">
        <v>5</v>
      </c>
      <c r="K6" s="7" t="s">
        <v>17</v>
      </c>
      <c r="L6" s="7">
        <v>1</v>
      </c>
      <c r="M6" s="7" t="s">
        <v>18</v>
      </c>
      <c r="N6" s="7">
        <v>1050</v>
      </c>
      <c r="O6" s="39">
        <f>J6*L6*N6</f>
        <v>5250</v>
      </c>
      <c r="P6" s="16" t="s">
        <v>21</v>
      </c>
    </row>
    <row r="7" spans="1:16" s="1" customFormat="1" x14ac:dyDescent="0.3">
      <c r="A7" s="63"/>
      <c r="B7" s="51"/>
      <c r="C7" s="8"/>
      <c r="D7" s="7"/>
      <c r="E7" s="7"/>
      <c r="F7" s="7"/>
      <c r="G7" s="7"/>
      <c r="H7" s="7"/>
      <c r="I7" s="7"/>
      <c r="J7" s="7">
        <v>4</v>
      </c>
      <c r="K7" s="7" t="s">
        <v>17</v>
      </c>
      <c r="L7" s="7">
        <v>1</v>
      </c>
      <c r="M7" s="7" t="s">
        <v>18</v>
      </c>
      <c r="N7" s="7">
        <v>1050</v>
      </c>
      <c r="O7" s="39">
        <f t="shared" ref="O7:O32" si="0">J7*L7*N7</f>
        <v>4200</v>
      </c>
      <c r="P7" s="16" t="s">
        <v>22</v>
      </c>
    </row>
    <row r="8" spans="1:16" s="1" customFormat="1" x14ac:dyDescent="0.3">
      <c r="A8" s="63"/>
      <c r="B8" s="52"/>
      <c r="C8" s="9"/>
      <c r="D8" s="9"/>
      <c r="E8" s="9"/>
      <c r="F8" s="9"/>
      <c r="G8" s="9"/>
      <c r="H8" s="9"/>
      <c r="I8" s="9"/>
      <c r="J8" s="7">
        <v>7</v>
      </c>
      <c r="K8" s="7" t="s">
        <v>17</v>
      </c>
      <c r="L8" s="7">
        <v>1</v>
      </c>
      <c r="M8" s="7" t="s">
        <v>18</v>
      </c>
      <c r="N8" s="7">
        <v>1050</v>
      </c>
      <c r="O8" s="39">
        <f t="shared" si="0"/>
        <v>7350</v>
      </c>
      <c r="P8" s="16" t="s">
        <v>23</v>
      </c>
    </row>
    <row r="9" spans="1:16" s="1" customFormat="1" x14ac:dyDescent="0.3">
      <c r="A9" s="63"/>
      <c r="B9" s="52"/>
      <c r="C9" s="9"/>
      <c r="D9" s="9"/>
      <c r="E9" s="9"/>
      <c r="F9" s="9"/>
      <c r="G9" s="9"/>
      <c r="H9" s="9"/>
      <c r="I9" s="9"/>
      <c r="J9" s="7">
        <v>1</v>
      </c>
      <c r="K9" s="7" t="s">
        <v>17</v>
      </c>
      <c r="L9" s="7">
        <v>1</v>
      </c>
      <c r="M9" s="7" t="s">
        <v>18</v>
      </c>
      <c r="N9" s="7">
        <v>2200</v>
      </c>
      <c r="O9" s="39">
        <f t="shared" si="0"/>
        <v>2200</v>
      </c>
      <c r="P9" s="16" t="s">
        <v>24</v>
      </c>
    </row>
    <row r="10" spans="1:16" s="1" customFormat="1" x14ac:dyDescent="0.3">
      <c r="A10" s="63"/>
      <c r="B10" s="52"/>
      <c r="C10" s="8"/>
      <c r="D10" s="7"/>
      <c r="E10" s="7"/>
      <c r="F10" s="7"/>
      <c r="G10" s="7"/>
      <c r="H10" s="7"/>
      <c r="I10" s="7"/>
      <c r="J10" s="7">
        <v>6</v>
      </c>
      <c r="K10" s="7" t="s">
        <v>17</v>
      </c>
      <c r="L10" s="7">
        <v>1</v>
      </c>
      <c r="M10" s="7" t="s">
        <v>18</v>
      </c>
      <c r="N10" s="7">
        <v>1050</v>
      </c>
      <c r="O10" s="39">
        <f t="shared" si="0"/>
        <v>6300</v>
      </c>
      <c r="P10" s="16" t="s">
        <v>25</v>
      </c>
    </row>
    <row r="11" spans="1:16" s="1" customFormat="1" x14ac:dyDescent="0.3">
      <c r="A11" s="63"/>
      <c r="B11" s="52"/>
      <c r="C11" s="8"/>
      <c r="D11" s="7"/>
      <c r="E11" s="7"/>
      <c r="F11" s="7"/>
      <c r="G11" s="7"/>
      <c r="H11" s="7"/>
      <c r="I11" s="7"/>
      <c r="J11" s="7">
        <v>13</v>
      </c>
      <c r="K11" s="7" t="s">
        <v>17</v>
      </c>
      <c r="L11" s="7">
        <v>1</v>
      </c>
      <c r="M11" s="7" t="s">
        <v>18</v>
      </c>
      <c r="N11" s="7">
        <v>1050</v>
      </c>
      <c r="O11" s="39">
        <f t="shared" si="0"/>
        <v>13650</v>
      </c>
      <c r="P11" s="16" t="s">
        <v>26</v>
      </c>
    </row>
    <row r="12" spans="1:16" s="1" customFormat="1" x14ac:dyDescent="0.3">
      <c r="A12" s="63"/>
      <c r="B12" s="52"/>
      <c r="C12" s="9"/>
      <c r="D12" s="9"/>
      <c r="E12" s="9"/>
      <c r="F12" s="9"/>
      <c r="G12" s="9"/>
      <c r="H12" s="9"/>
      <c r="I12" s="9"/>
      <c r="J12" s="7">
        <v>1</v>
      </c>
      <c r="K12" s="7" t="s">
        <v>17</v>
      </c>
      <c r="L12" s="7">
        <v>1</v>
      </c>
      <c r="M12" s="7" t="s">
        <v>18</v>
      </c>
      <c r="N12" s="7">
        <v>2200</v>
      </c>
      <c r="O12" s="39">
        <f t="shared" si="0"/>
        <v>2200</v>
      </c>
      <c r="P12" s="16" t="s">
        <v>27</v>
      </c>
    </row>
    <row r="13" spans="1:16" s="1" customFormat="1" x14ac:dyDescent="0.3">
      <c r="A13" s="63"/>
      <c r="B13" s="52"/>
      <c r="C13" s="10"/>
      <c r="D13" s="10"/>
      <c r="E13" s="10"/>
      <c r="F13" s="10"/>
      <c r="G13" s="10"/>
      <c r="H13" s="10"/>
      <c r="I13" s="10"/>
      <c r="J13" s="7">
        <v>79</v>
      </c>
      <c r="K13" s="7" t="s">
        <v>17</v>
      </c>
      <c r="L13" s="7">
        <v>1</v>
      </c>
      <c r="M13" s="7" t="s">
        <v>18</v>
      </c>
      <c r="N13" s="7">
        <v>1050</v>
      </c>
      <c r="O13" s="39">
        <f t="shared" si="0"/>
        <v>82950</v>
      </c>
      <c r="P13" s="16" t="s">
        <v>28</v>
      </c>
    </row>
    <row r="14" spans="1:16" s="1" customFormat="1" x14ac:dyDescent="0.3">
      <c r="A14" s="63"/>
      <c r="B14" s="52"/>
      <c r="C14" s="10"/>
      <c r="D14" s="10"/>
      <c r="E14" s="10"/>
      <c r="F14" s="10"/>
      <c r="G14" s="10"/>
      <c r="H14" s="10"/>
      <c r="I14" s="10"/>
      <c r="J14" s="7">
        <v>41</v>
      </c>
      <c r="K14" s="7" t="s">
        <v>17</v>
      </c>
      <c r="L14" s="7">
        <v>1</v>
      </c>
      <c r="M14" s="7" t="s">
        <v>18</v>
      </c>
      <c r="N14" s="7">
        <v>1250</v>
      </c>
      <c r="O14" s="39">
        <f t="shared" si="0"/>
        <v>51250</v>
      </c>
      <c r="P14" s="16" t="s">
        <v>29</v>
      </c>
    </row>
    <row r="15" spans="1:16" s="1" customFormat="1" x14ac:dyDescent="0.3">
      <c r="A15" s="63"/>
      <c r="B15" s="52"/>
      <c r="C15" s="10"/>
      <c r="D15" s="10"/>
      <c r="E15" s="10"/>
      <c r="F15" s="10"/>
      <c r="G15" s="10"/>
      <c r="H15" s="10"/>
      <c r="I15" s="10"/>
      <c r="J15" s="7">
        <v>160</v>
      </c>
      <c r="K15" s="7" t="s">
        <v>17</v>
      </c>
      <c r="L15" s="7">
        <v>1</v>
      </c>
      <c r="M15" s="7" t="s">
        <v>18</v>
      </c>
      <c r="N15" s="7">
        <v>1050</v>
      </c>
      <c r="O15" s="39">
        <f t="shared" si="0"/>
        <v>168000</v>
      </c>
      <c r="P15" s="16" t="s">
        <v>30</v>
      </c>
    </row>
    <row r="16" spans="1:16" s="1" customFormat="1" x14ac:dyDescent="0.3">
      <c r="A16" s="63"/>
      <c r="B16" s="52"/>
      <c r="C16" s="10"/>
      <c r="D16" s="10"/>
      <c r="E16" s="10"/>
      <c r="F16" s="10"/>
      <c r="G16" s="10"/>
      <c r="H16" s="10"/>
      <c r="I16" s="10"/>
      <c r="J16" s="7">
        <v>2</v>
      </c>
      <c r="K16" s="7" t="s">
        <v>17</v>
      </c>
      <c r="L16" s="7">
        <v>1</v>
      </c>
      <c r="M16" s="7" t="s">
        <v>18</v>
      </c>
      <c r="N16" s="7">
        <v>2200</v>
      </c>
      <c r="O16" s="39">
        <f t="shared" si="0"/>
        <v>4400</v>
      </c>
      <c r="P16" s="17" t="s">
        <v>31</v>
      </c>
    </row>
    <row r="17" spans="1:16" s="1" customFormat="1" x14ac:dyDescent="0.3">
      <c r="A17" s="63"/>
      <c r="B17" s="52"/>
      <c r="C17" s="10"/>
      <c r="D17" s="10"/>
      <c r="E17" s="10"/>
      <c r="F17" s="10"/>
      <c r="G17" s="10"/>
      <c r="H17" s="10"/>
      <c r="I17" s="10"/>
      <c r="J17" s="7">
        <v>1</v>
      </c>
      <c r="K17" s="7" t="s">
        <v>17</v>
      </c>
      <c r="L17" s="7">
        <v>1</v>
      </c>
      <c r="M17" s="7" t="s">
        <v>18</v>
      </c>
      <c r="N17" s="18">
        <v>1250</v>
      </c>
      <c r="O17" s="39">
        <f t="shared" si="0"/>
        <v>1250</v>
      </c>
      <c r="P17" s="17" t="s">
        <v>32</v>
      </c>
    </row>
    <row r="18" spans="1:16" s="1" customFormat="1" x14ac:dyDescent="0.3">
      <c r="A18" s="63"/>
      <c r="B18" s="52"/>
      <c r="C18" s="10"/>
      <c r="D18" s="10"/>
      <c r="E18" s="10"/>
      <c r="F18" s="10"/>
      <c r="G18" s="10"/>
      <c r="H18" s="10"/>
      <c r="I18" s="10"/>
      <c r="J18" s="7">
        <v>79</v>
      </c>
      <c r="K18" s="7" t="s">
        <v>17</v>
      </c>
      <c r="L18" s="7">
        <v>1</v>
      </c>
      <c r="M18" s="7" t="s">
        <v>18</v>
      </c>
      <c r="N18" s="18">
        <v>1050</v>
      </c>
      <c r="O18" s="39">
        <f t="shared" si="0"/>
        <v>82950</v>
      </c>
      <c r="P18" s="17" t="s">
        <v>33</v>
      </c>
    </row>
    <row r="19" spans="1:16" s="1" customFormat="1" x14ac:dyDescent="0.3">
      <c r="A19" s="63"/>
      <c r="B19" s="52"/>
      <c r="C19" s="10"/>
      <c r="D19" s="10"/>
      <c r="E19" s="10"/>
      <c r="F19" s="10"/>
      <c r="G19" s="10"/>
      <c r="H19" s="10"/>
      <c r="I19" s="10"/>
      <c r="J19" s="7">
        <v>31</v>
      </c>
      <c r="K19" s="7" t="s">
        <v>17</v>
      </c>
      <c r="L19" s="7">
        <v>1</v>
      </c>
      <c r="M19" s="7" t="s">
        <v>18</v>
      </c>
      <c r="N19" s="18">
        <v>1250</v>
      </c>
      <c r="O19" s="39">
        <f t="shared" si="0"/>
        <v>38750</v>
      </c>
      <c r="P19" s="16" t="s">
        <v>34</v>
      </c>
    </row>
    <row r="20" spans="1:16" s="1" customFormat="1" x14ac:dyDescent="0.3">
      <c r="A20" s="63"/>
      <c r="B20" s="52"/>
      <c r="C20" s="10"/>
      <c r="D20" s="10"/>
      <c r="E20" s="10"/>
      <c r="F20" s="10"/>
      <c r="G20" s="10"/>
      <c r="H20" s="10"/>
      <c r="I20" s="10"/>
      <c r="J20" s="7">
        <v>160</v>
      </c>
      <c r="K20" s="7" t="s">
        <v>17</v>
      </c>
      <c r="L20" s="7">
        <v>1</v>
      </c>
      <c r="M20" s="7" t="s">
        <v>18</v>
      </c>
      <c r="N20" s="18">
        <v>1050</v>
      </c>
      <c r="O20" s="39">
        <f t="shared" si="0"/>
        <v>168000</v>
      </c>
      <c r="P20" s="17" t="s">
        <v>35</v>
      </c>
    </row>
    <row r="21" spans="1:16" s="1" customFormat="1" x14ac:dyDescent="0.3">
      <c r="A21" s="63"/>
      <c r="B21" s="52"/>
      <c r="C21" s="10"/>
      <c r="D21" s="10"/>
      <c r="E21" s="10"/>
      <c r="F21" s="10"/>
      <c r="G21" s="10"/>
      <c r="H21" s="10"/>
      <c r="I21" s="10"/>
      <c r="J21" s="7">
        <v>2</v>
      </c>
      <c r="K21" s="7" t="s">
        <v>17</v>
      </c>
      <c r="L21" s="7">
        <v>1</v>
      </c>
      <c r="M21" s="7" t="s">
        <v>18</v>
      </c>
      <c r="N21" s="18">
        <v>2200</v>
      </c>
      <c r="O21" s="39">
        <f t="shared" si="0"/>
        <v>4400</v>
      </c>
      <c r="P21" s="17" t="s">
        <v>36</v>
      </c>
    </row>
    <row r="22" spans="1:16" s="1" customFormat="1" x14ac:dyDescent="0.3">
      <c r="A22" s="63"/>
      <c r="B22" s="52"/>
      <c r="C22" s="10"/>
      <c r="D22" s="10"/>
      <c r="E22" s="10"/>
      <c r="F22" s="10"/>
      <c r="G22" s="10"/>
      <c r="H22" s="10"/>
      <c r="I22" s="10"/>
      <c r="J22" s="7">
        <v>1</v>
      </c>
      <c r="K22" s="7" t="s">
        <v>17</v>
      </c>
      <c r="L22" s="7">
        <v>1</v>
      </c>
      <c r="M22" s="7" t="s">
        <v>18</v>
      </c>
      <c r="N22" s="18">
        <v>1250</v>
      </c>
      <c r="O22" s="39">
        <f t="shared" si="0"/>
        <v>1250</v>
      </c>
      <c r="P22" s="17" t="s">
        <v>37</v>
      </c>
    </row>
    <row r="23" spans="1:16" s="1" customFormat="1" x14ac:dyDescent="0.3">
      <c r="A23" s="63"/>
      <c r="B23" s="52"/>
      <c r="C23" s="10"/>
      <c r="D23" s="10"/>
      <c r="E23" s="10"/>
      <c r="F23" s="10"/>
      <c r="G23" s="10"/>
      <c r="H23" s="10"/>
      <c r="I23" s="10"/>
      <c r="J23" s="7">
        <v>18</v>
      </c>
      <c r="K23" s="7" t="s">
        <v>17</v>
      </c>
      <c r="L23" s="7">
        <v>1</v>
      </c>
      <c r="M23" s="7" t="s">
        <v>18</v>
      </c>
      <c r="N23" s="7">
        <v>1050</v>
      </c>
      <c r="O23" s="39">
        <f t="shared" si="0"/>
        <v>18900</v>
      </c>
      <c r="P23" s="17" t="s">
        <v>38</v>
      </c>
    </row>
    <row r="24" spans="1:16" s="1" customFormat="1" x14ac:dyDescent="0.3">
      <c r="A24" s="63"/>
      <c r="B24" s="52"/>
      <c r="C24" s="10"/>
      <c r="D24" s="10"/>
      <c r="E24" s="10"/>
      <c r="F24" s="10"/>
      <c r="G24" s="10"/>
      <c r="H24" s="10"/>
      <c r="I24" s="10"/>
      <c r="J24" s="7">
        <v>2</v>
      </c>
      <c r="K24" s="7" t="s">
        <v>17</v>
      </c>
      <c r="L24" s="7">
        <v>1</v>
      </c>
      <c r="M24" s="7" t="s">
        <v>18</v>
      </c>
      <c r="N24" s="7">
        <v>1250</v>
      </c>
      <c r="O24" s="39">
        <f t="shared" si="0"/>
        <v>2500</v>
      </c>
      <c r="P24" s="16" t="s">
        <v>39</v>
      </c>
    </row>
    <row r="25" spans="1:16" s="1" customFormat="1" x14ac:dyDescent="0.3">
      <c r="A25" s="63"/>
      <c r="B25" s="52"/>
      <c r="C25" s="10"/>
      <c r="D25" s="10"/>
      <c r="E25" s="10"/>
      <c r="F25" s="10"/>
      <c r="G25" s="10"/>
      <c r="H25" s="10"/>
      <c r="I25" s="10"/>
      <c r="J25" s="7">
        <v>49</v>
      </c>
      <c r="K25" s="7" t="s">
        <v>17</v>
      </c>
      <c r="L25" s="7">
        <v>1</v>
      </c>
      <c r="M25" s="7" t="s">
        <v>18</v>
      </c>
      <c r="N25" s="7">
        <v>1050</v>
      </c>
      <c r="O25" s="39">
        <f t="shared" si="0"/>
        <v>51450</v>
      </c>
      <c r="P25" s="17" t="s">
        <v>40</v>
      </c>
    </row>
    <row r="26" spans="1:16" s="1" customFormat="1" x14ac:dyDescent="0.3">
      <c r="A26" s="63"/>
      <c r="B26" s="52"/>
      <c r="C26" s="10"/>
      <c r="D26" s="10"/>
      <c r="E26" s="10"/>
      <c r="F26" s="10"/>
      <c r="G26" s="10"/>
      <c r="H26" s="10"/>
      <c r="I26" s="10"/>
      <c r="J26" s="7">
        <v>2</v>
      </c>
      <c r="K26" s="7" t="s">
        <v>17</v>
      </c>
      <c r="L26" s="7">
        <v>1</v>
      </c>
      <c r="M26" s="7" t="s">
        <v>18</v>
      </c>
      <c r="N26" s="7">
        <v>2200</v>
      </c>
      <c r="O26" s="39">
        <f t="shared" si="0"/>
        <v>4400</v>
      </c>
      <c r="P26" s="17" t="s">
        <v>41</v>
      </c>
    </row>
    <row r="27" spans="1:16" s="1" customFormat="1" x14ac:dyDescent="0.3">
      <c r="A27" s="63"/>
      <c r="B27" s="52"/>
      <c r="C27" s="10"/>
      <c r="D27" s="10"/>
      <c r="E27" s="10"/>
      <c r="F27" s="10"/>
      <c r="G27" s="10"/>
      <c r="H27" s="10"/>
      <c r="I27" s="10"/>
      <c r="J27" s="7">
        <v>7</v>
      </c>
      <c r="K27" s="7" t="s">
        <v>17</v>
      </c>
      <c r="L27" s="7">
        <v>1</v>
      </c>
      <c r="M27" s="7" t="s">
        <v>18</v>
      </c>
      <c r="N27" s="7">
        <v>1050</v>
      </c>
      <c r="O27" s="39">
        <f t="shared" si="0"/>
        <v>7350</v>
      </c>
      <c r="P27" s="17" t="s">
        <v>42</v>
      </c>
    </row>
    <row r="28" spans="1:16" s="1" customFormat="1" x14ac:dyDescent="0.3">
      <c r="A28" s="63"/>
      <c r="B28" s="52"/>
      <c r="C28" s="10"/>
      <c r="D28" s="10"/>
      <c r="E28" s="10"/>
      <c r="F28" s="10"/>
      <c r="G28" s="10"/>
      <c r="H28" s="10"/>
      <c r="I28" s="10"/>
      <c r="J28" s="7">
        <v>12</v>
      </c>
      <c r="K28" s="7" t="s">
        <v>17</v>
      </c>
      <c r="L28" s="7">
        <v>1</v>
      </c>
      <c r="M28" s="7" t="s">
        <v>18</v>
      </c>
      <c r="N28" s="7">
        <v>1050</v>
      </c>
      <c r="O28" s="39">
        <f t="shared" si="0"/>
        <v>12600</v>
      </c>
      <c r="P28" s="17" t="s">
        <v>43</v>
      </c>
    </row>
    <row r="29" spans="1:16" s="1" customFormat="1" x14ac:dyDescent="0.3">
      <c r="A29" s="63"/>
      <c r="B29" s="52"/>
      <c r="C29" s="10"/>
      <c r="D29" s="10"/>
      <c r="E29" s="10"/>
      <c r="F29" s="10"/>
      <c r="G29" s="10"/>
      <c r="H29" s="10"/>
      <c r="I29" s="10"/>
      <c r="J29" s="7">
        <v>1</v>
      </c>
      <c r="K29" s="7" t="s">
        <v>17</v>
      </c>
      <c r="L29" s="7">
        <v>0.5</v>
      </c>
      <c r="M29" s="7" t="s">
        <v>18</v>
      </c>
      <c r="N29" s="7">
        <v>2200</v>
      </c>
      <c r="O29" s="39">
        <f t="shared" si="0"/>
        <v>1100</v>
      </c>
      <c r="P29" s="17" t="s">
        <v>163</v>
      </c>
    </row>
    <row r="30" spans="1:16" s="1" customFormat="1" x14ac:dyDescent="0.3">
      <c r="A30" s="63"/>
      <c r="B30" s="52"/>
      <c r="C30" s="10"/>
      <c r="D30" s="10"/>
      <c r="E30" s="10"/>
      <c r="F30" s="10"/>
      <c r="G30" s="10"/>
      <c r="H30" s="10"/>
      <c r="I30" s="10"/>
      <c r="J30" s="7">
        <v>2</v>
      </c>
      <c r="K30" s="7" t="s">
        <v>17</v>
      </c>
      <c r="L30" s="7">
        <v>0.5</v>
      </c>
      <c r="M30" s="7" t="s">
        <v>18</v>
      </c>
      <c r="N30" s="7">
        <v>1050</v>
      </c>
      <c r="O30" s="39">
        <f t="shared" si="0"/>
        <v>1050</v>
      </c>
      <c r="P30" s="17" t="s">
        <v>164</v>
      </c>
    </row>
    <row r="31" spans="1:16" s="1" customFormat="1" x14ac:dyDescent="0.3">
      <c r="A31" s="63"/>
      <c r="B31" s="52"/>
      <c r="C31" s="10"/>
      <c r="D31" s="10"/>
      <c r="E31" s="10"/>
      <c r="F31" s="10"/>
      <c r="G31" s="10"/>
      <c r="H31" s="10"/>
      <c r="I31" s="10"/>
      <c r="J31" s="7">
        <v>4</v>
      </c>
      <c r="K31" s="7" t="s">
        <v>17</v>
      </c>
      <c r="L31" s="7">
        <v>1</v>
      </c>
      <c r="M31" s="7" t="s">
        <v>18</v>
      </c>
      <c r="N31" s="7">
        <v>1050</v>
      </c>
      <c r="O31" s="39">
        <f t="shared" si="0"/>
        <v>4200</v>
      </c>
      <c r="P31" s="17" t="s">
        <v>44</v>
      </c>
    </row>
    <row r="32" spans="1:16" s="1" customFormat="1" x14ac:dyDescent="0.3">
      <c r="A32" s="63"/>
      <c r="B32" s="52"/>
      <c r="C32" s="10"/>
      <c r="D32" s="10"/>
      <c r="E32" s="10"/>
      <c r="F32" s="10"/>
      <c r="G32" s="10"/>
      <c r="H32" s="10"/>
      <c r="I32" s="10"/>
      <c r="J32" s="7">
        <v>6</v>
      </c>
      <c r="K32" s="7" t="s">
        <v>17</v>
      </c>
      <c r="L32" s="7">
        <v>1</v>
      </c>
      <c r="M32" s="7" t="s">
        <v>18</v>
      </c>
      <c r="N32" s="7">
        <v>1050</v>
      </c>
      <c r="O32" s="39">
        <f t="shared" si="0"/>
        <v>6300</v>
      </c>
      <c r="P32" s="17" t="s">
        <v>45</v>
      </c>
    </row>
    <row r="33" spans="1:16" x14ac:dyDescent="0.3">
      <c r="A33" s="47" t="s">
        <v>46</v>
      </c>
      <c r="B33" s="47"/>
      <c r="C33" s="47"/>
      <c r="D33" s="47"/>
      <c r="E33" s="47"/>
      <c r="F33" s="47"/>
      <c r="G33" s="47"/>
      <c r="H33" s="47"/>
      <c r="I33" s="19">
        <f>SUM(I5:I11)</f>
        <v>716000</v>
      </c>
      <c r="J33" s="20"/>
      <c r="K33" s="20"/>
      <c r="L33" s="20"/>
      <c r="M33" s="20"/>
      <c r="N33" s="20"/>
      <c r="O33" s="21">
        <f>SUM(O5:O32)</f>
        <v>755250</v>
      </c>
      <c r="P33" s="22">
        <f>I33-O33</f>
        <v>-39250</v>
      </c>
    </row>
    <row r="34" spans="1:16" ht="14.25" x14ac:dyDescent="0.2">
      <c r="A34" s="64" t="s">
        <v>47</v>
      </c>
      <c r="B34" s="11" t="s">
        <v>48</v>
      </c>
      <c r="C34" s="46"/>
      <c r="D34" s="7">
        <v>300</v>
      </c>
      <c r="E34" s="7" t="s">
        <v>49</v>
      </c>
      <c r="F34" s="7">
        <v>1</v>
      </c>
      <c r="G34" s="7" t="s">
        <v>50</v>
      </c>
      <c r="H34" s="7">
        <v>268</v>
      </c>
      <c r="I34" s="7">
        <f>D34*F34*H34</f>
        <v>80400</v>
      </c>
      <c r="J34" s="7">
        <v>65</v>
      </c>
      <c r="K34" s="7" t="s">
        <v>49</v>
      </c>
      <c r="L34" s="7">
        <v>1</v>
      </c>
      <c r="M34" s="7" t="s">
        <v>50</v>
      </c>
      <c r="N34" s="7">
        <v>220</v>
      </c>
      <c r="O34" s="39">
        <f t="shared" ref="O34:O45" si="1">J34*L34*N34</f>
        <v>14300</v>
      </c>
      <c r="P34" s="23"/>
    </row>
    <row r="35" spans="1:16" ht="14.25" x14ac:dyDescent="0.2">
      <c r="A35" s="65"/>
      <c r="B35" s="11" t="s">
        <v>51</v>
      </c>
      <c r="C35" s="46"/>
      <c r="D35" s="7">
        <v>500</v>
      </c>
      <c r="E35" s="7" t="s">
        <v>49</v>
      </c>
      <c r="F35" s="7">
        <v>1</v>
      </c>
      <c r="G35" s="7" t="s">
        <v>50</v>
      </c>
      <c r="H35" s="7">
        <v>298</v>
      </c>
      <c r="I35" s="7">
        <f>D35*F35*H35</f>
        <v>149000</v>
      </c>
      <c r="J35" s="7">
        <v>270</v>
      </c>
      <c r="K35" s="7" t="s">
        <v>49</v>
      </c>
      <c r="L35" s="7">
        <v>1</v>
      </c>
      <c r="M35" s="7" t="s">
        <v>50</v>
      </c>
      <c r="N35" s="7">
        <v>280</v>
      </c>
      <c r="O35" s="39">
        <f t="shared" si="1"/>
        <v>75600</v>
      </c>
      <c r="P35" s="23"/>
    </row>
    <row r="36" spans="1:16" ht="14.25" x14ac:dyDescent="0.2">
      <c r="A36" s="65"/>
      <c r="B36" s="11" t="s">
        <v>52</v>
      </c>
      <c r="C36" s="46" t="s">
        <v>53</v>
      </c>
      <c r="D36" s="7"/>
      <c r="E36" s="7"/>
      <c r="F36" s="7"/>
      <c r="G36" s="7"/>
      <c r="H36" s="7"/>
      <c r="I36" s="7"/>
      <c r="J36" s="7">
        <v>16</v>
      </c>
      <c r="K36" s="7" t="s">
        <v>49</v>
      </c>
      <c r="L36" s="7">
        <v>1</v>
      </c>
      <c r="M36" s="7" t="s">
        <v>50</v>
      </c>
      <c r="N36" s="7">
        <v>450</v>
      </c>
      <c r="O36" s="39">
        <f t="shared" si="1"/>
        <v>7200</v>
      </c>
      <c r="P36" s="46"/>
    </row>
    <row r="37" spans="1:16" ht="14.25" x14ac:dyDescent="0.2">
      <c r="A37" s="65"/>
      <c r="B37" s="11" t="s">
        <v>54</v>
      </c>
      <c r="C37" s="46"/>
      <c r="D37" s="7">
        <v>500</v>
      </c>
      <c r="E37" s="7" t="s">
        <v>49</v>
      </c>
      <c r="F37" s="7">
        <v>1</v>
      </c>
      <c r="G37" s="7" t="s">
        <v>50</v>
      </c>
      <c r="H37" s="7">
        <v>268</v>
      </c>
      <c r="I37" s="7">
        <f>D37*F37*H37</f>
        <v>134000</v>
      </c>
      <c r="J37" s="7">
        <v>352</v>
      </c>
      <c r="K37" s="7" t="s">
        <v>49</v>
      </c>
      <c r="L37" s="7">
        <v>1</v>
      </c>
      <c r="M37" s="7" t="s">
        <v>50</v>
      </c>
      <c r="N37" s="7">
        <v>220</v>
      </c>
      <c r="O37" s="39">
        <f t="shared" si="1"/>
        <v>77440</v>
      </c>
      <c r="P37" s="23"/>
    </row>
    <row r="38" spans="1:16" ht="14.25" x14ac:dyDescent="0.2">
      <c r="A38" s="65"/>
      <c r="B38" s="11" t="s">
        <v>55</v>
      </c>
      <c r="C38" s="46"/>
      <c r="D38" s="7"/>
      <c r="E38" s="7"/>
      <c r="F38" s="7"/>
      <c r="G38" s="7"/>
      <c r="H38" s="7"/>
      <c r="I38" s="7"/>
      <c r="J38" s="7">
        <v>270</v>
      </c>
      <c r="K38" s="7" t="s">
        <v>49</v>
      </c>
      <c r="L38" s="7">
        <v>1</v>
      </c>
      <c r="M38" s="7" t="s">
        <v>50</v>
      </c>
      <c r="N38" s="7">
        <v>280</v>
      </c>
      <c r="O38" s="39">
        <f t="shared" si="1"/>
        <v>75600</v>
      </c>
      <c r="P38" s="23"/>
    </row>
    <row r="39" spans="1:16" ht="14.25" x14ac:dyDescent="0.2">
      <c r="A39" s="65"/>
      <c r="B39" s="11" t="s">
        <v>56</v>
      </c>
      <c r="C39" s="46" t="s">
        <v>57</v>
      </c>
      <c r="D39" s="7"/>
      <c r="E39" s="7"/>
      <c r="F39" s="7"/>
      <c r="G39" s="7"/>
      <c r="H39" s="7"/>
      <c r="I39" s="7"/>
      <c r="J39" s="7">
        <v>35</v>
      </c>
      <c r="K39" s="7" t="s">
        <v>49</v>
      </c>
      <c r="L39" s="18">
        <v>1</v>
      </c>
      <c r="M39" s="7" t="s">
        <v>50</v>
      </c>
      <c r="N39" s="7">
        <v>450</v>
      </c>
      <c r="O39" s="39">
        <f t="shared" si="1"/>
        <v>15750</v>
      </c>
      <c r="P39" s="46"/>
    </row>
    <row r="40" spans="1:16" ht="14.25" x14ac:dyDescent="0.2">
      <c r="A40" s="65"/>
      <c r="B40" s="11" t="s">
        <v>58</v>
      </c>
      <c r="C40" s="46"/>
      <c r="D40" s="7"/>
      <c r="E40" s="7"/>
      <c r="F40" s="7"/>
      <c r="G40" s="7"/>
      <c r="H40" s="7"/>
      <c r="I40" s="7"/>
      <c r="J40" s="7">
        <v>60</v>
      </c>
      <c r="K40" s="7" t="s">
        <v>49</v>
      </c>
      <c r="L40" s="7">
        <v>1</v>
      </c>
      <c r="M40" s="7" t="s">
        <v>50</v>
      </c>
      <c r="N40" s="7">
        <v>220</v>
      </c>
      <c r="O40" s="39">
        <f t="shared" si="1"/>
        <v>13200</v>
      </c>
      <c r="P40" s="23"/>
    </row>
    <row r="41" spans="1:16" ht="14.25" x14ac:dyDescent="0.2">
      <c r="A41" s="65"/>
      <c r="B41" s="11" t="s">
        <v>59</v>
      </c>
      <c r="C41" s="46"/>
      <c r="D41" s="7"/>
      <c r="E41" s="7"/>
      <c r="F41" s="7"/>
      <c r="G41" s="7"/>
      <c r="H41" s="7"/>
      <c r="I41" s="7"/>
      <c r="J41" s="7">
        <v>77</v>
      </c>
      <c r="K41" s="7" t="s">
        <v>49</v>
      </c>
      <c r="L41" s="7">
        <v>1</v>
      </c>
      <c r="M41" s="7" t="s">
        <v>50</v>
      </c>
      <c r="N41" s="7">
        <v>280</v>
      </c>
      <c r="O41" s="39">
        <f t="shared" si="1"/>
        <v>21560</v>
      </c>
      <c r="P41" s="23"/>
    </row>
    <row r="42" spans="1:16" ht="14.25" x14ac:dyDescent="0.2">
      <c r="A42" s="65"/>
      <c r="B42" s="11" t="s">
        <v>60</v>
      </c>
      <c r="C42" s="46" t="s">
        <v>61</v>
      </c>
      <c r="D42" s="7"/>
      <c r="E42" s="7"/>
      <c r="F42" s="7"/>
      <c r="G42" s="7"/>
      <c r="H42" s="7"/>
      <c r="I42" s="7"/>
      <c r="J42" s="7">
        <v>12</v>
      </c>
      <c r="K42" s="7" t="s">
        <v>49</v>
      </c>
      <c r="L42" s="7">
        <v>1</v>
      </c>
      <c r="M42" s="7" t="s">
        <v>50</v>
      </c>
      <c r="N42" s="7">
        <v>450</v>
      </c>
      <c r="O42" s="39">
        <f t="shared" si="1"/>
        <v>5400</v>
      </c>
      <c r="P42" s="46"/>
    </row>
    <row r="43" spans="1:16" ht="14.25" x14ac:dyDescent="0.2">
      <c r="A43" s="65"/>
      <c r="B43" s="11" t="s">
        <v>63</v>
      </c>
      <c r="C43" s="46"/>
      <c r="D43" s="7"/>
      <c r="E43" s="7"/>
      <c r="F43" s="7"/>
      <c r="G43" s="7"/>
      <c r="H43" s="7"/>
      <c r="I43" s="7"/>
      <c r="J43" s="7">
        <v>28</v>
      </c>
      <c r="K43" s="7" t="s">
        <v>49</v>
      </c>
      <c r="L43" s="7">
        <v>1</v>
      </c>
      <c r="M43" s="7" t="s">
        <v>50</v>
      </c>
      <c r="N43" s="7">
        <v>220</v>
      </c>
      <c r="O43" s="39">
        <f t="shared" si="1"/>
        <v>6160</v>
      </c>
      <c r="P43" s="46"/>
    </row>
    <row r="44" spans="1:16" ht="14.25" x14ac:dyDescent="0.2">
      <c r="A44" s="65"/>
      <c r="B44" s="11" t="s">
        <v>64</v>
      </c>
      <c r="C44" s="46"/>
      <c r="D44" s="7">
        <v>500</v>
      </c>
      <c r="E44" s="7" t="s">
        <v>49</v>
      </c>
      <c r="F44" s="7">
        <v>1</v>
      </c>
      <c r="G44" s="7" t="s">
        <v>50</v>
      </c>
      <c r="H44" s="7">
        <v>550</v>
      </c>
      <c r="I44" s="7">
        <f>D44*F44*H44</f>
        <v>275000</v>
      </c>
      <c r="J44" s="7">
        <v>16</v>
      </c>
      <c r="K44" s="7" t="s">
        <v>49</v>
      </c>
      <c r="L44" s="7">
        <v>1</v>
      </c>
      <c r="M44" s="7" t="s">
        <v>50</v>
      </c>
      <c r="N44" s="7">
        <v>450</v>
      </c>
      <c r="O44" s="39">
        <f t="shared" si="1"/>
        <v>7200</v>
      </c>
      <c r="P44" s="46"/>
    </row>
    <row r="45" spans="1:16" ht="14.25" x14ac:dyDescent="0.2">
      <c r="A45" s="43"/>
      <c r="B45" s="11" t="s">
        <v>66</v>
      </c>
      <c r="C45" s="46"/>
      <c r="D45" s="7"/>
      <c r="E45" s="7"/>
      <c r="F45" s="7"/>
      <c r="G45" s="7"/>
      <c r="H45" s="7"/>
      <c r="I45" s="7"/>
      <c r="J45" s="7">
        <v>1</v>
      </c>
      <c r="K45" s="7" t="s">
        <v>165</v>
      </c>
      <c r="L45" s="7">
        <v>1</v>
      </c>
      <c r="M45" s="7" t="s">
        <v>166</v>
      </c>
      <c r="N45" s="7">
        <v>29698</v>
      </c>
      <c r="O45" s="7">
        <f t="shared" si="1"/>
        <v>29698</v>
      </c>
      <c r="P45" s="46" t="s">
        <v>134</v>
      </c>
    </row>
    <row r="46" spans="1:16" ht="14.25" x14ac:dyDescent="0.2">
      <c r="A46" s="43"/>
      <c r="B46" s="11" t="s">
        <v>66</v>
      </c>
      <c r="C46" s="46"/>
      <c r="D46" s="7"/>
      <c r="E46" s="7"/>
      <c r="F46" s="7"/>
      <c r="G46" s="7"/>
      <c r="H46" s="7"/>
      <c r="I46" s="7"/>
      <c r="J46" s="7">
        <v>32</v>
      </c>
      <c r="K46" s="7" t="s">
        <v>68</v>
      </c>
      <c r="L46" s="7">
        <v>1</v>
      </c>
      <c r="M46" s="7" t="s">
        <v>50</v>
      </c>
      <c r="N46" s="7">
        <v>470</v>
      </c>
      <c r="O46" s="7">
        <f>J46*L46*N46</f>
        <v>15040</v>
      </c>
      <c r="P46" s="46" t="s">
        <v>135</v>
      </c>
    </row>
    <row r="47" spans="1:16" ht="14.25" x14ac:dyDescent="0.2">
      <c r="A47" s="43"/>
      <c r="B47" s="11"/>
      <c r="C47" s="46"/>
      <c r="D47" s="7"/>
      <c r="E47" s="7"/>
      <c r="F47" s="7"/>
      <c r="G47" s="7"/>
      <c r="H47" s="7"/>
      <c r="I47" s="7"/>
      <c r="J47" s="7">
        <v>90</v>
      </c>
      <c r="K47" s="7" t="s">
        <v>167</v>
      </c>
      <c r="L47" s="7">
        <v>1</v>
      </c>
      <c r="M47" s="7" t="s">
        <v>168</v>
      </c>
      <c r="N47" s="7">
        <v>398</v>
      </c>
      <c r="O47" s="7">
        <f>J47*L47*N47</f>
        <v>35820</v>
      </c>
      <c r="P47" s="46" t="s">
        <v>136</v>
      </c>
    </row>
    <row r="48" spans="1:16" x14ac:dyDescent="0.3">
      <c r="A48" s="47" t="s">
        <v>70</v>
      </c>
      <c r="B48" s="47"/>
      <c r="C48" s="47"/>
      <c r="D48" s="47"/>
      <c r="E48" s="47"/>
      <c r="F48" s="47"/>
      <c r="G48" s="47"/>
      <c r="H48" s="47"/>
      <c r="I48" s="19">
        <f>SUM(I34:I44)</f>
        <v>638400</v>
      </c>
      <c r="J48" s="20"/>
      <c r="K48" s="20"/>
      <c r="L48" s="20"/>
      <c r="M48" s="20"/>
      <c r="N48" s="20"/>
      <c r="O48" s="21">
        <f>SUM(O34:O47)</f>
        <v>399968</v>
      </c>
      <c r="P48" s="22">
        <f>I48-O48</f>
        <v>238432</v>
      </c>
    </row>
    <row r="49" spans="1:16" x14ac:dyDescent="0.3">
      <c r="A49" s="66" t="s">
        <v>71</v>
      </c>
      <c r="B49" s="11" t="s">
        <v>72</v>
      </c>
      <c r="C49" s="12" t="s">
        <v>73</v>
      </c>
      <c r="D49" s="13">
        <v>8</v>
      </c>
      <c r="E49" s="13" t="s">
        <v>74</v>
      </c>
      <c r="F49" s="13">
        <v>1</v>
      </c>
      <c r="G49" s="13" t="s">
        <v>75</v>
      </c>
      <c r="H49" s="14">
        <v>600</v>
      </c>
      <c r="I49" s="7">
        <f>D49*F49*H49</f>
        <v>4800</v>
      </c>
      <c r="J49" s="13">
        <v>52</v>
      </c>
      <c r="K49" s="13" t="s">
        <v>74</v>
      </c>
      <c r="L49" s="13">
        <v>1</v>
      </c>
      <c r="M49" s="13" t="s">
        <v>75</v>
      </c>
      <c r="N49" s="14">
        <v>600</v>
      </c>
      <c r="O49" s="7">
        <f>J49*L49*N49</f>
        <v>31200</v>
      </c>
      <c r="P49" s="16" t="s">
        <v>169</v>
      </c>
    </row>
    <row r="50" spans="1:16" x14ac:dyDescent="0.3">
      <c r="A50" s="66"/>
      <c r="B50" s="11" t="s">
        <v>76</v>
      </c>
      <c r="C50" s="12"/>
      <c r="D50" s="13">
        <v>15</v>
      </c>
      <c r="E50" s="13" t="s">
        <v>74</v>
      </c>
      <c r="F50" s="13">
        <v>1</v>
      </c>
      <c r="G50" s="13" t="s">
        <v>75</v>
      </c>
      <c r="H50" s="14">
        <v>1500</v>
      </c>
      <c r="I50" s="7">
        <f>D50*F50*H50</f>
        <v>22500</v>
      </c>
      <c r="J50" s="13">
        <v>43</v>
      </c>
      <c r="K50" s="13" t="s">
        <v>74</v>
      </c>
      <c r="L50" s="13">
        <v>1</v>
      </c>
      <c r="M50" s="13" t="s">
        <v>75</v>
      </c>
      <c r="N50" s="14">
        <v>1500</v>
      </c>
      <c r="O50" s="7">
        <f t="shared" ref="O50:O63" si="2">J50*L50*N50</f>
        <v>64500</v>
      </c>
      <c r="P50" s="16"/>
    </row>
    <row r="51" spans="1:16" x14ac:dyDescent="0.3">
      <c r="A51" s="66"/>
      <c r="B51" s="11"/>
      <c r="C51" s="12"/>
      <c r="D51" s="13"/>
      <c r="E51" s="13"/>
      <c r="F51" s="13"/>
      <c r="G51" s="13"/>
      <c r="H51" s="14"/>
      <c r="I51" s="7"/>
      <c r="J51" s="13">
        <v>5</v>
      </c>
      <c r="K51" s="13" t="s">
        <v>170</v>
      </c>
      <c r="L51" s="13">
        <v>1</v>
      </c>
      <c r="M51" s="13" t="s">
        <v>171</v>
      </c>
      <c r="N51" s="14">
        <v>1500</v>
      </c>
      <c r="O51" s="7">
        <f t="shared" si="2"/>
        <v>7500</v>
      </c>
      <c r="P51" s="16" t="s">
        <v>137</v>
      </c>
    </row>
    <row r="52" spans="1:16" x14ac:dyDescent="0.3">
      <c r="A52" s="66"/>
      <c r="B52" s="11"/>
      <c r="C52" s="12"/>
      <c r="D52" s="13"/>
      <c r="E52" s="13"/>
      <c r="F52" s="13"/>
      <c r="G52" s="13"/>
      <c r="H52" s="14"/>
      <c r="I52" s="7"/>
      <c r="J52" s="13">
        <v>5</v>
      </c>
      <c r="K52" s="13" t="s">
        <v>170</v>
      </c>
      <c r="L52" s="13">
        <v>1</v>
      </c>
      <c r="M52" s="13" t="s">
        <v>171</v>
      </c>
      <c r="N52" s="14">
        <v>2000</v>
      </c>
      <c r="O52" s="7">
        <f t="shared" si="2"/>
        <v>10000</v>
      </c>
      <c r="P52" s="16" t="s">
        <v>138</v>
      </c>
    </row>
    <row r="53" spans="1:16" x14ac:dyDescent="0.3">
      <c r="A53" s="66"/>
      <c r="B53" s="11"/>
      <c r="C53" s="12"/>
      <c r="D53" s="13"/>
      <c r="E53" s="13"/>
      <c r="F53" s="13"/>
      <c r="G53" s="13"/>
      <c r="H53" s="14"/>
      <c r="I53" s="7"/>
      <c r="J53" s="13">
        <v>15</v>
      </c>
      <c r="K53" s="13" t="s">
        <v>170</v>
      </c>
      <c r="L53" s="13">
        <v>1</v>
      </c>
      <c r="M53" s="13" t="s">
        <v>171</v>
      </c>
      <c r="N53" s="14">
        <v>1500</v>
      </c>
      <c r="O53" s="7">
        <f t="shared" si="2"/>
        <v>22500</v>
      </c>
      <c r="P53" s="16" t="s">
        <v>139</v>
      </c>
    </row>
    <row r="54" spans="1:16" x14ac:dyDescent="0.3">
      <c r="A54" s="66"/>
      <c r="B54" s="11" t="s">
        <v>140</v>
      </c>
      <c r="C54" s="12"/>
      <c r="D54" s="13">
        <v>15</v>
      </c>
      <c r="E54" s="13" t="s">
        <v>74</v>
      </c>
      <c r="F54" s="13">
        <v>1</v>
      </c>
      <c r="G54" s="13" t="s">
        <v>75</v>
      </c>
      <c r="H54" s="14">
        <v>2500</v>
      </c>
      <c r="I54" s="7">
        <f>D54*F54*H54</f>
        <v>37500</v>
      </c>
      <c r="J54" s="13">
        <v>15</v>
      </c>
      <c r="K54" s="13" t="s">
        <v>74</v>
      </c>
      <c r="L54" s="13">
        <v>1</v>
      </c>
      <c r="M54" s="13" t="s">
        <v>75</v>
      </c>
      <c r="N54" s="14">
        <v>2500</v>
      </c>
      <c r="O54" s="7">
        <f t="shared" si="2"/>
        <v>37500</v>
      </c>
      <c r="P54" s="16"/>
    </row>
    <row r="55" spans="1:16" x14ac:dyDescent="0.3">
      <c r="A55" s="66"/>
      <c r="B55" s="11" t="s">
        <v>78</v>
      </c>
      <c r="C55" s="12"/>
      <c r="D55" s="13"/>
      <c r="E55" s="13"/>
      <c r="F55" s="13"/>
      <c r="G55" s="13"/>
      <c r="H55" s="14"/>
      <c r="I55" s="7"/>
      <c r="J55" s="13">
        <v>10</v>
      </c>
      <c r="K55" s="13" t="s">
        <v>74</v>
      </c>
      <c r="L55" s="13">
        <v>1</v>
      </c>
      <c r="M55" s="13" t="s">
        <v>75</v>
      </c>
      <c r="N55" s="14">
        <v>2000</v>
      </c>
      <c r="O55" s="7">
        <f t="shared" si="2"/>
        <v>20000</v>
      </c>
      <c r="P55" s="16"/>
    </row>
    <row r="56" spans="1:16" x14ac:dyDescent="0.3">
      <c r="A56" s="66"/>
      <c r="B56" s="11" t="s">
        <v>141</v>
      </c>
      <c r="C56" s="12"/>
      <c r="D56" s="13">
        <v>4</v>
      </c>
      <c r="E56" s="13" t="s">
        <v>74</v>
      </c>
      <c r="F56" s="13">
        <v>1</v>
      </c>
      <c r="G56" s="13" t="s">
        <v>75</v>
      </c>
      <c r="H56" s="14">
        <v>1500</v>
      </c>
      <c r="I56" s="7">
        <f>D56*F56*H56</f>
        <v>6000</v>
      </c>
      <c r="J56" s="13"/>
      <c r="K56" s="13"/>
      <c r="L56" s="13"/>
      <c r="M56" s="13"/>
      <c r="N56" s="14"/>
      <c r="O56" s="7">
        <f t="shared" si="2"/>
        <v>0</v>
      </c>
      <c r="P56" s="16"/>
    </row>
    <row r="57" spans="1:16" x14ac:dyDescent="0.3">
      <c r="A57" s="66"/>
      <c r="B57" s="11" t="s">
        <v>80</v>
      </c>
      <c r="C57" s="12"/>
      <c r="D57" s="13">
        <v>15</v>
      </c>
      <c r="E57" s="13" t="s">
        <v>74</v>
      </c>
      <c r="F57" s="13">
        <v>1</v>
      </c>
      <c r="G57" s="13" t="s">
        <v>75</v>
      </c>
      <c r="H57" s="14">
        <v>2500</v>
      </c>
      <c r="I57" s="7">
        <f>D57*F57*H57</f>
        <v>37500</v>
      </c>
      <c r="J57" s="13">
        <v>15</v>
      </c>
      <c r="K57" s="13" t="s">
        <v>74</v>
      </c>
      <c r="L57" s="13">
        <v>1</v>
      </c>
      <c r="M57" s="13" t="s">
        <v>75</v>
      </c>
      <c r="N57" s="14">
        <v>2500</v>
      </c>
      <c r="O57" s="7">
        <f t="shared" si="2"/>
        <v>37500</v>
      </c>
      <c r="P57" s="16"/>
    </row>
    <row r="58" spans="1:16" x14ac:dyDescent="0.3">
      <c r="A58" s="66"/>
      <c r="B58" s="11"/>
      <c r="C58" s="12"/>
      <c r="D58" s="13"/>
      <c r="E58" s="13"/>
      <c r="F58" s="13"/>
      <c r="G58" s="13"/>
      <c r="H58" s="14"/>
      <c r="I58" s="7"/>
      <c r="J58" s="13">
        <v>15</v>
      </c>
      <c r="K58" s="13" t="s">
        <v>74</v>
      </c>
      <c r="L58" s="13">
        <v>1</v>
      </c>
      <c r="M58" s="13" t="s">
        <v>75</v>
      </c>
      <c r="N58" s="14">
        <v>1500</v>
      </c>
      <c r="O58" s="7">
        <f t="shared" si="2"/>
        <v>22500</v>
      </c>
      <c r="P58" s="16" t="s">
        <v>142</v>
      </c>
    </row>
    <row r="59" spans="1:16" x14ac:dyDescent="0.3">
      <c r="A59" s="66"/>
      <c r="B59" s="11"/>
      <c r="C59" s="12"/>
      <c r="D59" s="13"/>
      <c r="E59" s="13"/>
      <c r="F59" s="13"/>
      <c r="G59" s="13"/>
      <c r="H59" s="14"/>
      <c r="I59" s="7"/>
      <c r="J59" s="13">
        <v>26</v>
      </c>
      <c r="K59" s="13" t="s">
        <v>74</v>
      </c>
      <c r="L59" s="13">
        <v>1</v>
      </c>
      <c r="M59" s="13" t="s">
        <v>75</v>
      </c>
      <c r="N59" s="14">
        <v>1000</v>
      </c>
      <c r="O59" s="7">
        <f t="shared" si="2"/>
        <v>26000</v>
      </c>
      <c r="P59" s="16" t="s">
        <v>143</v>
      </c>
    </row>
    <row r="60" spans="1:16" x14ac:dyDescent="0.3">
      <c r="A60" s="66"/>
      <c r="B60" s="11"/>
      <c r="C60" s="12"/>
      <c r="D60" s="13"/>
      <c r="E60" s="13"/>
      <c r="F60" s="13"/>
      <c r="G60" s="13"/>
      <c r="H60" s="14"/>
      <c r="I60" s="7"/>
      <c r="J60" s="13">
        <v>47</v>
      </c>
      <c r="K60" s="13" t="s">
        <v>170</v>
      </c>
      <c r="L60" s="13">
        <v>1</v>
      </c>
      <c r="M60" s="13" t="s">
        <v>171</v>
      </c>
      <c r="N60" s="14">
        <v>600</v>
      </c>
      <c r="O60" s="7">
        <f t="shared" si="2"/>
        <v>28200</v>
      </c>
      <c r="P60" s="16" t="s">
        <v>144</v>
      </c>
    </row>
    <row r="61" spans="1:16" x14ac:dyDescent="0.3">
      <c r="A61" s="66"/>
      <c r="B61" s="11" t="s">
        <v>81</v>
      </c>
      <c r="C61" s="12"/>
      <c r="D61" s="13">
        <v>8</v>
      </c>
      <c r="E61" s="13" t="s">
        <v>74</v>
      </c>
      <c r="F61" s="13">
        <v>1</v>
      </c>
      <c r="G61" s="13" t="s">
        <v>75</v>
      </c>
      <c r="H61" s="14">
        <v>1500</v>
      </c>
      <c r="I61" s="7">
        <f>D61*F61*H61</f>
        <v>12000</v>
      </c>
      <c r="J61" s="13">
        <v>15</v>
      </c>
      <c r="K61" s="13" t="s">
        <v>74</v>
      </c>
      <c r="L61" s="13">
        <v>1</v>
      </c>
      <c r="M61" s="13" t="s">
        <v>75</v>
      </c>
      <c r="N61" s="14">
        <v>1500</v>
      </c>
      <c r="O61" s="7">
        <f t="shared" si="2"/>
        <v>22500</v>
      </c>
      <c r="P61" s="16"/>
    </row>
    <row r="62" spans="1:16" x14ac:dyDescent="0.3">
      <c r="A62" s="44"/>
      <c r="B62" s="11"/>
      <c r="C62" s="12"/>
      <c r="D62" s="13"/>
      <c r="E62" s="13"/>
      <c r="F62" s="13"/>
      <c r="G62" s="13"/>
      <c r="H62" s="14"/>
      <c r="I62" s="7"/>
      <c r="J62" s="13">
        <v>6</v>
      </c>
      <c r="K62" s="13" t="s">
        <v>74</v>
      </c>
      <c r="L62" s="13">
        <v>2</v>
      </c>
      <c r="M62" s="13" t="s">
        <v>172</v>
      </c>
      <c r="N62" s="14">
        <v>1500</v>
      </c>
      <c r="O62" s="7">
        <f t="shared" si="2"/>
        <v>18000</v>
      </c>
      <c r="P62" s="16" t="s">
        <v>145</v>
      </c>
    </row>
    <row r="63" spans="1:16" x14ac:dyDescent="0.3">
      <c r="A63" s="44"/>
      <c r="B63" s="11"/>
      <c r="C63" s="12"/>
      <c r="D63" s="13"/>
      <c r="E63" s="13"/>
      <c r="F63" s="13"/>
      <c r="G63" s="13"/>
      <c r="H63" s="14"/>
      <c r="I63" s="7"/>
      <c r="J63" s="13">
        <v>5</v>
      </c>
      <c r="K63" s="13" t="s">
        <v>170</v>
      </c>
      <c r="L63" s="13">
        <v>2</v>
      </c>
      <c r="M63" s="13" t="s">
        <v>172</v>
      </c>
      <c r="N63" s="14">
        <v>1500</v>
      </c>
      <c r="O63" s="7">
        <f t="shared" si="2"/>
        <v>15000</v>
      </c>
      <c r="P63" s="16" t="s">
        <v>146</v>
      </c>
    </row>
    <row r="64" spans="1:16" x14ac:dyDescent="0.3">
      <c r="A64" s="44"/>
      <c r="B64" s="11"/>
      <c r="C64" s="12"/>
      <c r="D64" s="13"/>
      <c r="E64" s="13"/>
      <c r="F64" s="13"/>
      <c r="G64" s="13"/>
      <c r="H64" s="14"/>
      <c r="I64" s="7"/>
      <c r="J64" s="13"/>
      <c r="K64" s="13"/>
      <c r="L64" s="13"/>
      <c r="M64" s="13"/>
      <c r="N64" s="14"/>
      <c r="O64" s="7"/>
      <c r="P64" s="38"/>
    </row>
    <row r="65" spans="1:17" x14ac:dyDescent="0.3">
      <c r="A65" s="47" t="s">
        <v>82</v>
      </c>
      <c r="B65" s="47"/>
      <c r="C65" s="47"/>
      <c r="D65" s="47"/>
      <c r="E65" s="47"/>
      <c r="F65" s="47"/>
      <c r="G65" s="47"/>
      <c r="H65" s="47"/>
      <c r="I65" s="19">
        <f>SUM(I49:I61)</f>
        <v>120300</v>
      </c>
      <c r="J65" s="24"/>
      <c r="K65" s="24"/>
      <c r="L65" s="24"/>
      <c r="M65" s="24"/>
      <c r="N65" s="24"/>
      <c r="O65" s="24">
        <f>SUM(O49:O64)</f>
        <v>362900</v>
      </c>
      <c r="P65" s="22">
        <f>I65-O65</f>
        <v>-242600</v>
      </c>
    </row>
    <row r="66" spans="1:17" x14ac:dyDescent="0.3">
      <c r="A66" s="67" t="s">
        <v>83</v>
      </c>
      <c r="B66" s="34" t="s">
        <v>84</v>
      </c>
      <c r="C66" s="15" t="s">
        <v>85</v>
      </c>
      <c r="D66" s="7">
        <v>1</v>
      </c>
      <c r="E66" s="7" t="s">
        <v>86</v>
      </c>
      <c r="F66" s="7">
        <v>1</v>
      </c>
      <c r="G66" s="7" t="s">
        <v>87</v>
      </c>
      <c r="H66" s="7">
        <v>100000</v>
      </c>
      <c r="I66" s="7">
        <f>D66*F66*H66</f>
        <v>100000</v>
      </c>
      <c r="J66" s="7">
        <v>1</v>
      </c>
      <c r="K66" s="7" t="s">
        <v>86</v>
      </c>
      <c r="L66" s="7">
        <v>1</v>
      </c>
      <c r="M66" s="7" t="s">
        <v>87</v>
      </c>
      <c r="N66" s="7">
        <v>48000</v>
      </c>
      <c r="O66" s="39">
        <f>J66*L66*N66</f>
        <v>48000</v>
      </c>
      <c r="P66" s="16"/>
    </row>
    <row r="67" spans="1:17" ht="14.25" x14ac:dyDescent="0.2">
      <c r="A67" s="67"/>
      <c r="B67" s="34" t="s">
        <v>88</v>
      </c>
      <c r="C67" s="15" t="s">
        <v>89</v>
      </c>
      <c r="D67" s="7">
        <v>1</v>
      </c>
      <c r="E67" s="7" t="s">
        <v>86</v>
      </c>
      <c r="F67" s="7">
        <v>1</v>
      </c>
      <c r="G67" s="7" t="s">
        <v>87</v>
      </c>
      <c r="H67" s="7">
        <v>15000</v>
      </c>
      <c r="I67" s="7">
        <f>D67*F67*H67</f>
        <v>15000</v>
      </c>
      <c r="J67" s="7">
        <v>1</v>
      </c>
      <c r="K67" s="7" t="s">
        <v>86</v>
      </c>
      <c r="L67" s="7">
        <v>1</v>
      </c>
      <c r="M67" s="7" t="s">
        <v>87</v>
      </c>
      <c r="N67" s="7">
        <v>14700</v>
      </c>
      <c r="O67" s="39">
        <f>J67*L67*N67</f>
        <v>14700</v>
      </c>
      <c r="P67" s="15" t="s">
        <v>90</v>
      </c>
    </row>
    <row r="68" spans="1:17" ht="14.25" x14ac:dyDescent="0.2">
      <c r="A68" s="67"/>
      <c r="B68" s="34" t="s">
        <v>91</v>
      </c>
      <c r="C68" s="25"/>
      <c r="D68" s="7"/>
      <c r="E68" s="7"/>
      <c r="F68" s="7"/>
      <c r="G68" s="7"/>
      <c r="H68" s="7"/>
      <c r="I68" s="7"/>
      <c r="J68" s="7">
        <v>1</v>
      </c>
      <c r="K68" s="7" t="s">
        <v>86</v>
      </c>
      <c r="L68" s="7">
        <v>1</v>
      </c>
      <c r="M68" s="7" t="s">
        <v>87</v>
      </c>
      <c r="N68" s="7">
        <v>9500</v>
      </c>
      <c r="O68" s="39">
        <f>J68*L68*N68</f>
        <v>9500</v>
      </c>
      <c r="P68" s="15" t="s">
        <v>173</v>
      </c>
    </row>
    <row r="69" spans="1:17" ht="14.25" x14ac:dyDescent="0.2">
      <c r="A69" s="67"/>
      <c r="B69" s="34"/>
      <c r="C69" s="15"/>
      <c r="D69" s="7"/>
      <c r="E69" s="7"/>
      <c r="F69" s="7"/>
      <c r="G69" s="7"/>
      <c r="H69" s="7"/>
      <c r="I69" s="7"/>
      <c r="J69" s="7">
        <v>10</v>
      </c>
      <c r="K69" s="7" t="s">
        <v>174</v>
      </c>
      <c r="L69" s="7">
        <v>1</v>
      </c>
      <c r="M69" s="7" t="s">
        <v>175</v>
      </c>
      <c r="N69" s="7">
        <v>80</v>
      </c>
      <c r="O69" s="39">
        <f>J69*L69*N69</f>
        <v>800</v>
      </c>
      <c r="P69" s="15" t="s">
        <v>147</v>
      </c>
    </row>
    <row r="70" spans="1:17" ht="14.25" x14ac:dyDescent="0.2">
      <c r="A70" s="67"/>
      <c r="B70" s="34"/>
      <c r="C70" s="15"/>
      <c r="D70" s="7"/>
      <c r="E70" s="7"/>
      <c r="F70" s="7"/>
      <c r="G70" s="7"/>
      <c r="H70" s="7"/>
      <c r="I70" s="7"/>
      <c r="J70" s="7">
        <v>30</v>
      </c>
      <c r="K70" s="7" t="s">
        <v>176</v>
      </c>
      <c r="L70" s="7">
        <v>1</v>
      </c>
      <c r="M70" s="7" t="s">
        <v>175</v>
      </c>
      <c r="N70" s="7">
        <v>15</v>
      </c>
      <c r="O70" s="39">
        <f>J70*L70*N70</f>
        <v>450</v>
      </c>
      <c r="P70" s="15" t="s">
        <v>148</v>
      </c>
    </row>
    <row r="71" spans="1:17" x14ac:dyDescent="0.3">
      <c r="A71" s="47" t="s">
        <v>92</v>
      </c>
      <c r="B71" s="47"/>
      <c r="C71" s="47"/>
      <c r="D71" s="47"/>
      <c r="E71" s="47"/>
      <c r="F71" s="47"/>
      <c r="G71" s="47"/>
      <c r="H71" s="47"/>
      <c r="I71" s="19">
        <f>SUM(I66:I70)</f>
        <v>115000</v>
      </c>
      <c r="J71" s="20"/>
      <c r="K71" s="20"/>
      <c r="L71" s="20"/>
      <c r="M71" s="20"/>
      <c r="N71" s="20"/>
      <c r="O71" s="24">
        <f>SUM(O66:O70)</f>
        <v>73450</v>
      </c>
      <c r="P71" s="22">
        <f>I71-O71</f>
        <v>41550</v>
      </c>
    </row>
    <row r="72" spans="1:17" x14ac:dyDescent="0.3">
      <c r="A72" s="59" t="s">
        <v>93</v>
      </c>
      <c r="B72" s="26" t="s">
        <v>14</v>
      </c>
      <c r="C72" s="26"/>
      <c r="D72" s="13">
        <v>2</v>
      </c>
      <c r="E72" s="12" t="s">
        <v>17</v>
      </c>
      <c r="F72" s="13">
        <v>3</v>
      </c>
      <c r="G72" s="7" t="s">
        <v>18</v>
      </c>
      <c r="H72" s="14">
        <v>1060</v>
      </c>
      <c r="I72" s="7">
        <f>D72*F72*H72</f>
        <v>6360</v>
      </c>
      <c r="J72" s="13"/>
      <c r="K72" s="12" t="s">
        <v>17</v>
      </c>
      <c r="L72" s="13"/>
      <c r="M72" s="7" t="s">
        <v>18</v>
      </c>
      <c r="N72" s="14"/>
      <c r="O72" s="7">
        <f>J72*L72*N72</f>
        <v>0</v>
      </c>
      <c r="P72" s="16"/>
    </row>
    <row r="73" spans="1:17" x14ac:dyDescent="0.3">
      <c r="A73" s="60"/>
      <c r="B73" s="26" t="s">
        <v>71</v>
      </c>
      <c r="C73" s="26"/>
      <c r="D73" s="13">
        <v>4</v>
      </c>
      <c r="E73" s="12" t="s">
        <v>49</v>
      </c>
      <c r="F73" s="13">
        <v>1</v>
      </c>
      <c r="G73" s="13" t="s">
        <v>94</v>
      </c>
      <c r="H73" s="14">
        <v>2900</v>
      </c>
      <c r="I73" s="7">
        <f t="shared" ref="I73:I74" si="3">D73*F73*H73</f>
        <v>11600</v>
      </c>
      <c r="J73" s="13">
        <v>4</v>
      </c>
      <c r="K73" s="12" t="s">
        <v>174</v>
      </c>
      <c r="L73" s="13">
        <v>1</v>
      </c>
      <c r="M73" s="13" t="s">
        <v>175</v>
      </c>
      <c r="N73" s="14">
        <v>2200</v>
      </c>
      <c r="O73" s="7">
        <f>J73*L73*N73</f>
        <v>8800</v>
      </c>
      <c r="P73" s="16"/>
    </row>
    <row r="74" spans="1:17" ht="71.25" x14ac:dyDescent="0.3">
      <c r="A74" s="60"/>
      <c r="B74" s="26" t="s">
        <v>95</v>
      </c>
      <c r="C74" s="26"/>
      <c r="D74" s="13">
        <v>70</v>
      </c>
      <c r="E74" s="13" t="s">
        <v>49</v>
      </c>
      <c r="F74" s="13">
        <v>2</v>
      </c>
      <c r="G74" s="13" t="s">
        <v>87</v>
      </c>
      <c r="H74" s="14">
        <v>400</v>
      </c>
      <c r="I74" s="7">
        <f t="shared" si="3"/>
        <v>56000</v>
      </c>
      <c r="J74" s="13">
        <v>90</v>
      </c>
      <c r="K74" s="13" t="s">
        <v>49</v>
      </c>
      <c r="L74" s="13">
        <v>1</v>
      </c>
      <c r="M74" s="13" t="s">
        <v>87</v>
      </c>
      <c r="N74" s="14">
        <v>500</v>
      </c>
      <c r="O74" s="7">
        <f>J74*L74*N74</f>
        <v>45000</v>
      </c>
      <c r="P74" s="38" t="s">
        <v>149</v>
      </c>
    </row>
    <row r="75" spans="1:17" x14ac:dyDescent="0.3">
      <c r="A75" s="47" t="s">
        <v>96</v>
      </c>
      <c r="B75" s="47"/>
      <c r="C75" s="47"/>
      <c r="D75" s="47"/>
      <c r="E75" s="47"/>
      <c r="F75" s="47"/>
      <c r="G75" s="47"/>
      <c r="H75" s="47"/>
      <c r="I75" s="19">
        <f>SUM(I72:I74)</f>
        <v>73960</v>
      </c>
      <c r="J75" s="20"/>
      <c r="K75" s="20"/>
      <c r="L75" s="20"/>
      <c r="M75" s="20"/>
      <c r="N75" s="20"/>
      <c r="O75" s="24">
        <f>SUM(O72:O74)</f>
        <v>53800</v>
      </c>
      <c r="P75" s="22">
        <f>I75-O75</f>
        <v>20160</v>
      </c>
    </row>
    <row r="76" spans="1:17" x14ac:dyDescent="0.3">
      <c r="A76" s="55" t="s">
        <v>97</v>
      </c>
      <c r="B76" s="55"/>
      <c r="C76" s="55"/>
      <c r="D76" s="55"/>
      <c r="E76" s="55"/>
      <c r="F76" s="55"/>
      <c r="G76" s="55"/>
      <c r="H76" s="55"/>
      <c r="I76" s="27">
        <f>I33+I48+I65+I71+I75</f>
        <v>1663660</v>
      </c>
      <c r="J76" s="56" t="s">
        <v>97</v>
      </c>
      <c r="K76" s="57"/>
      <c r="L76" s="57"/>
      <c r="M76" s="57"/>
      <c r="N76" s="58"/>
      <c r="O76" s="27">
        <f>O33+O48+O65+O71+O75</f>
        <v>1645368</v>
      </c>
      <c r="P76" s="16"/>
    </row>
    <row r="77" spans="1:17" x14ac:dyDescent="0.3">
      <c r="A77" s="55" t="s">
        <v>98</v>
      </c>
      <c r="B77" s="55"/>
      <c r="C77" s="55"/>
      <c r="D77" s="55"/>
      <c r="E77" s="55"/>
      <c r="F77" s="55"/>
      <c r="G77" s="55"/>
      <c r="H77" s="55"/>
      <c r="I77" s="27">
        <f>I76*16%</f>
        <v>266185.59999999998</v>
      </c>
      <c r="J77" s="56" t="s">
        <v>99</v>
      </c>
      <c r="K77" s="57"/>
      <c r="L77" s="57"/>
      <c r="M77" s="57"/>
      <c r="N77" s="58"/>
      <c r="O77" s="27">
        <f>O76*16%</f>
        <v>263258.88</v>
      </c>
      <c r="P77" s="16"/>
    </row>
    <row r="78" spans="1:17" x14ac:dyDescent="0.3">
      <c r="A78" s="55" t="s">
        <v>100</v>
      </c>
      <c r="B78" s="55"/>
      <c r="C78" s="55"/>
      <c r="D78" s="55"/>
      <c r="E78" s="55"/>
      <c r="F78" s="55"/>
      <c r="G78" s="55"/>
      <c r="H78" s="55"/>
      <c r="I78" s="27">
        <f>I76+I77</f>
        <v>1929845.6</v>
      </c>
      <c r="J78" s="56" t="s">
        <v>100</v>
      </c>
      <c r="K78" s="57"/>
      <c r="L78" s="57"/>
      <c r="M78" s="57"/>
      <c r="N78" s="58"/>
      <c r="O78" s="27">
        <f>O76+O77</f>
        <v>1908626.88</v>
      </c>
      <c r="P78" s="22">
        <f>I78-O78</f>
        <v>21218.720000000205</v>
      </c>
    </row>
    <row r="79" spans="1:17" x14ac:dyDescent="0.3">
      <c r="Q79" s="28"/>
    </row>
  </sheetData>
  <mergeCells count="25">
    <mergeCell ref="A75:H75"/>
    <mergeCell ref="A76:H76"/>
    <mergeCell ref="J76:N76"/>
    <mergeCell ref="A77:H77"/>
    <mergeCell ref="J77:N77"/>
    <mergeCell ref="A78:H78"/>
    <mergeCell ref="J78:N78"/>
    <mergeCell ref="A48:H48"/>
    <mergeCell ref="A49:A61"/>
    <mergeCell ref="A65:H65"/>
    <mergeCell ref="A66:A70"/>
    <mergeCell ref="A71:H71"/>
    <mergeCell ref="A72:A74"/>
    <mergeCell ref="N3:O3"/>
    <mergeCell ref="P3:P4"/>
    <mergeCell ref="A5:A32"/>
    <mergeCell ref="B5:B32"/>
    <mergeCell ref="A33:H33"/>
    <mergeCell ref="A34:A44"/>
    <mergeCell ref="A1:I1"/>
    <mergeCell ref="A3:B4"/>
    <mergeCell ref="C3:C4"/>
    <mergeCell ref="D3:G3"/>
    <mergeCell ref="H3:I3"/>
    <mergeCell ref="J3:M3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结算-实际明细</vt:lpstr>
      <vt:lpstr>提交结算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2018-02-02T03:54:00Z</cp:lastPrinted>
  <dcterms:created xsi:type="dcterms:W3CDTF">2018-01-05T11:03:00Z</dcterms:created>
  <dcterms:modified xsi:type="dcterms:W3CDTF">2018-04-08T13:21:10Z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