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<sst xmlns="http://schemas.openxmlformats.org/spreadsheetml/2006/main" count="97">
  <si>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</si>
  <si>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团号：KMJB-180617-ANS294</t>
  </si>
  <si>
    <t>会议日期：2018年06月17日-21日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</si>
  <si>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</si>
  <si>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</si>
  <si>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</si>
  <si>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</si>
  <si>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</si>
  <si>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</si>
  <si>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</si>
  <si>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</si>
  <si>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</si>
  <si>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</si>
  <si>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</si>
  <si>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</si>
  <si>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</si>
  <si>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</si>
  <si>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</si>
  <si>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</si>
  <si>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</si>
  <si>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</si>
  <si>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</si>
  <si>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客户境外购买伴手礼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</si>
  <si>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</si>
  <si>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</si>
  <si>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</si>
  <si>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</si>
  <si>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</si>
  <si>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</si>
  <si>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</si>
  <si>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</si>
  <si>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</si>
  <si>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</si>
  <si>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</si>
  <si>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</si>
  <si>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</si>
  <si>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</si>
  <si>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</si>
  <si>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</si>
  <si>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</si>
  <si>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</si>
  <si>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</si>
  <si>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</si>
  <si>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境外交通费</t>
  </si>
  <si>
    <t>境外费用合计</t>
  </si>
  <si>
    <t>其他</t>
  </si>
  <si>
    <t>OHBM大会境外注册费</t>
  </si>
  <si>
    <t>各地客户境内交通费垫付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</si>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</sst>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177" formatCode="#,##0.00_ "/>
    <numFmt numFmtId="178" formatCode="#,##0.00;[Red]#,##0.00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6" fillId="24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J45" sqref="J45:J52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4000</v>
      </c>
      <c r="D17" s="66">
        <v>1</v>
      </c>
      <c r="E17" s="65">
        <f t="shared" si="2"/>
        <v>4000</v>
      </c>
      <c r="F17" s="65">
        <v>4000</v>
      </c>
      <c r="G17" s="65">
        <v>0</v>
      </c>
      <c r="H17" s="65">
        <f t="shared" si="0"/>
        <v>4000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4000</v>
      </c>
      <c r="D21" s="69">
        <f t="shared" ref="D21:E21" si="4">SUM(D17)</f>
        <v>1</v>
      </c>
      <c r="E21" s="69">
        <f t="shared" si="4"/>
        <v>4000</v>
      </c>
      <c r="F21" s="69">
        <f>SUM(F17:F20)</f>
        <v>4000</v>
      </c>
      <c r="G21" s="69">
        <f t="shared" ref="G21:H21" si="5">SUM(G17:G20)</f>
        <v>0</v>
      </c>
      <c r="H21" s="69">
        <f t="shared" si="5"/>
        <v>4000</v>
      </c>
      <c r="I21" s="89"/>
      <c r="J21" s="93"/>
    </row>
    <row r="22" customHeight="1" spans="1:10">
      <c r="A22" s="63">
        <v>4</v>
      </c>
      <c r="B22" s="64" t="s">
        <v>25</v>
      </c>
      <c r="C22" s="65">
        <v>5000</v>
      </c>
      <c r="D22" s="66">
        <v>1</v>
      </c>
      <c r="E22" s="65">
        <f t="shared" si="2"/>
        <v>5000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5000</v>
      </c>
      <c r="D24" s="69">
        <f t="shared" ref="D24:E24" si="6">SUM(D22)</f>
        <v>1</v>
      </c>
      <c r="E24" s="69">
        <f t="shared" si="6"/>
        <v>5000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4000</v>
      </c>
      <c r="D41" s="66">
        <v>1</v>
      </c>
      <c r="E41" s="65">
        <f t="shared" si="2"/>
        <v>4000</v>
      </c>
      <c r="F41" s="65">
        <v>0</v>
      </c>
      <c r="G41" s="65">
        <v>0</v>
      </c>
      <c r="H41" s="65">
        <f t="shared" si="0"/>
        <v>0</v>
      </c>
      <c r="I41" s="86" t="s">
        <v>41</v>
      </c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 t="s">
        <v>43</v>
      </c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4000</v>
      </c>
      <c r="D44" s="69">
        <f t="shared" ref="D44:E44" si="17">SUM(D41)</f>
        <v>1</v>
      </c>
      <c r="E44" s="69">
        <f t="shared" si="17"/>
        <v>4000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117000</v>
      </c>
      <c r="D45" s="66">
        <v>1</v>
      </c>
      <c r="E45" s="65">
        <f t="shared" si="2"/>
        <v>117000</v>
      </c>
      <c r="F45" s="65">
        <v>115200</v>
      </c>
      <c r="G45" s="65">
        <v>0</v>
      </c>
      <c r="H45" s="65">
        <f t="shared" si="0"/>
        <v>115200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1800</v>
      </c>
      <c r="G46" s="65">
        <v>0</v>
      </c>
      <c r="H46" s="65">
        <f t="shared" ref="H46:H51" si="19">F46+G46</f>
        <v>1800</v>
      </c>
      <c r="I46" s="86" t="s">
        <v>47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117000</v>
      </c>
      <c r="D52" s="69">
        <f t="shared" ref="D52:E52" si="20">SUM(D45)</f>
        <v>1</v>
      </c>
      <c r="E52" s="69">
        <f t="shared" si="20"/>
        <v>117000</v>
      </c>
      <c r="F52" s="69">
        <f>SUM(F45:F51)</f>
        <v>117000</v>
      </c>
      <c r="G52" s="69">
        <f t="shared" ref="G52:H52" si="21">SUM(G45:G51)</f>
        <v>0</v>
      </c>
      <c r="H52" s="69">
        <f t="shared" si="21"/>
        <v>117000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130000</v>
      </c>
      <c r="D53" s="69">
        <f t="shared" ref="D53:H53" si="22">SUM(D52,D44,D40,D37,D32,D27,D24,D21,D16,D13)</f>
        <v>4</v>
      </c>
      <c r="E53" s="69">
        <f t="shared" si="22"/>
        <v>130000</v>
      </c>
      <c r="F53" s="69">
        <f t="shared" si="22"/>
        <v>121000</v>
      </c>
      <c r="G53" s="69">
        <f t="shared" si="22"/>
        <v>0</v>
      </c>
      <c r="H53" s="69">
        <f t="shared" si="22"/>
        <v>121000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130000</v>
      </c>
      <c r="B58" s="81"/>
      <c r="C58" s="81">
        <f>H53</f>
        <v>121000</v>
      </c>
      <c r="D58" s="81"/>
      <c r="E58" s="81">
        <f>F53</f>
        <v>121000</v>
      </c>
      <c r="F58" s="81"/>
      <c r="G58" s="81">
        <f>G53</f>
        <v>0</v>
      </c>
      <c r="H58" s="81"/>
      <c r="I58" s="99">
        <f>A58-C58</f>
        <v>9000</v>
      </c>
    </row>
    <row r="60" customHeight="1" spans="1:9">
      <c r="A60" s="55" t="s">
        <v>55</v>
      </c>
      <c r="B60" s="82"/>
      <c r="C60" s="83" t="s">
        <v>56</v>
      </c>
      <c r="D60" s="84"/>
      <c r="E60" s="84" t="s">
        <v>57</v>
      </c>
      <c r="F60" s="84"/>
      <c r="G60" s="84" t="s">
        <v>58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2"/>
      <c r="J11" s="43"/>
      <c r="K11" s="44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2"/>
      <c r="J12" s="43"/>
      <c r="K12" s="44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2"/>
      <c r="J14" s="43"/>
      <c r="K14" s="44" t="s">
        <v>85</v>
      </c>
    </row>
    <row r="15" ht="20.1" customHeight="1" spans="2:11">
      <c r="B15" s="22">
        <v>5</v>
      </c>
      <c r="C15" s="23"/>
      <c r="D15" s="24" t="s">
        <v>45</v>
      </c>
      <c r="E15" s="27" t="s">
        <v>86</v>
      </c>
      <c r="F15" s="27"/>
      <c r="G15" s="25">
        <v>33</v>
      </c>
      <c r="H15" s="25">
        <v>33</v>
      </c>
      <c r="I15" s="42"/>
      <c r="J15" s="43"/>
      <c r="K15" s="44" t="s">
        <v>87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56</v>
      </c>
      <c r="G23" s="16" t="s">
        <v>91</v>
      </c>
      <c r="H23" s="16"/>
      <c r="I23" s="16"/>
      <c r="J23" s="16" t="s">
        <v>58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宋净菲</v>
      </c>
      <c r="G28" s="7"/>
      <c r="H28" s="6" t="s">
        <v>62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68</v>
      </c>
      <c r="E30" s="10"/>
      <c r="F30" s="11" t="str">
        <f>F7</f>
        <v>11月4日-6日</v>
      </c>
      <c r="G30" s="11"/>
      <c r="H30" s="10" t="s">
        <v>70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49</v>
      </c>
      <c r="J33" s="25"/>
      <c r="K33" s="50" t="s">
        <v>77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90</v>
      </c>
      <c r="C38" s="16"/>
      <c r="D38" s="16"/>
      <c r="E38" s="16"/>
      <c r="F38" s="16" t="s">
        <v>56</v>
      </c>
      <c r="G38" s="16" t="s">
        <v>91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2018-05-21T05:58:48Z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