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2552" windowHeight="1120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<sst xmlns="http://schemas.openxmlformats.org/spreadsheetml/2006/main" count="1265" uniqueCount="528">
  <si>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</si>
  <si>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</si>
  <si>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</si>
  <si>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</si>
  <si>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</si>
  <si>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</si>
  <si>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</si>
  <si>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</si>
  <si>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</si>
  <si>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</si>
  <si>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</si>
  <si>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</si>
  <si>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</si>
  <si>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</si>
  <si>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</si>
  <si>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</si>
  <si>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</si>
  <si>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</si>
  <si>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餐饮</t>
  </si>
  <si>
    <t>模块6</t>
  </si>
  <si>
    <t>物料制作</t>
  </si>
  <si>
    <t>模块7</t>
  </si>
  <si>
    <t>保险</t>
  </si>
  <si>
    <t>模块8</t>
  </si>
  <si>
    <t>运营费用</t>
  </si>
  <si>
    <t>模块9</t>
  </si>
  <si>
    <t>服务费</t>
  </si>
  <si>
    <t>模块10</t>
  </si>
  <si>
    <t>税费</t>
  </si>
  <si>
    <t>合计</t>
  </si>
  <si>
    <t>客户名称</t>
  </si>
  <si>
    <t>业务联系人</t>
  </si>
  <si>
    <t>联系方式</t>
  </si>
  <si>
    <t>项目名称</t>
  </si>
  <si>
    <t>2024快手光合创作者大会</t>
  </si>
  <si>
    <t>采购联系人</t>
  </si>
  <si>
    <t>徐岩</t>
  </si>
  <si>
    <t>项目日期</t>
  </si>
  <si>
    <t>8月26日-8月28日</t>
  </si>
  <si>
    <t>接待人数</t>
  </si>
  <si>
    <r>
      <rPr>
        <u/>
        <sz val="10"/>
        <color rgb="FF0000FF"/>
        <rFont val="微软雅黑"/>
        <charset val="134"/>
      </rPr>
      <t>23</t>
    </r>
    <r>
      <rPr>
        <sz val="10"/>
        <color rgb="FF0000FF"/>
        <rFont val="微软雅黑"/>
        <charset val="134"/>
      </rPr>
      <t>人拟定</t>
    </r>
  </si>
  <si>
    <t>目的地</t>
  </si>
  <si>
    <t>无锡</t>
  </si>
  <si>
    <t>报价时间</t>
  </si>
  <si>
    <t>项目经理</t>
  </si>
  <si>
    <t>杨燕</t>
  </si>
  <si>
    <t>邮箱地址</t>
  </si>
  <si>
    <t>yangyan@cct.cn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</si>
  <si>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</si>
  <si>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</si>
  <si>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</si>
  <si>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</si>
  <si>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</si>
  <si>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</si>
  <si>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</si>
  <si>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</si>
  <si>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</si>
  <si>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北京往返估算经济舱</t>
  </si>
  <si>
    <t>高铁预估总采购金额</t>
  </si>
  <si>
    <t>火车票</t>
  </si>
  <si>
    <t>北京往返估算二等座</t>
  </si>
  <si>
    <t>自驾前往预估</t>
  </si>
  <si>
    <t>其他</t>
  </si>
  <si>
    <t>高铁票服务费</t>
  </si>
  <si>
    <t>单项小计:</t>
  </si>
  <si>
    <t>车辆等级</t>
  </si>
  <si>
    <t>单次使用（接送机）
（单次100KM内市区机场、高铁站等场景接送）</t>
  </si>
  <si>
    <t>7座普通商务车</t>
  </si>
  <si>
    <t>车*趟</t>
  </si>
  <si>
    <t>元</t>
  </si>
  <si>
    <t>含接送机(预估8台）</t>
  </si>
  <si>
    <t>包车
（活动期间接送，例如：往返会场及酒店等场景）</t>
  </si>
  <si>
    <t>车次*天</t>
  </si>
  <si>
    <t>8小时，超公里8元/公里，100元/小时</t>
  </si>
  <si>
    <t>其他车辆费用</t>
  </si>
  <si>
    <t>车辆超公里费</t>
  </si>
  <si>
    <t>pcs</t>
  </si>
  <si>
    <t>实报实销、仅为预估，据实结算，报价时需标准清楚原因</t>
  </si>
  <si>
    <t>车辆超时费</t>
  </si>
  <si>
    <t>实报实销、机场VIP通道费用、交通杂费等</t>
  </si>
  <si>
    <t>费用合计</t>
  </si>
  <si>
    <t>房间类型</t>
  </si>
  <si>
    <t>波罗蜜多酒店</t>
  </si>
  <si>
    <t>高级大床</t>
  </si>
  <si>
    <t>间</t>
  </si>
  <si>
    <t>晚</t>
  </si>
  <si>
    <t>马晓伟团队25日到达</t>
  </si>
  <si>
    <t>高级双床</t>
  </si>
  <si>
    <t>快手主播26日到达</t>
  </si>
  <si>
    <t>无锡禅拈花湾意村舍</t>
  </si>
  <si>
    <t>（5个化妆间）27日使用</t>
  </si>
  <si>
    <t>预估根据实际情况安排</t>
  </si>
  <si>
    <t>需求类型</t>
  </si>
  <si>
    <t>会议
（含场地）</t>
  </si>
  <si>
    <t>会议名称</t>
  </si>
  <si>
    <t>进场费</t>
  </si>
  <si>
    <t>园区禅食馆(26日商务午餐）</t>
  </si>
  <si>
    <t>商务套餐</t>
  </si>
  <si>
    <t>马晓伟团队午餐</t>
  </si>
  <si>
    <t>园区禅食馆(26日商务晚餐）</t>
  </si>
  <si>
    <t>园区禅食馆（27日自助午餐）</t>
  </si>
  <si>
    <t>自助午餐</t>
  </si>
  <si>
    <t>园区禅食馆(27日商务晚餐）</t>
  </si>
  <si>
    <t>茶歇</t>
  </si>
  <si>
    <t>零食，水果</t>
  </si>
  <si>
    <t>参会人员保险</t>
  </si>
  <si>
    <t>制作物料</t>
  </si>
  <si>
    <t>接机手举牌</t>
  </si>
  <si>
    <t>物料</t>
  </si>
  <si>
    <t>个</t>
  </si>
  <si>
    <t>接机牌</t>
  </si>
  <si>
    <t>车头牌</t>
  </si>
  <si>
    <t>张</t>
  </si>
  <si>
    <t>车上用品</t>
  </si>
  <si>
    <t>套</t>
  </si>
  <si>
    <t>充电宝，小零食，定制水，纸巾，抱枕（马晓伟）</t>
  </si>
  <si>
    <t>手举牌</t>
  </si>
  <si>
    <t>酒店迎接马晓伟使用，客栈迎接牌</t>
  </si>
  <si>
    <t>房卡套</t>
  </si>
  <si>
    <t>马晓伟团队</t>
  </si>
  <si>
    <t>自助餐券</t>
  </si>
  <si>
    <t>27日自助餐券</t>
  </si>
  <si>
    <t>定制水瓶挂牌</t>
  </si>
  <si>
    <t>波罗蜜多两个房间和马晓伟休息室</t>
  </si>
  <si>
    <t>定制靠枕</t>
  </si>
  <si>
    <t>快手定制抱枕（马晓伟）</t>
  </si>
  <si>
    <t>定制餐盒</t>
  </si>
  <si>
    <t>商务套餐使用</t>
  </si>
  <si>
    <t>nfc果汁</t>
  </si>
  <si>
    <t>箱</t>
  </si>
  <si>
    <t>10瓶/箱</t>
  </si>
  <si>
    <t>星巴克饮料</t>
  </si>
  <si>
    <t>12瓶/箱</t>
  </si>
  <si>
    <t>东方树叶</t>
  </si>
  <si>
    <t>15瓶/箱</t>
  </si>
  <si>
    <t>百岁山矿泉水</t>
  </si>
  <si>
    <t>24瓶/箱</t>
  </si>
  <si>
    <t>运输及快递费用预估</t>
  </si>
  <si>
    <t>工作人员</t>
  </si>
  <si>
    <t>核心工作组</t>
  </si>
  <si>
    <t>工作时长8小时、供应商自有人员</t>
  </si>
  <si>
    <t>项目负责人</t>
  </si>
  <si>
    <t>活动现场执行人员-第三方4名</t>
  </si>
  <si>
    <t>工作时长8小时、第三方外包人员</t>
  </si>
  <si>
    <t>机场接工作人员-兼职</t>
  </si>
  <si>
    <t>高铁站接站工作人员-兼职</t>
  </si>
  <si>
    <t>人员补助</t>
  </si>
  <si>
    <t>餐补</t>
  </si>
  <si>
    <t>实报实销（4名自有人员5天，6名第三方人员4天）</t>
  </si>
  <si>
    <t>差旅补助</t>
  </si>
  <si>
    <t>实报实销</t>
  </si>
  <si>
    <t>住宿补助</t>
  </si>
  <si>
    <t>交通补助</t>
  </si>
  <si>
    <t>超时费</t>
  </si>
  <si>
    <t>药品</t>
  </si>
  <si>
    <t>邦迪，驱蚊水，花露水，药品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</si>
  <si>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</si>
  <si>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</si>
  <si>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</si>
  <si>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</si>
  <si>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</si>
  <si>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</si>
  <si>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</si>
  <si>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</si>
  <si>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</si>
  <si>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</si>
  <si>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</si>
  <si>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</si>
  <si>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</si>
  <si>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</si>
  <si>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</si>
  <si>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同程人员</t>
  </si>
  <si>
    <t>第三方人员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</si>
  <si>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</si>
  <si>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</si>
  <si>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</si>
  <si>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</si>
  <si>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</si>
  <si>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</si>
  <si>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</si>
  <si>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</si>
  <si>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</si>
  <si>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</si>
  <si>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</si>
  <si>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</si>
  <si>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车*次</t>
  </si>
  <si>
    <t>4座豪华小车</t>
  </si>
  <si>
    <t>车次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</si>
  <si>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</si>
  <si>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</si>
  <si>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</si>
  <si>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</si>
  <si>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</si>
  <si>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</si>
  <si>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</si>
  <si>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</si>
  <si>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</si>
  <si>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</si>
  <si>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</si>
  <si>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</si>
  <si>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</si>
  <si>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</si>
  <si>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</si>
  <si>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</si>
  <si>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</si>
  <si>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</si>
  <si>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</si>
  <si>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</si>
  <si>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</si>
  <si>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</si>
  <si>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</si>
  <si>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</si>
  <si>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</si>
  <si>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</si>
  <si>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</si>
  <si>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</si>
  <si>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</si>
  <si>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</si>
  <si>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</si>
  <si>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</si>
  <si>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</si>
  <si>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</si>
  <si>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</si>
  <si>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</si>
  <si>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</si>
  <si>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</si>
  <si>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</si>
  <si>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</si>
  <si>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</si>
  <si>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</si>
  <si>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</si>
  <si>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</si>
  <si>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</si>
  <si>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</si>
  <si>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</si>
  <si>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</si>
  <si>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</si>
  <si>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</si>
  <si>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</si>
  <si>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</si>
  <si>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</si>
  <si>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</si>
  <si>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</si>
  <si>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</si>
  <si>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</si>
  <si>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</si>
  <si>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</si>
  <si>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</si>
  <si>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</si>
  <si>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</si>
  <si>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</si>
  <si>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</si>
  <si>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</si>
  <si>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</si>
  <si>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</si>
  <si>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</si>
  <si>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</si>
  <si>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</si>
  <si>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</si>
  <si>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</si>
  <si>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</si>
  <si>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</si>
  <si>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</si>
  <si>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</si>
  <si>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</si>
  <si>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</si>
  <si>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</si>
  <si>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</si>
  <si>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</si>
  <si>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</si>
  <si>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</si>
  <si>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</si>
  <si>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</si>
  <si>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</si>
  <si>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</si>
  <si>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</si>
  <si>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</si>
  <si>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</si>
  <si>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</si>
  <si>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</si>
  <si>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</si>
  <si>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</si>
  <si>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</si>
  <si>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</si>
  <si>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</si>
  <si>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</si>
  <si>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</si>
  <si>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</si>
  <si>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</si>
  <si>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</si>
  <si>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</si>
  <si>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</si>
  <si>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</si>
  <si>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</si>
  <si>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</si>
  <si>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</si>
  <si>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</si>
  <si>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</si>
  <si>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</si>
  <si>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</si>
  <si>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</si>
  <si>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</si>
  <si>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</si>
  <si>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</si>
  <si>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</si>
  <si>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</si>
  <si>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</si>
  <si>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</si>
  <si>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</si>
  <si>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</si>
  <si>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</si>
  <si>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</si>
  <si>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</si>
  <si>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</si>
  <si>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</si>
  <si>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</si>
  <si>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</si>
  <si>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</si>
  <si>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</si>
  <si>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</si>
  <si>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</si>
  <si>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</si>
  <si>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</si>
  <si>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</si>
  <si>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</si>
  <si>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</si>
  <si>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</si>
  <si>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</si>
  <si>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</si>
  <si>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</si>
  <si>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</si>
  <si>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</si>
  <si>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</si>
  <si>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</si>
  <si>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</si>
  <si>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</si>
  <si>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</si>
  <si>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</si>
  <si>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</si>
  <si>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</si>
  <si>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</si>
  <si>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</si>
  <si>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</si>
  <si>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</si>
  <si>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</si>
  <si>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</si>
  <si>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</si>
  <si>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</si>
  <si>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</si>
  <si>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</si>
  <si>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</si>
  <si>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</si>
  <si>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</si>
  <si>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</si>
  <si>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</si>
  <si>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</si>
  <si>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</si>
  <si>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</si>
  <si>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</si>
  <si>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</si>
  <si>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</si>
  <si>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</si>
  <si>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</si>
  <si>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</si>
  <si>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</si>
  <si>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</si>
  <si>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</si>
  <si>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</si>
  <si>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</si>
  <si>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</si>
  <si>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</si>
  <si>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</si>
  <si>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</si>
  <si>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</si>
  <si>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</si>
  <si>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</si>
  <si>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</si>
  <si>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</si>
  <si>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</si>
  <si>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</si>
  <si>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</si>
  <si>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</si>
  <si>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</si>
  <si>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</si>
  <si>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</si>
  <si>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</si>
  <si>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</si>
  <si>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</si>
  <si>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</si>
  <si>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</si>
  <si>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</si>
  <si>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</si>
  <si>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</si>
  <si>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</si>
  <si>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</si>
  <si>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</si>
  <si>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</si>
  <si>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</si>
  <si>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</si>
  <si>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</si>
  <si>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</si>
  <si>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</si>
  <si>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</si>
  <si>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</si>
  <si>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</si>
  <si>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</si>
  <si>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</si>
  <si>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</si>
  <si>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</si>
  <si>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</si>
  <si>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</si>
  <si>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</si>
  <si>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</si>
  <si>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</si>
  <si>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</si>
  <si>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</si>
  <si>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</si>
  <si>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</si>
  <si>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</si>
  <si>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</si>
  <si>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</si>
  <si>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</si>
  <si>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</si>
  <si>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</si>
  <si>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</si>
  <si>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</si>
  <si>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</si>
  <si>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</si>
  <si>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</si>
  <si>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</si>
  <si>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</si>
  <si>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</si>
  <si>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</si>
  <si>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</si>
  <si>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</si>
  <si>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</si>
  <si>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</si>
  <si>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</si>
  <si>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</si>
  <si>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</si>
  <si>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</si>
  <si>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</si>
  <si>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</si>
  <si>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</si>
  <si>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</si>
  <si>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</si>
  <si>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</si>
  <si>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</si>
  <si>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</si>
  <si>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</si>
  <si>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</si>
  <si>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</si>
  <si>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</si>
  <si>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</si>
  <si>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</si>
  <si>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</si>
  <si>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</si>
  <si>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</si>
  <si>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</si>
  <si>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</si>
  <si>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</si>
  <si>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</si>
  <si>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</si>
  <si>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</si>
  <si>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</si>
  <si>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</si>
  <si>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</si>
  <si>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</si>
  <si>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</si>
  <si>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</si>
  <si>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</si>
  <si>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</si>
  <si>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</si>
  <si>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</si>
  <si>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</si>
  <si>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</si>
  <si>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</si>
  <si>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</si>
  <si>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</si>
  <si>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</si>
  <si>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</si>
  <si>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</si>
  <si>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</si>
  <si>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</si>
  <si>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</si>
  <si>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</si>
  <si>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</si>
  <si>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</si>
  <si>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</si>
  <si>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</si>
  <si>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</si>
  <si>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</si>
  <si>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</si>
  <si>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</si>
  <si>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</si>
  <si>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频次</t>
  </si>
  <si>
    <t>青岛-北京</t>
  </si>
  <si>
    <t>人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</si>
  <si>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</si>
  <si>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</si>
  <si>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</si>
  <si>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</si>
  <si>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</si>
  <si>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</si>
  <si>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</si>
  <si>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</si>
  <si>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</si>
  <si>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</si>
  <si>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</si>
  <si>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</si>
  <si>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</si>
  <si>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</si>
  <si>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</si>
  <si>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</si>
  <si>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</si>
  <si>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</si>
  <si>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</si>
  <si>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全天</t>
  </si>
  <si>
    <t>首钢香格里拉酒店-群明生辉宴会</t>
  </si>
  <si>
    <t>半日场租</t>
  </si>
  <si>
    <t>半日</t>
  </si>
  <si>
    <t>次</t>
  </si>
  <si>
    <t>赠送</t>
  </si>
  <si>
    <t>活动现场工作人员</t>
  </si>
  <si>
    <t>工作时长8小时</t>
  </si>
  <si>
    <t>餐费</t>
  </si>
  <si>
    <t>备用金</t>
  </si>
  <si>
    <t>服务费4%（人民币：元）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</si>
</sst>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2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0000FF"/>
      <name val="Arial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12"/>
      <name val="微软雅黑"/>
      <charset val="134"/>
    </font>
    <font>
      <sz val="10"/>
      <color rgb="FF0000FF"/>
      <name val="微软雅黑"/>
      <charset val="134"/>
    </font>
    <font>
      <sz val="9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59" fillId="18" borderId="30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9" borderId="33" applyNumberFormat="0" applyAlignment="0" applyProtection="0">
      <alignment vertical="center"/>
    </xf>
    <xf numFmtId="0" fontId="69" fillId="20" borderId="34" applyNumberFormat="0" applyAlignment="0" applyProtection="0">
      <alignment vertical="center"/>
    </xf>
    <xf numFmtId="0" fontId="70" fillId="20" borderId="33" applyNumberFormat="0" applyAlignment="0" applyProtection="0">
      <alignment vertical="center"/>
    </xf>
    <xf numFmtId="0" fontId="71" fillId="21" borderId="35" applyNumberFormat="0" applyAlignment="0" applyProtection="0">
      <alignment vertical="center"/>
    </xf>
    <xf numFmtId="0" fontId="72" fillId="0" borderId="36" applyNumberFormat="0" applyFill="0" applyAlignment="0" applyProtection="0">
      <alignment vertical="center"/>
    </xf>
    <xf numFmtId="0" fontId="73" fillId="0" borderId="37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3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14" fontId="4" fillId="0" borderId="2" xfId="6" applyNumberFormat="1" applyFon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1" fillId="0" borderId="5" xfId="0" applyNumberFormat="1" applyFont="1" applyBorder="1" applyAlignment="1">
      <alignment horizontal="center" vertical="center"/>
    </xf>
    <xf numFmtId="14" fontId="53" fillId="0" borderId="2" xfId="6" applyNumberFormat="1" applyFont="1" applyFill="1" applyBorder="1" applyAlignment="1" applyProtection="1">
      <alignment horizontal="left" vertical="center"/>
    </xf>
    <xf numFmtId="181" fontId="6" fillId="3" borderId="2" xfId="1" applyNumberFormat="1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4" fillId="0" borderId="2" xfId="1" applyNumberFormat="1" applyFont="1" applyFill="1" applyBorder="1" applyAlignment="1">
      <alignment horizontal="center" vertical="center"/>
    </xf>
    <xf numFmtId="0" fontId="24" fillId="0" borderId="4" xfId="1" applyNumberFormat="1" applyFont="1" applyFill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81" fontId="54" fillId="0" borderId="2" xfId="1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181" fontId="3" fillId="0" borderId="2" xfId="1" applyNumberFormat="1" applyFont="1" applyBorder="1" applyAlignment="1">
      <alignment horizontal="center" vertical="center"/>
    </xf>
    <xf numFmtId="179" fontId="3" fillId="0" borderId="3" xfId="1" applyNumberFormat="1" applyFont="1" applyFill="1" applyBorder="1" applyAlignment="1">
      <alignment horizontal="center" vertical="center"/>
    </xf>
    <xf numFmtId="181" fontId="3" fillId="0" borderId="3" xfId="1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4" fillId="0" borderId="5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4" fillId="0" borderId="5" xfId="1" applyNumberFormat="1" applyFont="1" applyFill="1" applyBorder="1" applyAlignment="1">
      <alignment horizontal="center" vertical="center"/>
    </xf>
    <xf numFmtId="181" fontId="3" fillId="15" borderId="5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81" fontId="24" fillId="15" borderId="2" xfId="1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1" fontId="24" fillId="0" borderId="5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1" fontId="24" fillId="15" borderId="5" xfId="1" applyNumberFormat="1" applyFont="1" applyFill="1" applyBorder="1" applyAlignment="1">
      <alignment vertical="center"/>
    </xf>
    <xf numFmtId="179" fontId="3" fillId="0" borderId="2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81" fontId="24" fillId="0" borderId="5" xfId="1" applyNumberFormat="1" applyFont="1" applyFill="1" applyBorder="1" applyAlignment="1">
      <alignment vertical="center"/>
    </xf>
    <xf numFmtId="180" fontId="1" fillId="0" borderId="5" xfId="1" applyNumberFormat="1" applyFont="1" applyFill="1" applyBorder="1" applyAlignment="1">
      <alignment horizontal="center" vertical="center"/>
    </xf>
    <xf numFmtId="181" fontId="54" fillId="0" borderId="5" xfId="1" applyNumberFormat="1" applyFont="1" applyFill="1" applyBorder="1" applyAlignment="1">
      <alignment vertical="center"/>
    </xf>
    <xf numFmtId="181" fontId="1" fillId="0" borderId="5" xfId="1" applyNumberFormat="1" applyFont="1" applyFill="1" applyBorder="1" applyAlignment="1">
      <alignment vertical="center"/>
    </xf>
    <xf numFmtId="180" fontId="1" fillId="0" borderId="4" xfId="1" applyNumberFormat="1" applyFont="1" applyFill="1" applyBorder="1" applyAlignment="1">
      <alignment horizontal="center" vertical="center"/>
    </xf>
    <xf numFmtId="181" fontId="1" fillId="0" borderId="5" xfId="1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40" fontId="3" fillId="0" borderId="2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/>
    </xf>
    <xf numFmtId="0" fontId="24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181" fontId="6" fillId="3" borderId="4" xfId="1" applyNumberFormat="1" applyFont="1" applyFill="1" applyBorder="1" applyAlignment="1">
      <alignment horizontal="center" vertical="center"/>
    </xf>
    <xf numFmtId="181" fontId="54" fillId="0" borderId="4" xfId="1" applyNumberFormat="1" applyFont="1" applyBorder="1" applyAlignment="1">
      <alignment horizontal="center" vertical="center"/>
    </xf>
    <xf numFmtId="179" fontId="24" fillId="0" borderId="17" xfId="1" applyNumberFormat="1" applyFont="1" applyFill="1" applyBorder="1" applyAlignment="1">
      <alignment horizontal="center" vertical="center" wrapText="1"/>
    </xf>
    <xf numFmtId="181" fontId="3" fillId="0" borderId="4" xfId="1" applyNumberFormat="1" applyFont="1" applyBorder="1" applyAlignment="1">
      <alignment horizontal="center" vertical="center"/>
    </xf>
    <xf numFmtId="181" fontId="3" fillId="0" borderId="11" xfId="1" applyNumberFormat="1" applyFont="1" applyBorder="1" applyAlignment="1">
      <alignment vertical="center"/>
    </xf>
    <xf numFmtId="179" fontId="13" fillId="0" borderId="17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3" fillId="15" borderId="5" xfId="1" applyNumberFormat="1" applyFont="1" applyFill="1" applyBorder="1" applyAlignment="1">
      <alignment horizontal="right" vertical="center"/>
    </xf>
    <xf numFmtId="181" fontId="3" fillId="0" borderId="5" xfId="1" applyNumberFormat="1" applyFont="1" applyBorder="1" applyAlignment="1">
      <alignment horizontal="right" vertical="center"/>
    </xf>
    <xf numFmtId="179" fontId="54" fillId="15" borderId="5" xfId="1" applyNumberFormat="1" applyFont="1" applyFill="1" applyBorder="1" applyAlignment="1">
      <alignment horizontal="center" vertical="center" wrapText="1"/>
    </xf>
    <xf numFmtId="179" fontId="13" fillId="0" borderId="5" xfId="1" applyNumberFormat="1" applyFont="1" applyFill="1" applyBorder="1" applyAlignment="1">
      <alignment horizontal="center" vertical="center" wrapText="1"/>
    </xf>
    <xf numFmtId="181" fontId="24" fillId="15" borderId="4" xfId="1" applyNumberFormat="1" applyFont="1" applyFill="1" applyBorder="1" applyAlignment="1">
      <alignment horizontal="center" vertical="center"/>
    </xf>
    <xf numFmtId="179" fontId="1" fillId="0" borderId="5" xfId="1" applyNumberFormat="1" applyFont="1" applyFill="1" applyBorder="1" applyAlignment="1">
      <alignment horizontal="center" vertical="center" wrapText="1"/>
    </xf>
    <xf numFmtId="40" fontId="3" fillId="0" borderId="5" xfId="1" applyNumberFormat="1" applyFont="1" applyBorder="1" applyAlignment="1">
      <alignment horizontal="right" vertical="center"/>
    </xf>
    <xf numFmtId="58" fontId="13" fillId="0" borderId="5" xfId="1" applyNumberFormat="1" applyFont="1" applyFill="1" applyBorder="1" applyAlignment="1">
      <alignment horizontal="center" vertical="center" wrapText="1"/>
    </xf>
    <xf numFmtId="181" fontId="3" fillId="0" borderId="7" xfId="1" applyNumberFormat="1" applyFont="1" applyBorder="1" applyAlignment="1">
      <alignment horizontal="right" vertical="center"/>
    </xf>
    <xf numFmtId="181" fontId="54" fillId="0" borderId="5" xfId="1" applyNumberFormat="1" applyFont="1" applyFill="1" applyBorder="1" applyAlignment="1">
      <alignment horizontal="right" vertical="center"/>
    </xf>
    <xf numFmtId="40" fontId="3" fillId="0" borderId="4" xfId="1" applyNumberFormat="1" applyFont="1" applyBorder="1" applyAlignment="1">
      <alignment horizontal="right" vertical="center"/>
    </xf>
    <xf numFmtId="181" fontId="3" fillId="0" borderId="7" xfId="1" applyNumberFormat="1" applyFont="1" applyBorder="1" applyAlignment="1">
      <alignment vertical="center"/>
    </xf>
    <xf numFmtId="179" fontId="13" fillId="15" borderId="17" xfId="1" applyNumberFormat="1" applyFont="1" applyFill="1" applyBorder="1" applyAlignment="1">
      <alignment horizontal="center" vertical="center" wrapText="1"/>
    </xf>
    <xf numFmtId="181" fontId="1" fillId="0" borderId="7" xfId="1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7" fillId="15" borderId="5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 wrapText="1"/>
    </xf>
    <xf numFmtId="180" fontId="16" fillId="2" borderId="17" xfId="49" applyNumberFormat="1" applyFont="1" applyFill="1" applyBorder="1" applyAlignment="1">
      <alignment horizontal="center" vertical="center" wrapText="1"/>
    </xf>
    <xf numFmtId="9" fontId="55" fillId="5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181" fontId="11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177" fontId="57" fillId="16" borderId="5" xfId="2" applyFont="1" applyFill="1" applyBorder="1" applyAlignment="1" applyProtection="1">
      <alignment horizontal="center" vertical="center" wrapText="1"/>
    </xf>
    <xf numFmtId="177" fontId="57" fillId="16" borderId="5" xfId="2" applyFont="1" applyFill="1" applyBorder="1" applyAlignment="1" applyProtection="1">
      <alignment horizontal="center" vertical="center" wrapText="1"/>
      <protection locked="0"/>
    </xf>
    <xf numFmtId="0" fontId="56" fillId="0" borderId="5" xfId="0" applyFont="1" applyBorder="1" applyAlignment="1">
      <alignment horizontal="center" vertical="center"/>
    </xf>
    <xf numFmtId="176" fontId="56" fillId="0" borderId="5" xfId="1" applyFont="1" applyBorder="1" applyAlignment="1">
      <alignment horizontal="center" vertical="center"/>
    </xf>
    <xf numFmtId="0" fontId="56" fillId="17" borderId="5" xfId="0" applyFont="1" applyFill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176" fontId="58" fillId="0" borderId="5" xfId="1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110" zoomScaleNormal="110" workbookViewId="0">
      <selection activeCell="E19" sqref="E19"/>
    </sheetView>
  </sheetViews>
  <sheetFormatPr defaultColWidth="11" defaultRowHeight="15" outlineLevelCol="6"/>
  <cols>
    <col min="1" max="1" width="43.1796875" customWidth="1"/>
    <col min="6" max="6" width="15.6484375" customWidth="1"/>
  </cols>
  <sheetData>
    <row r="1" ht="96" customHeight="1" spans="1:1">
      <c r="A1" s="304" t="s">
        <v>0</v>
      </c>
    </row>
    <row r="2" spans="1:1">
      <c r="A2" s="161"/>
    </row>
    <row r="3" spans="1:7">
      <c r="A3" s="305" t="s">
        <v>1</v>
      </c>
      <c r="B3" s="305" t="s">
        <v>2</v>
      </c>
      <c r="C3" s="306" t="s">
        <v>3</v>
      </c>
      <c r="D3" s="306" t="s">
        <v>4</v>
      </c>
      <c r="E3" s="306" t="s">
        <v>5</v>
      </c>
      <c r="F3" s="306" t="s">
        <v>6</v>
      </c>
      <c r="G3" s="305" t="s">
        <v>7</v>
      </c>
    </row>
    <row r="4" spans="1:7">
      <c r="A4" s="307" t="s">
        <v>8</v>
      </c>
      <c r="B4" s="307" t="s">
        <v>9</v>
      </c>
      <c r="C4" s="307" t="s">
        <v>10</v>
      </c>
      <c r="D4" s="308">
        <f>报价单拟制!J11</f>
        <v>50580</v>
      </c>
      <c r="E4" s="309">
        <v>1</v>
      </c>
      <c r="F4" s="308">
        <f>E4*D4</f>
        <v>50580</v>
      </c>
      <c r="G4" s="307"/>
    </row>
    <row r="5" spans="1:7">
      <c r="A5" s="307" t="s">
        <v>11</v>
      </c>
      <c r="B5" s="307" t="s">
        <v>12</v>
      </c>
      <c r="C5" s="307" t="s">
        <v>10</v>
      </c>
      <c r="D5" s="308">
        <f>报价单拟制!J18</f>
        <v>10880</v>
      </c>
      <c r="E5" s="309">
        <v>1</v>
      </c>
      <c r="F5" s="308">
        <f t="shared" ref="F5:F11" si="0">E5*D5</f>
        <v>10880</v>
      </c>
      <c r="G5" s="307"/>
    </row>
    <row r="6" spans="1:7">
      <c r="A6" s="307" t="s">
        <v>13</v>
      </c>
      <c r="B6" s="307" t="s">
        <v>14</v>
      </c>
      <c r="C6" s="307" t="s">
        <v>10</v>
      </c>
      <c r="D6" s="308">
        <f>报价单拟制!J26</f>
        <v>34200</v>
      </c>
      <c r="E6" s="309">
        <v>1</v>
      </c>
      <c r="F6" s="308">
        <f t="shared" si="0"/>
        <v>34200</v>
      </c>
      <c r="G6" s="307"/>
    </row>
    <row r="7" spans="1:7">
      <c r="A7" s="307" t="s">
        <v>15</v>
      </c>
      <c r="B7" s="307" t="s">
        <v>16</v>
      </c>
      <c r="C7" s="307" t="s">
        <v>10</v>
      </c>
      <c r="D7" s="308">
        <f>报价单拟制!J29</f>
        <v>0</v>
      </c>
      <c r="E7" s="309">
        <v>1</v>
      </c>
      <c r="F7" s="308">
        <f t="shared" si="0"/>
        <v>0</v>
      </c>
      <c r="G7" s="307"/>
    </row>
    <row r="8" spans="1:7">
      <c r="A8" s="307" t="s">
        <v>17</v>
      </c>
      <c r="B8" s="307" t="s">
        <v>18</v>
      </c>
      <c r="C8" s="307" t="s">
        <v>10</v>
      </c>
      <c r="D8" s="308">
        <f>报价单拟制!J36</f>
        <v>8846</v>
      </c>
      <c r="E8" s="309">
        <v>1</v>
      </c>
      <c r="F8" s="308">
        <f t="shared" si="0"/>
        <v>8846</v>
      </c>
      <c r="G8" s="307"/>
    </row>
    <row r="9" spans="1:7">
      <c r="A9" s="307" t="s">
        <v>19</v>
      </c>
      <c r="B9" s="307" t="s">
        <v>20</v>
      </c>
      <c r="C9" s="307" t="s">
        <v>10</v>
      </c>
      <c r="D9" s="308">
        <f>报价单拟制!J55</f>
        <v>4887.5</v>
      </c>
      <c r="E9" s="309">
        <v>1</v>
      </c>
      <c r="F9" s="308">
        <f t="shared" si="0"/>
        <v>4887.5</v>
      </c>
      <c r="G9" s="307"/>
    </row>
    <row r="10" spans="1:7">
      <c r="A10" s="307" t="s">
        <v>21</v>
      </c>
      <c r="B10" s="307" t="s">
        <v>22</v>
      </c>
      <c r="C10" s="307" t="s">
        <v>10</v>
      </c>
      <c r="D10" s="308">
        <f>报价单拟制!J39</f>
        <v>1300</v>
      </c>
      <c r="E10" s="309">
        <v>1</v>
      </c>
      <c r="F10" s="308">
        <f t="shared" si="0"/>
        <v>1300</v>
      </c>
      <c r="G10" s="307"/>
    </row>
    <row r="11" spans="1:7">
      <c r="A11" s="307" t="s">
        <v>23</v>
      </c>
      <c r="B11" s="310" t="s">
        <v>24</v>
      </c>
      <c r="C11" s="307" t="s">
        <v>10</v>
      </c>
      <c r="D11" s="308">
        <f>报价单拟制!J67+报价单拟制!J72</f>
        <v>64620</v>
      </c>
      <c r="E11" s="309">
        <v>1</v>
      </c>
      <c r="F11" s="308">
        <f t="shared" si="0"/>
        <v>64620</v>
      </c>
      <c r="G11" s="307"/>
    </row>
    <row r="12" spans="1:7">
      <c r="A12" s="307" t="s">
        <v>25</v>
      </c>
      <c r="B12" s="311" t="s">
        <v>26</v>
      </c>
      <c r="C12" s="307" t="s">
        <v>10</v>
      </c>
      <c r="D12" s="180">
        <f>报价单拟制!J74</f>
        <v>10518.81</v>
      </c>
      <c r="E12" s="309">
        <v>1</v>
      </c>
      <c r="F12" s="312">
        <f>SUM(F4:F11)</f>
        <v>175313.5</v>
      </c>
      <c r="G12" s="311"/>
    </row>
    <row r="13" spans="1:7">
      <c r="A13" s="307" t="s">
        <v>27</v>
      </c>
      <c r="B13" s="311" t="s">
        <v>28</v>
      </c>
      <c r="C13" s="307" t="s">
        <v>10</v>
      </c>
      <c r="D13" s="180">
        <f>报价单拟制!J75</f>
        <v>11149.9386</v>
      </c>
      <c r="E13" s="309">
        <v>1</v>
      </c>
      <c r="F13" s="312">
        <f>D12+D13+F12</f>
        <v>196982.2486</v>
      </c>
      <c r="G13" s="180"/>
    </row>
    <row r="14" spans="6:6">
      <c r="F14" s="313" t="s">
        <v>29</v>
      </c>
    </row>
    <row r="15" spans="6:6">
      <c r="F15" s="312">
        <f>F13</f>
        <v>196982.2486</v>
      </c>
    </row>
    <row r="16" spans="6:6">
      <c r="F16" s="313"/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46875" defaultRowHeight="15" outlineLevelCol="7"/>
  <cols>
    <col min="2" max="2" width="22.46875" customWidth="1"/>
  </cols>
  <sheetData>
    <row r="1" ht="20.25" spans="1:7">
      <c r="A1" s="86" t="s">
        <v>435</v>
      </c>
      <c r="B1" s="87"/>
      <c r="C1" s="86"/>
      <c r="D1" s="86"/>
      <c r="E1" s="86"/>
      <c r="F1" s="86"/>
      <c r="G1" s="87"/>
    </row>
    <row r="2" spans="1:7">
      <c r="A2" s="88" t="s">
        <v>292</v>
      </c>
      <c r="B2" s="89" t="s">
        <v>49</v>
      </c>
      <c r="C2" s="88" t="s">
        <v>5</v>
      </c>
      <c r="D2" s="88" t="s">
        <v>293</v>
      </c>
      <c r="E2" s="88" t="s">
        <v>52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4.75" spans="1:7">
      <c r="A4" s="94">
        <v>1</v>
      </c>
      <c r="B4" s="95" t="s">
        <v>436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437</v>
      </c>
    </row>
    <row r="5" ht="24.75" spans="1:7">
      <c r="A5" s="94">
        <v>2</v>
      </c>
      <c r="B5" s="95" t="s">
        <v>438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302</v>
      </c>
    </row>
    <row r="6" ht="24.75" spans="1:7">
      <c r="A6" s="94">
        <v>5</v>
      </c>
      <c r="B6" s="95" t="s">
        <v>303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439</v>
      </c>
    </row>
    <row r="7" spans="1:7">
      <c r="A7" s="94">
        <v>6</v>
      </c>
      <c r="B7" s="95" t="s">
        <v>304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305</v>
      </c>
    </row>
    <row r="8" spans="1:7">
      <c r="A8" s="99" t="s">
        <v>306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169</v>
      </c>
      <c r="C9" s="92"/>
      <c r="D9" s="92"/>
      <c r="E9" s="92"/>
      <c r="F9" s="92"/>
      <c r="G9" s="93"/>
    </row>
    <row r="10" ht="24.75" spans="1:7">
      <c r="A10" s="94">
        <v>1</v>
      </c>
      <c r="B10" s="95" t="s">
        <v>440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4.75" spans="1:7">
      <c r="A11" s="94">
        <v>2</v>
      </c>
      <c r="B11" s="95" t="s">
        <v>441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442</v>
      </c>
    </row>
    <row r="12" spans="1:7">
      <c r="A12" s="94">
        <v>3</v>
      </c>
      <c r="B12" s="95" t="s">
        <v>443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444</v>
      </c>
    </row>
    <row r="13" ht="24.75" spans="1:7">
      <c r="A13" s="94">
        <v>4</v>
      </c>
      <c r="B13" s="95" t="s">
        <v>445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442</v>
      </c>
    </row>
    <row r="14" ht="24.75" spans="1:7">
      <c r="A14" s="94">
        <v>5</v>
      </c>
      <c r="B14" s="95" t="s">
        <v>446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306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318</v>
      </c>
      <c r="C16" s="92"/>
      <c r="D16" s="92"/>
      <c r="E16" s="92"/>
      <c r="F16" s="92"/>
      <c r="G16" s="93"/>
    </row>
    <row r="17" spans="1:7">
      <c r="A17" s="94">
        <v>1</v>
      </c>
      <c r="B17" s="103" t="s">
        <v>447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4.75" spans="1:8">
      <c r="A18" s="104">
        <v>2</v>
      </c>
      <c r="B18" s="105" t="s">
        <v>448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449</v>
      </c>
      <c r="H18" t="s">
        <v>450</v>
      </c>
    </row>
    <row r="19" ht="24.75" spans="1:7">
      <c r="A19" s="94">
        <v>3</v>
      </c>
      <c r="B19" s="103" t="s">
        <v>451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spans="1:7">
      <c r="A20" s="94">
        <v>4</v>
      </c>
      <c r="B20" s="103" t="s">
        <v>452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49.5" spans="1:7">
      <c r="A21" s="94">
        <v>5</v>
      </c>
      <c r="B21" s="109" t="s">
        <v>453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454</v>
      </c>
    </row>
    <row r="22" ht="49.5" spans="1:7">
      <c r="A22" s="104">
        <v>6</v>
      </c>
      <c r="B22" s="110" t="s">
        <v>455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456</v>
      </c>
    </row>
    <row r="23" ht="24.75" spans="1:7">
      <c r="A23" s="94">
        <v>7</v>
      </c>
      <c r="B23" s="109" t="s">
        <v>457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4.75" spans="1:7">
      <c r="A24" s="94">
        <v>8</v>
      </c>
      <c r="B24" s="103" t="s">
        <v>335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336</v>
      </c>
    </row>
    <row r="25" spans="1:7">
      <c r="A25" s="99" t="s">
        <v>306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18</v>
      </c>
      <c r="C26" s="92"/>
      <c r="D26" s="92"/>
      <c r="E26" s="92"/>
      <c r="F26" s="92"/>
      <c r="G26" s="93"/>
    </row>
    <row r="27" ht="37.15" spans="1:7">
      <c r="A27" s="94">
        <v>1</v>
      </c>
      <c r="B27" s="109" t="s">
        <v>458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459</v>
      </c>
    </row>
    <row r="28" ht="37.15" spans="1:7">
      <c r="A28" s="94">
        <v>2</v>
      </c>
      <c r="B28" s="109" t="s">
        <v>460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461</v>
      </c>
    </row>
    <row r="29" spans="1:7">
      <c r="A29" s="99" t="s">
        <v>306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349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105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462</v>
      </c>
    </row>
    <row r="32" spans="1:7">
      <c r="A32" s="99" t="s">
        <v>306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358</v>
      </c>
      <c r="C33" s="92"/>
      <c r="D33" s="92"/>
      <c r="E33" s="92"/>
      <c r="F33" s="92"/>
      <c r="G33" s="93"/>
    </row>
    <row r="34" ht="24.75" spans="1:7">
      <c r="A34" s="94">
        <v>1</v>
      </c>
      <c r="B34" s="95" t="s">
        <v>463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464</v>
      </c>
    </row>
    <row r="35" ht="37.15" spans="1:7">
      <c r="A35" s="94">
        <v>3</v>
      </c>
      <c r="B35" s="95" t="s">
        <v>465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464</v>
      </c>
    </row>
    <row r="36" ht="24.75" spans="1:7">
      <c r="A36" s="94">
        <v>4</v>
      </c>
      <c r="B36" s="95" t="s">
        <v>466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464</v>
      </c>
    </row>
    <row r="37" spans="1:7">
      <c r="A37" s="94">
        <v>5</v>
      </c>
      <c r="B37" s="95" t="s">
        <v>467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464</v>
      </c>
    </row>
    <row r="38" spans="1:7">
      <c r="A38" s="94">
        <v>6</v>
      </c>
      <c r="B38" s="95" t="s">
        <v>365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366</v>
      </c>
    </row>
    <row r="39" spans="1:7">
      <c r="A39" s="94">
        <v>7</v>
      </c>
      <c r="B39" s="95" t="s">
        <v>367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368</v>
      </c>
    </row>
    <row r="40" ht="24.75" spans="1:7">
      <c r="A40" s="94">
        <v>8</v>
      </c>
      <c r="B40" s="95" t="s">
        <v>369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370</v>
      </c>
    </row>
    <row r="41" spans="1:7">
      <c r="A41" s="94">
        <v>9</v>
      </c>
      <c r="B41" s="95" t="s">
        <v>371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366</v>
      </c>
    </row>
    <row r="42" spans="1:7">
      <c r="A42" s="94">
        <v>10</v>
      </c>
      <c r="B42" s="95" t="s">
        <v>372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366</v>
      </c>
    </row>
    <row r="43" spans="1:7">
      <c r="A43" s="99" t="s">
        <v>306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373</v>
      </c>
      <c r="C44" s="92"/>
      <c r="D44" s="92"/>
      <c r="E44" s="92"/>
      <c r="F44" s="92"/>
      <c r="G44" s="93"/>
    </row>
    <row r="45" ht="61.9" spans="1:7">
      <c r="A45" s="94">
        <v>1</v>
      </c>
      <c r="B45" s="95" t="s">
        <v>468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469</v>
      </c>
    </row>
    <row r="46" ht="61.9" spans="1:7">
      <c r="A46" s="94">
        <v>2</v>
      </c>
      <c r="B46" s="95" t="s">
        <v>470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471</v>
      </c>
    </row>
    <row r="47" ht="61.9" spans="1:7">
      <c r="A47" s="94">
        <v>3</v>
      </c>
      <c r="B47" s="95" t="s">
        <v>472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473</v>
      </c>
    </row>
    <row r="48" ht="49.5" spans="1:7">
      <c r="A48" s="94">
        <v>4</v>
      </c>
      <c r="B48" s="95" t="s">
        <v>474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475</v>
      </c>
    </row>
    <row r="49" ht="49.5" spans="1:7">
      <c r="A49" s="94">
        <v>5</v>
      </c>
      <c r="B49" s="95" t="s">
        <v>476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475</v>
      </c>
    </row>
    <row r="50" spans="1:7">
      <c r="A50" s="94">
        <v>6</v>
      </c>
      <c r="B50" s="95" t="s">
        <v>396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477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4.75" spans="1:7">
      <c r="A52" s="94">
        <v>8</v>
      </c>
      <c r="B52" s="95" t="s">
        <v>399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4.75" spans="1:7">
      <c r="A53" s="94">
        <v>9</v>
      </c>
      <c r="B53" s="95" t="s">
        <v>478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306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401</v>
      </c>
      <c r="C55" s="92"/>
      <c r="D55" s="92"/>
      <c r="E55" s="92"/>
      <c r="F55" s="92"/>
      <c r="G55" s="93"/>
    </row>
    <row r="56" spans="1:7">
      <c r="A56" s="94">
        <v>1</v>
      </c>
      <c r="B56" s="95" t="s">
        <v>479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224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4.75" spans="1:7">
      <c r="A58" s="94">
        <v>3</v>
      </c>
      <c r="B58" s="95" t="s">
        <v>480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404</v>
      </c>
    </row>
    <row r="59" spans="1:7">
      <c r="A59" s="94">
        <v>4</v>
      </c>
      <c r="B59" s="95" t="s">
        <v>481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249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306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173</v>
      </c>
      <c r="C62" s="92"/>
      <c r="D62" s="92"/>
      <c r="E62" s="92"/>
      <c r="F62" s="92"/>
      <c r="G62" s="93"/>
    </row>
    <row r="63" ht="24.75" spans="1:7">
      <c r="A63" s="94">
        <v>1</v>
      </c>
      <c r="B63" s="95" t="s">
        <v>428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482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483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426</v>
      </c>
    </row>
    <row r="66" spans="1:7">
      <c r="A66" s="99" t="s">
        <v>306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430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484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306</v>
      </c>
      <c r="B69" s="99"/>
      <c r="C69" s="99"/>
      <c r="D69" s="99"/>
      <c r="E69" s="99"/>
      <c r="F69" s="100">
        <f>SUM(F68:F68)</f>
        <v>100000</v>
      </c>
      <c r="G69" s="101"/>
    </row>
    <row r="70" ht="15.75" spans="1:7">
      <c r="A70" s="114" t="s">
        <v>432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5.75" spans="1:7">
      <c r="A71" s="118"/>
      <c r="B71" s="119"/>
      <c r="C71" s="118"/>
      <c r="D71" s="118"/>
      <c r="E71" s="118" t="s">
        <v>433</v>
      </c>
      <c r="F71" s="120">
        <f>F70*4%</f>
        <v>126930.56</v>
      </c>
      <c r="G71" s="103"/>
    </row>
    <row r="72" ht="15.75" spans="1:7">
      <c r="A72" s="94"/>
      <c r="B72" s="103"/>
      <c r="C72" s="94"/>
      <c r="D72" s="94"/>
      <c r="E72" s="118" t="s">
        <v>485</v>
      </c>
      <c r="F72" s="120">
        <f>(F70+F71)*6%</f>
        <v>198011.6736</v>
      </c>
      <c r="G72" s="103"/>
    </row>
    <row r="73" ht="15.75" spans="1:7">
      <c r="A73" s="121"/>
      <c r="B73" s="122"/>
      <c r="C73" s="123"/>
      <c r="D73" s="123"/>
      <c r="E73" s="118" t="s">
        <v>261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1" defaultRowHeight="15"/>
  <cols>
    <col min="2" max="2" width="29" customWidth="1"/>
    <col min="3" max="3" width="12.1796875" customWidth="1"/>
    <col min="10" max="10" width="17.3515625" customWidth="1"/>
  </cols>
  <sheetData>
    <row r="1" spans="1:11">
      <c r="A1" s="1" t="s">
        <v>486</v>
      </c>
      <c r="B1" s="2" t="s">
        <v>487</v>
      </c>
      <c r="C1" s="3"/>
      <c r="D1" s="3"/>
      <c r="E1" s="3"/>
      <c r="F1" s="4"/>
      <c r="G1" s="5" t="s">
        <v>488</v>
      </c>
      <c r="H1" s="2" t="s">
        <v>489</v>
      </c>
      <c r="I1" s="4"/>
      <c r="J1" s="55" t="s">
        <v>32</v>
      </c>
      <c r="K1" s="56"/>
    </row>
    <row r="2" spans="1:11">
      <c r="A2" s="1" t="s">
        <v>37</v>
      </c>
      <c r="B2" s="6" t="s">
        <v>490</v>
      </c>
      <c r="C2" s="7" t="s">
        <v>491</v>
      </c>
      <c r="D2" s="8" t="s">
        <v>492</v>
      </c>
      <c r="E2" s="9"/>
      <c r="F2" s="10"/>
      <c r="G2" s="11" t="s">
        <v>41</v>
      </c>
      <c r="H2" s="12" t="s">
        <v>493</v>
      </c>
      <c r="I2" s="57"/>
      <c r="J2" s="16" t="s">
        <v>43</v>
      </c>
      <c r="K2" s="58"/>
    </row>
    <row r="3" spans="1:11">
      <c r="A3" s="1" t="s">
        <v>44</v>
      </c>
      <c r="B3" s="6" t="s">
        <v>494</v>
      </c>
      <c r="C3" s="7" t="s">
        <v>46</v>
      </c>
      <c r="D3" s="13"/>
      <c r="E3" s="14"/>
      <c r="F3" s="15"/>
      <c r="G3" s="16" t="s">
        <v>32</v>
      </c>
      <c r="H3" s="17"/>
      <c r="I3" s="59"/>
      <c r="J3" s="60"/>
      <c r="K3" s="61"/>
    </row>
    <row r="4" spans="1:11">
      <c r="A4" s="18" t="s">
        <v>48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49</v>
      </c>
      <c r="B5" s="21"/>
      <c r="C5" s="22"/>
      <c r="D5" s="23" t="s">
        <v>5</v>
      </c>
      <c r="E5" s="24" t="s">
        <v>51</v>
      </c>
      <c r="F5" s="23" t="s">
        <v>495</v>
      </c>
      <c r="G5" s="24" t="s">
        <v>51</v>
      </c>
      <c r="H5" s="25" t="s">
        <v>52</v>
      </c>
      <c r="I5" s="63" t="s">
        <v>51</v>
      </c>
      <c r="J5" s="64" t="s">
        <v>6</v>
      </c>
      <c r="K5" s="65" t="s">
        <v>7</v>
      </c>
    </row>
    <row r="6" spans="1:11">
      <c r="A6" s="26" t="s">
        <v>9</v>
      </c>
      <c r="B6" s="27" t="s">
        <v>496</v>
      </c>
      <c r="C6" s="28" t="s">
        <v>59</v>
      </c>
      <c r="D6" s="29">
        <v>3</v>
      </c>
      <c r="E6" s="30" t="s">
        <v>497</v>
      </c>
      <c r="F6" s="31">
        <v>2</v>
      </c>
      <c r="G6" s="32" t="s">
        <v>498</v>
      </c>
      <c r="H6" s="33">
        <v>362</v>
      </c>
      <c r="I6" s="66" t="s">
        <v>69</v>
      </c>
      <c r="J6" s="33">
        <f>H6*F6*D6</f>
        <v>2172</v>
      </c>
      <c r="K6" s="67"/>
    </row>
    <row r="7" ht="37.15" spans="1:11">
      <c r="A7" s="34"/>
      <c r="B7" s="27" t="s">
        <v>499</v>
      </c>
      <c r="C7" s="28" t="s">
        <v>55</v>
      </c>
      <c r="D7" s="29">
        <v>1</v>
      </c>
      <c r="E7" s="30" t="s">
        <v>497</v>
      </c>
      <c r="F7" s="31">
        <v>2</v>
      </c>
      <c r="G7" s="32" t="s">
        <v>498</v>
      </c>
      <c r="H7" s="33">
        <v>2089</v>
      </c>
      <c r="I7" s="66" t="s">
        <v>69</v>
      </c>
      <c r="J7" s="33">
        <f>H7*F7*D7</f>
        <v>4178</v>
      </c>
      <c r="K7" s="67" t="s">
        <v>500</v>
      </c>
    </row>
    <row r="8" ht="37.15" spans="1:11">
      <c r="A8" s="34"/>
      <c r="B8" s="27" t="s">
        <v>501</v>
      </c>
      <c r="C8" s="28" t="s">
        <v>55</v>
      </c>
      <c r="D8" s="29">
        <v>1</v>
      </c>
      <c r="E8" s="30" t="s">
        <v>497</v>
      </c>
      <c r="F8" s="31">
        <v>2</v>
      </c>
      <c r="G8" s="32" t="s">
        <v>498</v>
      </c>
      <c r="H8" s="33">
        <v>1578</v>
      </c>
      <c r="I8" s="66" t="s">
        <v>69</v>
      </c>
      <c r="J8" s="33">
        <f>H8*F8*D8</f>
        <v>3156</v>
      </c>
      <c r="K8" s="67" t="s">
        <v>500</v>
      </c>
    </row>
    <row r="9" ht="37.15" spans="1:11">
      <c r="A9" s="34"/>
      <c r="B9" s="27" t="s">
        <v>502</v>
      </c>
      <c r="C9" s="28" t="s">
        <v>55</v>
      </c>
      <c r="D9" s="29">
        <v>2</v>
      </c>
      <c r="E9" s="30" t="s">
        <v>497</v>
      </c>
      <c r="F9" s="31">
        <v>2</v>
      </c>
      <c r="G9" s="32" t="s">
        <v>498</v>
      </c>
      <c r="H9" s="33">
        <v>2243</v>
      </c>
      <c r="I9" s="66" t="s">
        <v>69</v>
      </c>
      <c r="J9" s="33">
        <f t="shared" ref="J9:J15" si="0">H9*F9*D9</f>
        <v>8972</v>
      </c>
      <c r="K9" s="67" t="s">
        <v>500</v>
      </c>
    </row>
    <row r="10" ht="37.15" spans="1:11">
      <c r="A10" s="35"/>
      <c r="B10" s="27" t="s">
        <v>503</v>
      </c>
      <c r="C10" s="28" t="s">
        <v>55</v>
      </c>
      <c r="D10" s="29">
        <v>4</v>
      </c>
      <c r="E10" s="30" t="s">
        <v>497</v>
      </c>
      <c r="F10" s="31">
        <v>2</v>
      </c>
      <c r="G10" s="32" t="s">
        <v>498</v>
      </c>
      <c r="H10" s="33">
        <v>2432</v>
      </c>
      <c r="I10" s="66" t="s">
        <v>69</v>
      </c>
      <c r="J10" s="33">
        <f t="shared" si="0"/>
        <v>19456</v>
      </c>
      <c r="K10" s="67" t="s">
        <v>500</v>
      </c>
    </row>
    <row r="11" spans="1:11">
      <c r="A11" s="36" t="s">
        <v>64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24.75" spans="1:11">
      <c r="A12" s="26" t="s">
        <v>12</v>
      </c>
      <c r="B12" s="39" t="s">
        <v>504</v>
      </c>
      <c r="C12" s="39" t="s">
        <v>67</v>
      </c>
      <c r="D12" s="40">
        <v>11</v>
      </c>
      <c r="E12" s="28" t="s">
        <v>505</v>
      </c>
      <c r="F12" s="40">
        <v>1</v>
      </c>
      <c r="G12" s="32" t="s">
        <v>498</v>
      </c>
      <c r="H12" s="41">
        <v>500</v>
      </c>
      <c r="I12" s="66" t="s">
        <v>69</v>
      </c>
      <c r="J12" s="33">
        <f t="shared" si="0"/>
        <v>5500</v>
      </c>
      <c r="K12" s="67" t="s">
        <v>506</v>
      </c>
    </row>
    <row r="13" ht="24.75" spans="1:11">
      <c r="A13" s="34"/>
      <c r="B13" s="28" t="s">
        <v>507</v>
      </c>
      <c r="C13" s="28" t="s">
        <v>67</v>
      </c>
      <c r="D13" s="40">
        <v>11</v>
      </c>
      <c r="E13" s="28" t="s">
        <v>505</v>
      </c>
      <c r="F13" s="40">
        <v>1</v>
      </c>
      <c r="G13" s="32" t="s">
        <v>498</v>
      </c>
      <c r="H13" s="41">
        <v>800</v>
      </c>
      <c r="I13" s="66" t="s">
        <v>69</v>
      </c>
      <c r="J13" s="33">
        <f t="shared" si="0"/>
        <v>8800</v>
      </c>
      <c r="K13" s="67" t="s">
        <v>506</v>
      </c>
    </row>
    <row r="14" ht="35" customHeight="1" spans="1:11">
      <c r="A14" s="34"/>
      <c r="B14" s="28" t="s">
        <v>508</v>
      </c>
      <c r="C14" s="28" t="s">
        <v>67</v>
      </c>
      <c r="D14" s="40">
        <v>5</v>
      </c>
      <c r="E14" s="28" t="s">
        <v>509</v>
      </c>
      <c r="F14" s="40">
        <v>1</v>
      </c>
      <c r="G14" s="32" t="s">
        <v>510</v>
      </c>
      <c r="H14" s="41">
        <v>1200</v>
      </c>
      <c r="I14" s="66" t="s">
        <v>69</v>
      </c>
      <c r="J14" s="33">
        <f t="shared" si="0"/>
        <v>6000</v>
      </c>
      <c r="K14" s="67"/>
    </row>
    <row r="15" ht="24.75" spans="1:11">
      <c r="A15" s="35"/>
      <c r="B15" s="28" t="s">
        <v>508</v>
      </c>
      <c r="C15" s="28" t="s">
        <v>189</v>
      </c>
      <c r="D15" s="40">
        <v>1</v>
      </c>
      <c r="E15" s="28" t="s">
        <v>509</v>
      </c>
      <c r="F15" s="40">
        <v>0</v>
      </c>
      <c r="G15" s="32" t="s">
        <v>510</v>
      </c>
      <c r="H15" s="41">
        <v>1800</v>
      </c>
      <c r="I15" s="66" t="s">
        <v>69</v>
      </c>
      <c r="J15" s="33">
        <f t="shared" si="0"/>
        <v>0</v>
      </c>
      <c r="K15" s="67" t="s">
        <v>511</v>
      </c>
    </row>
    <row r="16" spans="1:11">
      <c r="A16" s="36" t="s">
        <v>64</v>
      </c>
      <c r="B16" s="37"/>
      <c r="C16" s="37"/>
      <c r="D16" s="37"/>
      <c r="E16" s="37"/>
      <c r="F16" s="37"/>
      <c r="G16" s="37"/>
      <c r="H16" s="37" t="s">
        <v>80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512</v>
      </c>
      <c r="C17" s="30" t="s">
        <v>83</v>
      </c>
      <c r="D17" s="42">
        <v>10</v>
      </c>
      <c r="E17" s="30" t="s">
        <v>84</v>
      </c>
      <c r="F17" s="42">
        <v>1</v>
      </c>
      <c r="G17" s="30" t="s">
        <v>85</v>
      </c>
      <c r="H17" s="41">
        <v>1450</v>
      </c>
      <c r="I17" s="66" t="s">
        <v>69</v>
      </c>
      <c r="J17" s="33">
        <f>H17*F17*D17</f>
        <v>14500</v>
      </c>
      <c r="K17" s="71" t="s">
        <v>513</v>
      </c>
    </row>
    <row r="18" spans="1:11">
      <c r="A18" s="35"/>
      <c r="B18" s="28" t="s">
        <v>514</v>
      </c>
      <c r="C18" s="28" t="s">
        <v>83</v>
      </c>
      <c r="D18" s="40">
        <v>10</v>
      </c>
      <c r="E18" s="30" t="s">
        <v>84</v>
      </c>
      <c r="F18" s="42">
        <v>1</v>
      </c>
      <c r="G18" s="30" t="s">
        <v>85</v>
      </c>
      <c r="H18" s="41">
        <v>680</v>
      </c>
      <c r="I18" s="66" t="s">
        <v>69</v>
      </c>
      <c r="J18" s="33">
        <f>H18*F18*D18</f>
        <v>6800</v>
      </c>
      <c r="K18" s="72"/>
    </row>
    <row r="19" spans="1:11">
      <c r="A19" s="36" t="s">
        <v>64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515</v>
      </c>
      <c r="B20" s="30" t="s">
        <v>516</v>
      </c>
      <c r="C20" s="30" t="s">
        <v>95</v>
      </c>
      <c r="D20" s="42">
        <v>1</v>
      </c>
      <c r="E20" s="30" t="s">
        <v>109</v>
      </c>
      <c r="F20" s="42">
        <v>1</v>
      </c>
      <c r="G20" s="30" t="s">
        <v>517</v>
      </c>
      <c r="H20" s="41">
        <v>150000</v>
      </c>
      <c r="I20" s="66" t="s">
        <v>69</v>
      </c>
      <c r="J20" s="33">
        <f>H20*F20*D20</f>
        <v>150000</v>
      </c>
      <c r="K20" s="71"/>
    </row>
    <row r="21" spans="1:11">
      <c r="A21" s="34"/>
      <c r="B21" s="30" t="s">
        <v>518</v>
      </c>
      <c r="C21" s="30" t="s">
        <v>519</v>
      </c>
      <c r="D21" s="42">
        <v>1</v>
      </c>
      <c r="E21" s="30" t="s">
        <v>109</v>
      </c>
      <c r="F21" s="42">
        <v>1</v>
      </c>
      <c r="G21" s="30" t="s">
        <v>520</v>
      </c>
      <c r="H21" s="41">
        <v>90000</v>
      </c>
      <c r="I21" s="66" t="s">
        <v>69</v>
      </c>
      <c r="J21" s="33">
        <f>H21*F21*D21</f>
        <v>90000</v>
      </c>
      <c r="K21" s="71"/>
    </row>
    <row r="22" spans="1:11">
      <c r="A22" s="35"/>
      <c r="B22" s="30" t="s">
        <v>518</v>
      </c>
      <c r="C22" s="28" t="s">
        <v>103</v>
      </c>
      <c r="D22" s="40">
        <v>100</v>
      </c>
      <c r="E22" s="30" t="s">
        <v>497</v>
      </c>
      <c r="F22" s="42">
        <v>1</v>
      </c>
      <c r="G22" s="30" t="s">
        <v>521</v>
      </c>
      <c r="H22" s="43">
        <v>30</v>
      </c>
      <c r="I22" s="66" t="s">
        <v>69</v>
      </c>
      <c r="J22" s="33">
        <f>H22*F22*D22</f>
        <v>3000</v>
      </c>
      <c r="K22" s="71"/>
    </row>
    <row r="23" spans="1:11">
      <c r="A23" s="36" t="s">
        <v>64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18</v>
      </c>
      <c r="B24" s="40" t="s">
        <v>512</v>
      </c>
      <c r="C24" s="40" t="s">
        <v>101</v>
      </c>
      <c r="D24" s="40">
        <v>150</v>
      </c>
      <c r="E24" s="28" t="s">
        <v>497</v>
      </c>
      <c r="F24" s="40">
        <v>1</v>
      </c>
      <c r="G24" s="28" t="s">
        <v>521</v>
      </c>
      <c r="H24" s="41">
        <v>358</v>
      </c>
      <c r="I24" s="66" t="s">
        <v>69</v>
      </c>
      <c r="J24" s="33">
        <f t="shared" ref="J24:J29" si="1">H24*F24*D24</f>
        <v>53700</v>
      </c>
      <c r="K24" s="67"/>
    </row>
    <row r="25" spans="1:11">
      <c r="A25" s="36" t="s">
        <v>64</v>
      </c>
      <c r="B25" s="37"/>
      <c r="C25" s="37"/>
      <c r="D25" s="37"/>
      <c r="E25" s="37"/>
      <c r="F25" s="37"/>
      <c r="G25" s="37"/>
      <c r="H25" s="37" t="s">
        <v>80</v>
      </c>
      <c r="I25" s="68"/>
      <c r="J25" s="69">
        <f>SUM(J24:J24)</f>
        <v>53700</v>
      </c>
      <c r="K25" s="70"/>
    </row>
    <row r="26" spans="1:11">
      <c r="A26" s="35" t="s">
        <v>22</v>
      </c>
      <c r="B26" s="40" t="s">
        <v>105</v>
      </c>
      <c r="C26" s="28" t="s">
        <v>22</v>
      </c>
      <c r="D26" s="40">
        <v>11</v>
      </c>
      <c r="E26" s="28" t="s">
        <v>497</v>
      </c>
      <c r="F26" s="40">
        <v>1</v>
      </c>
      <c r="G26" s="28" t="s">
        <v>521</v>
      </c>
      <c r="H26" s="41">
        <v>50</v>
      </c>
      <c r="I26" s="66" t="s">
        <v>69</v>
      </c>
      <c r="J26" s="33">
        <f t="shared" si="1"/>
        <v>550</v>
      </c>
      <c r="K26" s="67"/>
    </row>
    <row r="27" spans="1:11">
      <c r="A27" s="36" t="s">
        <v>64</v>
      </c>
      <c r="B27" s="37"/>
      <c r="C27" s="37"/>
      <c r="D27" s="37"/>
      <c r="E27" s="37"/>
      <c r="F27" s="37"/>
      <c r="G27" s="37"/>
      <c r="H27" s="37" t="s">
        <v>80</v>
      </c>
      <c r="I27" s="68"/>
      <c r="J27" s="69">
        <f>SUM(J26:J26)</f>
        <v>550</v>
      </c>
      <c r="K27" s="70"/>
    </row>
    <row r="28" spans="1:11">
      <c r="A28" s="26" t="s">
        <v>106</v>
      </c>
      <c r="B28" s="40" t="s">
        <v>110</v>
      </c>
      <c r="C28" s="39" t="s">
        <v>62</v>
      </c>
      <c r="D28" s="40">
        <v>2</v>
      </c>
      <c r="E28" s="44" t="s">
        <v>109</v>
      </c>
      <c r="F28" s="45">
        <v>0</v>
      </c>
      <c r="G28" s="44" t="s">
        <v>521</v>
      </c>
      <c r="H28" s="46">
        <v>50</v>
      </c>
      <c r="I28" s="66" t="s">
        <v>69</v>
      </c>
      <c r="J28" s="33">
        <f t="shared" si="1"/>
        <v>0</v>
      </c>
      <c r="K28" s="67" t="s">
        <v>522</v>
      </c>
    </row>
    <row r="29" spans="1:11">
      <c r="A29" s="35"/>
      <c r="B29" s="40" t="s">
        <v>111</v>
      </c>
      <c r="C29" s="39" t="s">
        <v>62</v>
      </c>
      <c r="D29" s="40">
        <v>6</v>
      </c>
      <c r="E29" s="44" t="s">
        <v>109</v>
      </c>
      <c r="F29" s="45">
        <v>0</v>
      </c>
      <c r="G29" s="44" t="s">
        <v>521</v>
      </c>
      <c r="H29" s="46">
        <v>50</v>
      </c>
      <c r="I29" s="66" t="s">
        <v>69</v>
      </c>
      <c r="J29" s="33">
        <f t="shared" si="1"/>
        <v>0</v>
      </c>
      <c r="K29" s="67" t="s">
        <v>522</v>
      </c>
    </row>
    <row r="30" spans="1:11">
      <c r="A30" s="36" t="s">
        <v>64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138</v>
      </c>
      <c r="B31" s="40" t="s">
        <v>523</v>
      </c>
      <c r="C31" s="39" t="s">
        <v>138</v>
      </c>
      <c r="D31" s="40">
        <v>4</v>
      </c>
      <c r="E31" s="44" t="s">
        <v>497</v>
      </c>
      <c r="F31" s="45">
        <v>2</v>
      </c>
      <c r="G31" s="44" t="s">
        <v>219</v>
      </c>
      <c r="H31" s="46">
        <v>800</v>
      </c>
      <c r="I31" s="66" t="s">
        <v>69</v>
      </c>
      <c r="J31" s="33">
        <f>H31*F31*D31</f>
        <v>6400</v>
      </c>
      <c r="K31" s="67" t="s">
        <v>524</v>
      </c>
    </row>
    <row r="32" spans="1:11">
      <c r="A32" s="35"/>
      <c r="B32" s="40" t="s">
        <v>523</v>
      </c>
      <c r="C32" s="39" t="s">
        <v>525</v>
      </c>
      <c r="D32" s="40">
        <v>4</v>
      </c>
      <c r="E32" s="44" t="s">
        <v>497</v>
      </c>
      <c r="F32" s="45">
        <v>2</v>
      </c>
      <c r="G32" s="44" t="s">
        <v>219</v>
      </c>
      <c r="H32" s="46">
        <v>60</v>
      </c>
      <c r="I32" s="66" t="s">
        <v>69</v>
      </c>
      <c r="J32" s="33">
        <f>H32*F32*D32</f>
        <v>480</v>
      </c>
      <c r="K32" s="73"/>
    </row>
    <row r="33" spans="1:11">
      <c r="A33" s="36" t="s">
        <v>64</v>
      </c>
      <c r="B33" s="37"/>
      <c r="C33" s="37"/>
      <c r="D33" s="37"/>
      <c r="E33" s="37"/>
      <c r="F33" s="37"/>
      <c r="G33" s="37"/>
      <c r="H33" s="37" t="s">
        <v>80</v>
      </c>
      <c r="I33" s="68"/>
      <c r="J33" s="69">
        <f>SUM(J31:J32)</f>
        <v>6880</v>
      </c>
      <c r="K33" s="70"/>
    </row>
    <row r="34" spans="1:11">
      <c r="A34" s="35" t="s">
        <v>24</v>
      </c>
      <c r="B34" s="40" t="s">
        <v>526</v>
      </c>
      <c r="C34" s="28" t="s">
        <v>62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69</v>
      </c>
      <c r="J34" s="33">
        <f>H34*F34*D34</f>
        <v>10000</v>
      </c>
      <c r="K34" s="67"/>
    </row>
    <row r="35" spans="1:11">
      <c r="A35" s="36" t="s">
        <v>64</v>
      </c>
      <c r="B35" s="37"/>
      <c r="C35" s="37"/>
      <c r="D35" s="37"/>
      <c r="E35" s="37"/>
      <c r="F35" s="37"/>
      <c r="G35" s="37"/>
      <c r="H35" s="37" t="s">
        <v>80</v>
      </c>
      <c r="I35" s="68"/>
      <c r="J35" s="69">
        <f>SUM(J34)</f>
        <v>10000</v>
      </c>
      <c r="K35" s="70"/>
    </row>
    <row r="36" spans="1:11">
      <c r="A36" s="47" t="s">
        <v>158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spans="1:11">
      <c r="A37" s="49" t="s">
        <v>527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160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7.6" spans="1:11">
      <c r="A39" s="53" t="s">
        <v>161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zoomScale="82" zoomScaleNormal="82" topLeftCell="A50" workbookViewId="0">
      <selection activeCell="J57" sqref="J57:J66"/>
    </sheetView>
  </sheetViews>
  <sheetFormatPr defaultColWidth="11" defaultRowHeight="16.1"/>
  <cols>
    <col min="1" max="1" width="17.8203125" customWidth="1"/>
    <col min="2" max="2" width="42.1796875" customWidth="1"/>
    <col min="3" max="3" width="16.8203125" customWidth="1"/>
    <col min="4" max="5" width="10.8203125" style="205"/>
    <col min="6" max="6" width="10.46875" customWidth="1"/>
    <col min="8" max="8" width="13.3515625" customWidth="1"/>
    <col min="9" max="9" width="14.1796875" customWidth="1"/>
    <col min="10" max="10" width="15.46875" customWidth="1"/>
    <col min="11" max="11" width="34.46875" style="161" customWidth="1"/>
  </cols>
  <sheetData>
    <row r="1" ht="15" spans="1:11">
      <c r="A1" s="1" t="s">
        <v>30</v>
      </c>
      <c r="B1" s="2"/>
      <c r="C1" s="3"/>
      <c r="D1" s="3"/>
      <c r="E1" s="3"/>
      <c r="F1" s="4"/>
      <c r="G1" s="5" t="s">
        <v>31</v>
      </c>
      <c r="H1" s="2"/>
      <c r="I1" s="4"/>
      <c r="J1" s="55" t="s">
        <v>32</v>
      </c>
      <c r="K1" s="56"/>
    </row>
    <row r="2" ht="15" spans="1:11">
      <c r="A2" s="1" t="s">
        <v>33</v>
      </c>
      <c r="B2" s="2" t="s">
        <v>34</v>
      </c>
      <c r="C2" s="3"/>
      <c r="D2" s="3"/>
      <c r="E2" s="3"/>
      <c r="F2" s="4"/>
      <c r="G2" s="5" t="s">
        <v>35</v>
      </c>
      <c r="H2" s="2" t="s">
        <v>36</v>
      </c>
      <c r="I2" s="4"/>
      <c r="J2" s="55" t="s">
        <v>32</v>
      </c>
      <c r="K2" s="56"/>
    </row>
    <row r="3" ht="15" spans="1:11">
      <c r="A3" s="1" t="s">
        <v>37</v>
      </c>
      <c r="B3" s="224" t="s">
        <v>38</v>
      </c>
      <c r="C3" s="7" t="s">
        <v>39</v>
      </c>
      <c r="D3" s="8" t="s">
        <v>40</v>
      </c>
      <c r="E3" s="9"/>
      <c r="F3" s="10"/>
      <c r="G3" s="11" t="s">
        <v>41</v>
      </c>
      <c r="H3" s="12" t="s">
        <v>42</v>
      </c>
      <c r="I3" s="57"/>
      <c r="J3" s="16" t="s">
        <v>43</v>
      </c>
      <c r="K3" s="268"/>
    </row>
    <row r="4" ht="15" spans="1:11">
      <c r="A4" s="1" t="s">
        <v>44</v>
      </c>
      <c r="B4" s="224" t="s">
        <v>45</v>
      </c>
      <c r="C4" s="7" t="s">
        <v>46</v>
      </c>
      <c r="D4" s="225" t="s">
        <v>47</v>
      </c>
      <c r="E4" s="14"/>
      <c r="F4" s="15"/>
      <c r="G4" s="16" t="s">
        <v>32</v>
      </c>
      <c r="H4" s="17"/>
      <c r="I4" s="59">
        <v>13585523855</v>
      </c>
      <c r="J4" s="60"/>
      <c r="K4" s="61"/>
    </row>
    <row r="5" ht="15" spans="1:11">
      <c r="A5" s="18" t="s">
        <v>48</v>
      </c>
      <c r="B5" s="19"/>
      <c r="C5" s="19"/>
      <c r="D5" s="19"/>
      <c r="E5" s="19"/>
      <c r="F5" s="19"/>
      <c r="G5" s="19"/>
      <c r="H5" s="19"/>
      <c r="I5" s="19"/>
      <c r="J5" s="19"/>
      <c r="K5" s="62"/>
    </row>
    <row r="6" ht="15" spans="1:11">
      <c r="A6" s="189" t="s">
        <v>49</v>
      </c>
      <c r="B6" s="190"/>
      <c r="C6" s="191" t="s">
        <v>50</v>
      </c>
      <c r="D6" s="192" t="s">
        <v>5</v>
      </c>
      <c r="E6" s="193"/>
      <c r="F6" s="192" t="s">
        <v>51</v>
      </c>
      <c r="G6" s="193"/>
      <c r="H6" s="226" t="s">
        <v>52</v>
      </c>
      <c r="I6" s="269"/>
      <c r="J6" s="25" t="s">
        <v>53</v>
      </c>
      <c r="K6" s="65" t="s">
        <v>7</v>
      </c>
    </row>
    <row r="7" ht="25.05" customHeight="1" spans="1:11">
      <c r="A7" s="227" t="s">
        <v>9</v>
      </c>
      <c r="B7" s="27" t="s">
        <v>54</v>
      </c>
      <c r="C7" s="28" t="s">
        <v>55</v>
      </c>
      <c r="D7" s="228">
        <v>4</v>
      </c>
      <c r="E7" s="229"/>
      <c r="F7" s="230" t="s">
        <v>56</v>
      </c>
      <c r="G7" s="231"/>
      <c r="H7" s="232">
        <v>4000</v>
      </c>
      <c r="I7" s="270"/>
      <c r="J7" s="46">
        <f>D7*H7</f>
        <v>16000</v>
      </c>
      <c r="K7" s="271" t="s">
        <v>57</v>
      </c>
    </row>
    <row r="8" ht="25.05" customHeight="1" spans="1:11">
      <c r="A8" s="233"/>
      <c r="B8" s="27" t="s">
        <v>58</v>
      </c>
      <c r="C8" s="28" t="s">
        <v>59</v>
      </c>
      <c r="D8" s="228">
        <v>14</v>
      </c>
      <c r="E8" s="229"/>
      <c r="F8" s="230" t="s">
        <v>56</v>
      </c>
      <c r="G8" s="231"/>
      <c r="H8" s="234">
        <v>1200</v>
      </c>
      <c r="I8" s="272"/>
      <c r="J8" s="273">
        <f>D8*H8</f>
        <v>16800</v>
      </c>
      <c r="K8" s="274" t="s">
        <v>60</v>
      </c>
    </row>
    <row r="9" ht="25.05" customHeight="1" spans="1:11">
      <c r="A9" s="233"/>
      <c r="B9" s="28" t="s">
        <v>61</v>
      </c>
      <c r="C9" s="235" t="s">
        <v>62</v>
      </c>
      <c r="D9" s="228">
        <v>5</v>
      </c>
      <c r="E9" s="229"/>
      <c r="F9" s="230" t="s">
        <v>56</v>
      </c>
      <c r="G9" s="231"/>
      <c r="H9" s="236">
        <v>3500</v>
      </c>
      <c r="I9" s="272"/>
      <c r="J9" s="273">
        <f>D9*H9</f>
        <v>17500</v>
      </c>
      <c r="K9" s="274" t="s">
        <v>61</v>
      </c>
    </row>
    <row r="10" ht="25.05" customHeight="1" spans="1:11">
      <c r="A10" s="237"/>
      <c r="B10" s="28" t="s">
        <v>63</v>
      </c>
      <c r="C10" s="235" t="s">
        <v>26</v>
      </c>
      <c r="D10" s="238">
        <v>14</v>
      </c>
      <c r="E10" s="238"/>
      <c r="F10" s="230" t="s">
        <v>56</v>
      </c>
      <c r="G10" s="231"/>
      <c r="H10" s="236">
        <v>20</v>
      </c>
      <c r="I10" s="272"/>
      <c r="J10" s="273">
        <f>D10*H10</f>
        <v>280</v>
      </c>
      <c r="K10" s="274"/>
    </row>
    <row r="11" ht="15" spans="1:11">
      <c r="A11" s="36" t="s">
        <v>64</v>
      </c>
      <c r="B11" s="37"/>
      <c r="C11" s="37"/>
      <c r="D11" s="37"/>
      <c r="E11" s="37"/>
      <c r="F11" s="37"/>
      <c r="G11" s="37"/>
      <c r="H11" s="37"/>
      <c r="I11" s="68"/>
      <c r="J11" s="69">
        <f>SUM(J7:J10)</f>
        <v>50580</v>
      </c>
      <c r="K11" s="275"/>
    </row>
    <row r="12" ht="30" customHeight="1" spans="1:11">
      <c r="A12" s="189" t="s">
        <v>49</v>
      </c>
      <c r="B12" s="190"/>
      <c r="C12" s="191" t="s">
        <v>65</v>
      </c>
      <c r="D12" s="192" t="s">
        <v>5</v>
      </c>
      <c r="E12" s="193"/>
      <c r="F12" s="192" t="s">
        <v>51</v>
      </c>
      <c r="G12" s="193"/>
      <c r="H12" s="192" t="s">
        <v>52</v>
      </c>
      <c r="I12" s="193"/>
      <c r="J12" s="25" t="s">
        <v>53</v>
      </c>
      <c r="K12" s="65" t="s">
        <v>7</v>
      </c>
    </row>
    <row r="13" ht="31.05" customHeight="1" spans="1:11">
      <c r="A13" s="195" t="s">
        <v>12</v>
      </c>
      <c r="B13" s="239" t="s">
        <v>66</v>
      </c>
      <c r="C13" s="28" t="s">
        <v>67</v>
      </c>
      <c r="D13" s="240">
        <v>16</v>
      </c>
      <c r="E13" s="241"/>
      <c r="F13" s="242" t="s">
        <v>68</v>
      </c>
      <c r="G13" s="242"/>
      <c r="H13" s="243">
        <v>480</v>
      </c>
      <c r="I13" s="276" t="s">
        <v>69</v>
      </c>
      <c r="J13" s="277">
        <f>D13*H13</f>
        <v>7680</v>
      </c>
      <c r="K13" s="278" t="s">
        <v>70</v>
      </c>
    </row>
    <row r="14" ht="30" customHeight="1" spans="1:11">
      <c r="A14" s="195"/>
      <c r="B14" s="244" t="s">
        <v>71</v>
      </c>
      <c r="C14" s="28" t="s">
        <v>67</v>
      </c>
      <c r="D14" s="245">
        <v>4</v>
      </c>
      <c r="E14" s="245"/>
      <c r="F14" s="40" t="s">
        <v>72</v>
      </c>
      <c r="G14" s="40"/>
      <c r="H14" s="243">
        <v>800</v>
      </c>
      <c r="I14" s="276" t="s">
        <v>69</v>
      </c>
      <c r="J14" s="277">
        <f>D14*H14</f>
        <v>3200</v>
      </c>
      <c r="K14" s="279" t="s">
        <v>73</v>
      </c>
    </row>
    <row r="15" ht="30" customHeight="1" spans="1:11">
      <c r="A15" s="195"/>
      <c r="B15" s="246" t="s">
        <v>74</v>
      </c>
      <c r="C15" s="28" t="s">
        <v>75</v>
      </c>
      <c r="D15" s="247">
        <v>0</v>
      </c>
      <c r="E15" s="248"/>
      <c r="F15" s="198" t="s">
        <v>76</v>
      </c>
      <c r="G15" s="199"/>
      <c r="H15" s="249">
        <v>0</v>
      </c>
      <c r="I15" s="280"/>
      <c r="J15" s="277">
        <f>D15*H15</f>
        <v>0</v>
      </c>
      <c r="K15" s="281" t="s">
        <v>77</v>
      </c>
    </row>
    <row r="16" ht="30" customHeight="1" spans="1:11">
      <c r="A16" s="195"/>
      <c r="B16" s="250"/>
      <c r="C16" s="28" t="s">
        <v>78</v>
      </c>
      <c r="D16" s="245">
        <v>0</v>
      </c>
      <c r="E16" s="245"/>
      <c r="F16" s="40" t="s">
        <v>76</v>
      </c>
      <c r="G16" s="40"/>
      <c r="H16" s="251">
        <v>0</v>
      </c>
      <c r="I16" s="251"/>
      <c r="J16" s="277">
        <f>D16*H16</f>
        <v>0</v>
      </c>
      <c r="K16" s="281" t="s">
        <v>77</v>
      </c>
    </row>
    <row r="17" ht="30" customHeight="1" spans="1:11">
      <c r="A17" s="195"/>
      <c r="B17" s="252"/>
      <c r="C17" s="28" t="s">
        <v>62</v>
      </c>
      <c r="D17" s="245">
        <v>0</v>
      </c>
      <c r="E17" s="245"/>
      <c r="F17" s="40" t="s">
        <v>76</v>
      </c>
      <c r="G17" s="40"/>
      <c r="H17" s="251">
        <v>0</v>
      </c>
      <c r="I17" s="251"/>
      <c r="J17" s="277">
        <f>D17*H17</f>
        <v>0</v>
      </c>
      <c r="K17" s="281" t="s">
        <v>79</v>
      </c>
    </row>
    <row r="18" ht="15" spans="1:11">
      <c r="A18" s="36" t="s">
        <v>64</v>
      </c>
      <c r="B18" s="37"/>
      <c r="C18" s="37"/>
      <c r="D18" s="37"/>
      <c r="E18" s="37"/>
      <c r="F18" s="37"/>
      <c r="G18" s="37"/>
      <c r="H18" s="37" t="s">
        <v>80</v>
      </c>
      <c r="I18" s="68"/>
      <c r="J18" s="69">
        <f>SUM(J13:J17)</f>
        <v>10880</v>
      </c>
      <c r="K18" s="275"/>
    </row>
    <row r="19" ht="15" spans="1:11">
      <c r="A19" s="189" t="s">
        <v>49</v>
      </c>
      <c r="B19" s="190"/>
      <c r="C19" s="191" t="s">
        <v>81</v>
      </c>
      <c r="D19" s="192" t="s">
        <v>5</v>
      </c>
      <c r="E19" s="193"/>
      <c r="F19" s="192" t="s">
        <v>51</v>
      </c>
      <c r="G19" s="193"/>
      <c r="H19" s="192" t="s">
        <v>52</v>
      </c>
      <c r="I19" s="193"/>
      <c r="J19" s="25" t="s">
        <v>53</v>
      </c>
      <c r="K19" s="65" t="s">
        <v>7</v>
      </c>
    </row>
    <row r="20" ht="24" customHeight="1" spans="1:11">
      <c r="A20" s="195" t="s">
        <v>14</v>
      </c>
      <c r="B20" s="28" t="s">
        <v>82</v>
      </c>
      <c r="C20" s="28" t="s">
        <v>83</v>
      </c>
      <c r="D20" s="40">
        <v>1</v>
      </c>
      <c r="E20" s="28" t="s">
        <v>84</v>
      </c>
      <c r="F20" s="40">
        <v>3</v>
      </c>
      <c r="G20" s="28" t="s">
        <v>85</v>
      </c>
      <c r="H20" s="243">
        <v>780</v>
      </c>
      <c r="I20" s="282" t="s">
        <v>69</v>
      </c>
      <c r="J20" s="46">
        <f t="shared" ref="J20:J25" si="0">D20*F20*H20</f>
        <v>2340</v>
      </c>
      <c r="K20" s="283" t="s">
        <v>86</v>
      </c>
    </row>
    <row r="21" ht="24" customHeight="1" spans="1:11">
      <c r="A21" s="195"/>
      <c r="B21" s="28" t="s">
        <v>82</v>
      </c>
      <c r="C21" s="28" t="s">
        <v>87</v>
      </c>
      <c r="D21" s="40">
        <v>3</v>
      </c>
      <c r="E21" s="28" t="s">
        <v>84</v>
      </c>
      <c r="F21" s="40">
        <v>3</v>
      </c>
      <c r="G21" s="28" t="s">
        <v>85</v>
      </c>
      <c r="H21" s="253">
        <v>780</v>
      </c>
      <c r="I21" s="282" t="s">
        <v>69</v>
      </c>
      <c r="J21" s="46">
        <f t="shared" si="0"/>
        <v>7020</v>
      </c>
      <c r="K21" s="283" t="s">
        <v>86</v>
      </c>
    </row>
    <row r="22" ht="24" customHeight="1" spans="1:11">
      <c r="A22" s="195"/>
      <c r="B22" s="28" t="s">
        <v>82</v>
      </c>
      <c r="C22" s="28" t="s">
        <v>87</v>
      </c>
      <c r="D22" s="40">
        <v>1</v>
      </c>
      <c r="E22" s="28" t="s">
        <v>84</v>
      </c>
      <c r="F22" s="40">
        <v>3</v>
      </c>
      <c r="G22" s="28" t="s">
        <v>85</v>
      </c>
      <c r="H22" s="243">
        <v>780</v>
      </c>
      <c r="I22" s="282" t="s">
        <v>69</v>
      </c>
      <c r="J22" s="46">
        <f t="shared" si="0"/>
        <v>2340</v>
      </c>
      <c r="K22" s="283" t="s">
        <v>88</v>
      </c>
    </row>
    <row r="23" ht="24" customHeight="1" spans="1:11">
      <c r="A23" s="195"/>
      <c r="B23" s="28" t="s">
        <v>89</v>
      </c>
      <c r="C23" s="28" t="s">
        <v>83</v>
      </c>
      <c r="D23" s="40">
        <v>5</v>
      </c>
      <c r="E23" s="28" t="s">
        <v>84</v>
      </c>
      <c r="F23" s="40">
        <v>1</v>
      </c>
      <c r="G23" s="28" t="s">
        <v>85</v>
      </c>
      <c r="H23" s="243">
        <v>500</v>
      </c>
      <c r="I23" s="282" t="s">
        <v>69</v>
      </c>
      <c r="J23" s="46">
        <f t="shared" si="0"/>
        <v>2500</v>
      </c>
      <c r="K23" s="283" t="s">
        <v>90</v>
      </c>
    </row>
    <row r="24" ht="24" customHeight="1" spans="1:11">
      <c r="A24" s="195"/>
      <c r="B24" s="28" t="s">
        <v>89</v>
      </c>
      <c r="C24" s="28" t="s">
        <v>83</v>
      </c>
      <c r="D24" s="40">
        <v>10</v>
      </c>
      <c r="E24" s="28" t="s">
        <v>84</v>
      </c>
      <c r="F24" s="40">
        <v>2</v>
      </c>
      <c r="G24" s="28" t="s">
        <v>85</v>
      </c>
      <c r="H24" s="243">
        <v>500</v>
      </c>
      <c r="I24" s="282" t="s">
        <v>69</v>
      </c>
      <c r="J24" s="46">
        <f t="shared" si="0"/>
        <v>10000</v>
      </c>
      <c r="K24" s="283" t="s">
        <v>91</v>
      </c>
    </row>
    <row r="25" ht="24" customHeight="1" spans="1:11">
      <c r="A25" s="195"/>
      <c r="B25" s="28" t="s">
        <v>89</v>
      </c>
      <c r="C25" s="28" t="s">
        <v>87</v>
      </c>
      <c r="D25" s="40">
        <v>10</v>
      </c>
      <c r="E25" s="28" t="s">
        <v>84</v>
      </c>
      <c r="F25" s="40">
        <v>2</v>
      </c>
      <c r="G25" s="28" t="s">
        <v>85</v>
      </c>
      <c r="H25" s="243">
        <v>500</v>
      </c>
      <c r="I25" s="282" t="s">
        <v>69</v>
      </c>
      <c r="J25" s="46">
        <f t="shared" si="0"/>
        <v>10000</v>
      </c>
      <c r="K25" s="283" t="s">
        <v>91</v>
      </c>
    </row>
    <row r="26" ht="15" spans="1:11">
      <c r="A26" s="36" t="s">
        <v>64</v>
      </c>
      <c r="B26" s="37"/>
      <c r="C26" s="37"/>
      <c r="D26" s="37"/>
      <c r="E26" s="37"/>
      <c r="F26" s="37"/>
      <c r="G26" s="37"/>
      <c r="H26" s="37"/>
      <c r="I26" s="68"/>
      <c r="J26" s="69">
        <f>SUM(J20:J25)</f>
        <v>34200</v>
      </c>
      <c r="K26" s="275"/>
    </row>
    <row r="27" ht="15" spans="1:11">
      <c r="A27" s="189" t="s">
        <v>49</v>
      </c>
      <c r="B27" s="190"/>
      <c r="C27" s="191" t="s">
        <v>92</v>
      </c>
      <c r="D27" s="192" t="s">
        <v>5</v>
      </c>
      <c r="E27" s="193"/>
      <c r="F27" s="192" t="s">
        <v>51</v>
      </c>
      <c r="G27" s="193"/>
      <c r="H27" s="192" t="s">
        <v>52</v>
      </c>
      <c r="I27" s="193"/>
      <c r="J27" s="25" t="s">
        <v>53</v>
      </c>
      <c r="K27" s="65" t="s">
        <v>7</v>
      </c>
    </row>
    <row r="28" ht="31.05" customHeight="1" spans="1:11">
      <c r="A28" s="227" t="s">
        <v>93</v>
      </c>
      <c r="B28" s="28" t="s">
        <v>94</v>
      </c>
      <c r="C28" s="28" t="s">
        <v>95</v>
      </c>
      <c r="D28" s="254"/>
      <c r="E28" s="255"/>
      <c r="F28" s="254" t="s">
        <v>76</v>
      </c>
      <c r="G28" s="255"/>
      <c r="H28" s="256">
        <v>0</v>
      </c>
      <c r="I28" s="282" t="s">
        <v>69</v>
      </c>
      <c r="J28" s="284">
        <f>D28*H28</f>
        <v>0</v>
      </c>
      <c r="K28" s="283"/>
    </row>
    <row r="29" ht="15" spans="1:11">
      <c r="A29" s="36" t="s">
        <v>64</v>
      </c>
      <c r="B29" s="37"/>
      <c r="C29" s="37"/>
      <c r="D29" s="37"/>
      <c r="E29" s="37"/>
      <c r="F29" s="37"/>
      <c r="G29" s="37"/>
      <c r="H29" s="37"/>
      <c r="I29" s="68"/>
      <c r="J29" s="69">
        <f>SUM(J28:J28)</f>
        <v>0</v>
      </c>
      <c r="K29" s="275"/>
    </row>
    <row r="30" ht="15" spans="1:11">
      <c r="A30" s="189" t="s">
        <v>49</v>
      </c>
      <c r="B30" s="190"/>
      <c r="C30" s="191" t="s">
        <v>92</v>
      </c>
      <c r="D30" s="192" t="s">
        <v>5</v>
      </c>
      <c r="E30" s="193"/>
      <c r="F30" s="192" t="s">
        <v>51</v>
      </c>
      <c r="G30" s="193"/>
      <c r="H30" s="192" t="s">
        <v>52</v>
      </c>
      <c r="I30" s="193"/>
      <c r="J30" s="25" t="s">
        <v>53</v>
      </c>
      <c r="K30" s="65" t="s">
        <v>7</v>
      </c>
    </row>
    <row r="31" ht="22.05" customHeight="1" spans="1:11">
      <c r="A31" s="195" t="s">
        <v>18</v>
      </c>
      <c r="B31" s="199" t="s">
        <v>96</v>
      </c>
      <c r="C31" s="257" t="s">
        <v>97</v>
      </c>
      <c r="D31" s="238">
        <v>8</v>
      </c>
      <c r="E31" s="238"/>
      <c r="F31" s="40" t="s">
        <v>56</v>
      </c>
      <c r="G31" s="40"/>
      <c r="H31" s="258">
        <v>138</v>
      </c>
      <c r="I31" s="285" t="s">
        <v>69</v>
      </c>
      <c r="J31" s="46">
        <f>D31*H31</f>
        <v>1104</v>
      </c>
      <c r="K31" s="279" t="s">
        <v>98</v>
      </c>
    </row>
    <row r="32" ht="22.05" customHeight="1" spans="1:11">
      <c r="A32" s="195"/>
      <c r="B32" s="199" t="s">
        <v>99</v>
      </c>
      <c r="C32" s="257" t="s">
        <v>97</v>
      </c>
      <c r="D32" s="238">
        <v>23</v>
      </c>
      <c r="E32" s="238"/>
      <c r="F32" s="40" t="s">
        <v>56</v>
      </c>
      <c r="G32" s="40"/>
      <c r="H32" s="258">
        <v>88</v>
      </c>
      <c r="I32" s="285" t="s">
        <v>69</v>
      </c>
      <c r="J32" s="46">
        <f>D32*H32</f>
        <v>2024</v>
      </c>
      <c r="K32" s="279"/>
    </row>
    <row r="33" ht="15" spans="1:11">
      <c r="A33" s="195"/>
      <c r="B33" s="199" t="s">
        <v>100</v>
      </c>
      <c r="C33" s="40" t="s">
        <v>101</v>
      </c>
      <c r="D33" s="238">
        <v>23</v>
      </c>
      <c r="E33" s="238"/>
      <c r="F33" s="40" t="s">
        <v>56</v>
      </c>
      <c r="G33" s="40"/>
      <c r="H33" s="258">
        <v>128</v>
      </c>
      <c r="I33" s="285" t="s">
        <v>69</v>
      </c>
      <c r="J33" s="46">
        <f>D33*H33</f>
        <v>2944</v>
      </c>
      <c r="K33" s="279"/>
    </row>
    <row r="34" s="223" customFormat="1" ht="15" spans="1:11">
      <c r="A34" s="195"/>
      <c r="B34" s="199" t="s">
        <v>102</v>
      </c>
      <c r="C34" s="257" t="s">
        <v>97</v>
      </c>
      <c r="D34" s="238">
        <v>23</v>
      </c>
      <c r="E34" s="238"/>
      <c r="F34" s="40" t="s">
        <v>56</v>
      </c>
      <c r="G34" s="40"/>
      <c r="H34" s="259">
        <v>88</v>
      </c>
      <c r="I34" s="285" t="s">
        <v>69</v>
      </c>
      <c r="J34" s="46">
        <f>D34*H34</f>
        <v>2024</v>
      </c>
      <c r="K34" s="279"/>
    </row>
    <row r="35" s="223" customFormat="1" ht="15" spans="1:11">
      <c r="A35" s="195"/>
      <c r="B35" s="260" t="s">
        <v>103</v>
      </c>
      <c r="C35" s="257" t="s">
        <v>104</v>
      </c>
      <c r="D35" s="238">
        <v>15</v>
      </c>
      <c r="E35" s="238"/>
      <c r="F35" s="40" t="s">
        <v>56</v>
      </c>
      <c r="G35" s="40"/>
      <c r="H35" s="261">
        <v>50</v>
      </c>
      <c r="I35" s="285" t="s">
        <v>69</v>
      </c>
      <c r="J35" s="46">
        <f>D35*H35</f>
        <v>750</v>
      </c>
      <c r="K35" s="279"/>
    </row>
    <row r="36" ht="15" spans="1:11">
      <c r="A36" s="36" t="s">
        <v>64</v>
      </c>
      <c r="B36" s="37"/>
      <c r="C36" s="37"/>
      <c r="D36" s="37"/>
      <c r="E36" s="37"/>
      <c r="F36" s="37"/>
      <c r="G36" s="37"/>
      <c r="H36" s="37" t="s">
        <v>80</v>
      </c>
      <c r="I36" s="68"/>
      <c r="J36" s="69">
        <f>SUM(J31:J35)</f>
        <v>8846</v>
      </c>
      <c r="K36" s="275"/>
    </row>
    <row r="37" ht="15" spans="1:11">
      <c r="A37" s="189" t="s">
        <v>49</v>
      </c>
      <c r="B37" s="190"/>
      <c r="C37" s="191" t="s">
        <v>92</v>
      </c>
      <c r="D37" s="192" t="s">
        <v>5</v>
      </c>
      <c r="E37" s="193"/>
      <c r="F37" s="192" t="s">
        <v>51</v>
      </c>
      <c r="G37" s="193"/>
      <c r="H37" s="192" t="s">
        <v>52</v>
      </c>
      <c r="I37" s="193"/>
      <c r="J37" s="25" t="s">
        <v>53</v>
      </c>
      <c r="K37" s="65" t="s">
        <v>7</v>
      </c>
    </row>
    <row r="38" ht="21" customHeight="1" spans="1:11">
      <c r="A38" s="262" t="s">
        <v>22</v>
      </c>
      <c r="B38" s="40" t="s">
        <v>105</v>
      </c>
      <c r="C38" s="28" t="s">
        <v>22</v>
      </c>
      <c r="D38" s="198">
        <v>26</v>
      </c>
      <c r="E38" s="199"/>
      <c r="F38" s="198" t="s">
        <v>56</v>
      </c>
      <c r="G38" s="199"/>
      <c r="H38" s="263">
        <v>50</v>
      </c>
      <c r="I38" s="286"/>
      <c r="J38" s="33">
        <f>D38*H38</f>
        <v>1300</v>
      </c>
      <c r="K38" s="274"/>
    </row>
    <row r="39" ht="15" spans="1:11">
      <c r="A39" s="36" t="s">
        <v>64</v>
      </c>
      <c r="B39" s="37"/>
      <c r="C39" s="37"/>
      <c r="D39" s="37"/>
      <c r="E39" s="37"/>
      <c r="F39" s="37"/>
      <c r="G39" s="37"/>
      <c r="H39" s="37" t="s">
        <v>80</v>
      </c>
      <c r="I39" s="68"/>
      <c r="J39" s="69">
        <f>SUM(J38:J38)</f>
        <v>1300</v>
      </c>
      <c r="K39" s="275"/>
    </row>
    <row r="40" ht="15" spans="1:11">
      <c r="A40" s="189" t="s">
        <v>49</v>
      </c>
      <c r="B40" s="190"/>
      <c r="C40" s="191" t="s">
        <v>92</v>
      </c>
      <c r="D40" s="192" t="s">
        <v>5</v>
      </c>
      <c r="E40" s="193"/>
      <c r="F40" s="192" t="s">
        <v>51</v>
      </c>
      <c r="G40" s="193"/>
      <c r="H40" s="192" t="s">
        <v>52</v>
      </c>
      <c r="I40" s="193"/>
      <c r="J40" s="25" t="s">
        <v>53</v>
      </c>
      <c r="K40" s="65" t="s">
        <v>7</v>
      </c>
    </row>
    <row r="41" ht="22.05" customHeight="1" spans="1:11">
      <c r="A41" s="26" t="s">
        <v>106</v>
      </c>
      <c r="B41" s="179" t="s">
        <v>107</v>
      </c>
      <c r="C41" s="39" t="s">
        <v>108</v>
      </c>
      <c r="D41" s="228">
        <v>9</v>
      </c>
      <c r="E41" s="229"/>
      <c r="F41" s="230" t="s">
        <v>109</v>
      </c>
      <c r="G41" s="231"/>
      <c r="H41" s="243">
        <v>50</v>
      </c>
      <c r="I41" s="66" t="s">
        <v>69</v>
      </c>
      <c r="J41" s="287">
        <f>D41*H41</f>
        <v>450</v>
      </c>
      <c r="K41" s="274" t="s">
        <v>110</v>
      </c>
    </row>
    <row r="42" ht="22.05" customHeight="1" spans="1:11">
      <c r="A42" s="34"/>
      <c r="B42" s="179" t="s">
        <v>111</v>
      </c>
      <c r="C42" s="39" t="s">
        <v>108</v>
      </c>
      <c r="D42" s="228">
        <v>9</v>
      </c>
      <c r="E42" s="229"/>
      <c r="F42" s="230" t="s">
        <v>112</v>
      </c>
      <c r="G42" s="231"/>
      <c r="H42" s="243">
        <v>5</v>
      </c>
      <c r="I42" s="66" t="s">
        <v>69</v>
      </c>
      <c r="J42" s="287">
        <f>D42*H42</f>
        <v>45</v>
      </c>
      <c r="K42" s="274"/>
    </row>
    <row r="43" ht="22.05" customHeight="1" spans="1:11">
      <c r="A43" s="34"/>
      <c r="B43" s="179" t="s">
        <v>113</v>
      </c>
      <c r="C43" s="39" t="s">
        <v>108</v>
      </c>
      <c r="D43" s="228">
        <v>1</v>
      </c>
      <c r="E43" s="229"/>
      <c r="F43" s="230" t="s">
        <v>114</v>
      </c>
      <c r="G43" s="231"/>
      <c r="H43" s="243">
        <v>255</v>
      </c>
      <c r="I43" s="66" t="s">
        <v>69</v>
      </c>
      <c r="J43" s="287">
        <f>D43*H43</f>
        <v>255</v>
      </c>
      <c r="K43" s="288" t="s">
        <v>115</v>
      </c>
    </row>
    <row r="44" ht="22.05" customHeight="1" spans="1:11">
      <c r="A44" s="34"/>
      <c r="B44" s="179" t="s">
        <v>116</v>
      </c>
      <c r="C44" s="264" t="s">
        <v>108</v>
      </c>
      <c r="D44" s="228">
        <v>2</v>
      </c>
      <c r="E44" s="229"/>
      <c r="F44" s="230" t="s">
        <v>109</v>
      </c>
      <c r="G44" s="231"/>
      <c r="H44" s="243">
        <v>50</v>
      </c>
      <c r="I44" s="66" t="s">
        <v>69</v>
      </c>
      <c r="J44" s="289">
        <f t="shared" ref="J44:J55" si="1">D44*H44</f>
        <v>100</v>
      </c>
      <c r="K44" s="288" t="s">
        <v>117</v>
      </c>
    </row>
    <row r="45" ht="22.05" customHeight="1" spans="1:11">
      <c r="A45" s="34"/>
      <c r="B45" s="179" t="s">
        <v>118</v>
      </c>
      <c r="C45" s="39" t="s">
        <v>108</v>
      </c>
      <c r="D45" s="228">
        <v>23</v>
      </c>
      <c r="E45" s="229"/>
      <c r="F45" s="230" t="s">
        <v>109</v>
      </c>
      <c r="G45" s="231"/>
      <c r="H45" s="243">
        <v>5</v>
      </c>
      <c r="I45" s="66" t="s">
        <v>69</v>
      </c>
      <c r="J45" s="287">
        <f t="shared" si="1"/>
        <v>115</v>
      </c>
      <c r="K45" s="288" t="s">
        <v>119</v>
      </c>
    </row>
    <row r="46" ht="22.05" customHeight="1" spans="1:11">
      <c r="A46" s="34"/>
      <c r="B46" s="265" t="s">
        <v>120</v>
      </c>
      <c r="C46" s="39" t="s">
        <v>108</v>
      </c>
      <c r="D46" s="228">
        <v>23</v>
      </c>
      <c r="E46" s="229"/>
      <c r="F46" s="230" t="s">
        <v>112</v>
      </c>
      <c r="G46" s="231"/>
      <c r="H46" s="243">
        <v>3.5</v>
      </c>
      <c r="I46" s="66" t="s">
        <v>69</v>
      </c>
      <c r="J46" s="287">
        <f t="shared" si="1"/>
        <v>80.5</v>
      </c>
      <c r="K46" s="288" t="s">
        <v>121</v>
      </c>
    </row>
    <row r="47" ht="22.05" customHeight="1" spans="1:11">
      <c r="A47" s="34"/>
      <c r="B47" s="265" t="s">
        <v>122</v>
      </c>
      <c r="C47" s="39" t="s">
        <v>108</v>
      </c>
      <c r="D47" s="228">
        <v>60</v>
      </c>
      <c r="E47" s="229"/>
      <c r="F47" s="230" t="s">
        <v>109</v>
      </c>
      <c r="G47" s="231"/>
      <c r="H47" s="243">
        <v>2.5</v>
      </c>
      <c r="I47" s="66" t="s">
        <v>69</v>
      </c>
      <c r="J47" s="287">
        <f t="shared" si="1"/>
        <v>150</v>
      </c>
      <c r="K47" s="288" t="s">
        <v>123</v>
      </c>
    </row>
    <row r="48" ht="22.05" customHeight="1" spans="1:11">
      <c r="A48" s="34"/>
      <c r="B48" s="179" t="s">
        <v>124</v>
      </c>
      <c r="C48" s="39" t="s">
        <v>108</v>
      </c>
      <c r="D48" s="228">
        <v>2</v>
      </c>
      <c r="E48" s="229"/>
      <c r="F48" s="230" t="s">
        <v>109</v>
      </c>
      <c r="G48" s="231"/>
      <c r="H48" s="243">
        <v>85</v>
      </c>
      <c r="I48" s="66" t="s">
        <v>69</v>
      </c>
      <c r="J48" s="287">
        <f t="shared" si="1"/>
        <v>170</v>
      </c>
      <c r="K48" s="288" t="s">
        <v>125</v>
      </c>
    </row>
    <row r="49" ht="22.05" customHeight="1" spans="1:11">
      <c r="A49" s="34"/>
      <c r="B49" s="179" t="s">
        <v>126</v>
      </c>
      <c r="C49" s="39" t="s">
        <v>108</v>
      </c>
      <c r="D49" s="228">
        <v>60</v>
      </c>
      <c r="E49" s="229"/>
      <c r="F49" s="230" t="s">
        <v>109</v>
      </c>
      <c r="G49" s="231"/>
      <c r="H49" s="243">
        <v>6</v>
      </c>
      <c r="I49" s="66" t="s">
        <v>69</v>
      </c>
      <c r="J49" s="287">
        <f t="shared" si="1"/>
        <v>360</v>
      </c>
      <c r="K49" s="288" t="s">
        <v>127</v>
      </c>
    </row>
    <row r="50" ht="22.05" customHeight="1" spans="1:11">
      <c r="A50" s="34"/>
      <c r="B50" s="179" t="s">
        <v>128</v>
      </c>
      <c r="C50" s="39" t="s">
        <v>108</v>
      </c>
      <c r="D50" s="228">
        <v>5</v>
      </c>
      <c r="E50" s="229"/>
      <c r="F50" s="230" t="s">
        <v>129</v>
      </c>
      <c r="G50" s="231"/>
      <c r="H50" s="243">
        <v>60</v>
      </c>
      <c r="I50" s="66" t="s">
        <v>69</v>
      </c>
      <c r="J50" s="287">
        <f t="shared" si="1"/>
        <v>300</v>
      </c>
      <c r="K50" s="288" t="s">
        <v>130</v>
      </c>
    </row>
    <row r="51" ht="22.05" customHeight="1" spans="1:11">
      <c r="A51" s="34"/>
      <c r="B51" s="179" t="s">
        <v>131</v>
      </c>
      <c r="C51" s="39" t="s">
        <v>108</v>
      </c>
      <c r="D51" s="198">
        <v>4</v>
      </c>
      <c r="E51" s="199"/>
      <c r="F51" s="230" t="s">
        <v>129</v>
      </c>
      <c r="G51" s="231"/>
      <c r="H51" s="243">
        <v>90</v>
      </c>
      <c r="I51" s="66" t="s">
        <v>69</v>
      </c>
      <c r="J51" s="287">
        <f t="shared" si="1"/>
        <v>360</v>
      </c>
      <c r="K51" s="288" t="s">
        <v>132</v>
      </c>
    </row>
    <row r="52" ht="22.05" customHeight="1" spans="1:11">
      <c r="A52" s="34"/>
      <c r="B52" s="179" t="s">
        <v>133</v>
      </c>
      <c r="C52" s="39" t="s">
        <v>108</v>
      </c>
      <c r="D52" s="198">
        <v>4</v>
      </c>
      <c r="E52" s="199"/>
      <c r="F52" s="230" t="s">
        <v>129</v>
      </c>
      <c r="G52" s="231"/>
      <c r="H52" s="243">
        <v>63</v>
      </c>
      <c r="I52" s="66" t="s">
        <v>69</v>
      </c>
      <c r="J52" s="287">
        <f t="shared" si="1"/>
        <v>252</v>
      </c>
      <c r="K52" s="288" t="s">
        <v>134</v>
      </c>
    </row>
    <row r="53" ht="22.05" customHeight="1" spans="1:11">
      <c r="A53" s="34"/>
      <c r="B53" s="179" t="s">
        <v>135</v>
      </c>
      <c r="C53" s="39" t="s">
        <v>108</v>
      </c>
      <c r="D53" s="198">
        <v>5</v>
      </c>
      <c r="E53" s="199"/>
      <c r="F53" s="230" t="s">
        <v>129</v>
      </c>
      <c r="G53" s="231"/>
      <c r="H53" s="243">
        <v>50</v>
      </c>
      <c r="I53" s="66" t="s">
        <v>69</v>
      </c>
      <c r="J53" s="287">
        <f t="shared" si="1"/>
        <v>250</v>
      </c>
      <c r="K53" s="288" t="s">
        <v>136</v>
      </c>
    </row>
    <row r="54" ht="22.05" customHeight="1" spans="1:11">
      <c r="A54" s="34"/>
      <c r="B54" s="179" t="s">
        <v>137</v>
      </c>
      <c r="C54" s="39" t="s">
        <v>108</v>
      </c>
      <c r="D54" s="198">
        <v>1</v>
      </c>
      <c r="E54" s="199"/>
      <c r="F54" s="230" t="s">
        <v>76</v>
      </c>
      <c r="G54" s="231"/>
      <c r="H54" s="243">
        <v>2000</v>
      </c>
      <c r="I54" s="66" t="s">
        <v>69</v>
      </c>
      <c r="J54" s="287">
        <f t="shared" si="1"/>
        <v>2000</v>
      </c>
      <c r="K54" s="274"/>
    </row>
    <row r="55" ht="15" spans="1:11">
      <c r="A55" s="36" t="s">
        <v>64</v>
      </c>
      <c r="B55" s="37"/>
      <c r="C55" s="37"/>
      <c r="D55" s="37"/>
      <c r="E55" s="37"/>
      <c r="F55" s="37"/>
      <c r="G55" s="37"/>
      <c r="H55" s="37"/>
      <c r="I55" s="68"/>
      <c r="J55" s="69">
        <f>SUM(J41:J54)</f>
        <v>4887.5</v>
      </c>
      <c r="K55" s="275"/>
    </row>
    <row r="56" ht="15" spans="1:11">
      <c r="A56" s="189" t="s">
        <v>49</v>
      </c>
      <c r="B56" s="190"/>
      <c r="C56" s="191" t="s">
        <v>92</v>
      </c>
      <c r="D56" s="192" t="s">
        <v>5</v>
      </c>
      <c r="E56" s="193"/>
      <c r="F56" s="192" t="s">
        <v>51</v>
      </c>
      <c r="G56" s="193"/>
      <c r="H56" s="192" t="s">
        <v>52</v>
      </c>
      <c r="I56" s="193"/>
      <c r="J56" s="25" t="s">
        <v>53</v>
      </c>
      <c r="K56" s="65" t="s">
        <v>7</v>
      </c>
    </row>
    <row r="57" ht="25.05" customHeight="1" spans="1:11">
      <c r="A57" s="200" t="s">
        <v>138</v>
      </c>
      <c r="B57" s="40" t="s">
        <v>139</v>
      </c>
      <c r="C57" s="39" t="s">
        <v>138</v>
      </c>
      <c r="D57" s="228">
        <v>15</v>
      </c>
      <c r="E57" s="229"/>
      <c r="F57" s="198" t="s">
        <v>56</v>
      </c>
      <c r="G57" s="199"/>
      <c r="H57" s="243">
        <v>800</v>
      </c>
      <c r="I57" s="282" t="s">
        <v>69</v>
      </c>
      <c r="J57" s="277">
        <f t="shared" ref="J57:J65" si="2">H57*D57</f>
        <v>12000</v>
      </c>
      <c r="K57" s="279" t="s">
        <v>140</v>
      </c>
    </row>
    <row r="58" ht="25.05" customHeight="1" spans="1:11">
      <c r="A58" s="200"/>
      <c r="B58" s="40" t="s">
        <v>141</v>
      </c>
      <c r="C58" s="39" t="s">
        <v>138</v>
      </c>
      <c r="D58" s="198">
        <v>5</v>
      </c>
      <c r="E58" s="199"/>
      <c r="F58" s="198" t="s">
        <v>56</v>
      </c>
      <c r="G58" s="199"/>
      <c r="H58" s="243">
        <v>1000</v>
      </c>
      <c r="I58" s="282" t="s">
        <v>69</v>
      </c>
      <c r="J58" s="277">
        <f t="shared" si="2"/>
        <v>5000</v>
      </c>
      <c r="K58" s="279"/>
    </row>
    <row r="59" ht="25.05" customHeight="1" spans="1:11">
      <c r="A59" s="200"/>
      <c r="B59" s="40" t="s">
        <v>142</v>
      </c>
      <c r="C59" s="39" t="s">
        <v>138</v>
      </c>
      <c r="D59" s="228">
        <v>20</v>
      </c>
      <c r="E59" s="229"/>
      <c r="F59" s="198" t="s">
        <v>56</v>
      </c>
      <c r="G59" s="199"/>
      <c r="H59" s="243">
        <v>500</v>
      </c>
      <c r="I59" s="282" t="s">
        <v>69</v>
      </c>
      <c r="J59" s="277">
        <f t="shared" si="2"/>
        <v>10000</v>
      </c>
      <c r="K59" s="279" t="s">
        <v>143</v>
      </c>
    </row>
    <row r="60" ht="25.05" customHeight="1" spans="1:11">
      <c r="A60" s="200"/>
      <c r="B60" s="40" t="s">
        <v>144</v>
      </c>
      <c r="C60" s="39" t="s">
        <v>138</v>
      </c>
      <c r="D60" s="228">
        <v>4</v>
      </c>
      <c r="E60" s="229"/>
      <c r="F60" s="198" t="s">
        <v>56</v>
      </c>
      <c r="G60" s="199"/>
      <c r="H60" s="243">
        <v>500</v>
      </c>
      <c r="I60" s="282" t="s">
        <v>69</v>
      </c>
      <c r="J60" s="277">
        <f t="shared" si="2"/>
        <v>2000</v>
      </c>
      <c r="K60" s="279"/>
    </row>
    <row r="61" ht="25.05" customHeight="1" spans="1:11">
      <c r="A61" s="200"/>
      <c r="B61" s="40" t="s">
        <v>145</v>
      </c>
      <c r="C61" s="39" t="s">
        <v>138</v>
      </c>
      <c r="D61" s="228">
        <v>4</v>
      </c>
      <c r="E61" s="229"/>
      <c r="F61" s="198" t="s">
        <v>56</v>
      </c>
      <c r="G61" s="199"/>
      <c r="H61" s="243">
        <v>500</v>
      </c>
      <c r="I61" s="282" t="s">
        <v>69</v>
      </c>
      <c r="J61" s="277">
        <f t="shared" si="2"/>
        <v>2000</v>
      </c>
      <c r="K61" s="279"/>
    </row>
    <row r="62" ht="25.05" customHeight="1" spans="1:11">
      <c r="A62" s="183" t="s">
        <v>146</v>
      </c>
      <c r="B62" s="40" t="s">
        <v>147</v>
      </c>
      <c r="C62" s="39" t="s">
        <v>62</v>
      </c>
      <c r="D62" s="266">
        <v>44</v>
      </c>
      <c r="E62" s="238"/>
      <c r="F62" s="198" t="s">
        <v>56</v>
      </c>
      <c r="G62" s="199"/>
      <c r="H62" s="243">
        <v>80</v>
      </c>
      <c r="I62" s="282" t="s">
        <v>69</v>
      </c>
      <c r="J62" s="277">
        <f t="shared" si="2"/>
        <v>3520</v>
      </c>
      <c r="K62" s="279" t="s">
        <v>148</v>
      </c>
    </row>
    <row r="63" ht="25.05" customHeight="1" spans="1:11">
      <c r="A63" s="183"/>
      <c r="B63" s="40" t="s">
        <v>149</v>
      </c>
      <c r="C63" s="39" t="s">
        <v>62</v>
      </c>
      <c r="D63" s="267">
        <v>20</v>
      </c>
      <c r="E63" s="40"/>
      <c r="F63" s="198" t="s">
        <v>56</v>
      </c>
      <c r="G63" s="199"/>
      <c r="H63" s="243">
        <v>100</v>
      </c>
      <c r="I63" s="282" t="s">
        <v>69</v>
      </c>
      <c r="J63" s="277">
        <f t="shared" si="2"/>
        <v>2000</v>
      </c>
      <c r="K63" s="279" t="s">
        <v>150</v>
      </c>
    </row>
    <row r="64" ht="25.05" customHeight="1" spans="1:11">
      <c r="A64" s="183"/>
      <c r="B64" s="40" t="s">
        <v>151</v>
      </c>
      <c r="C64" s="39" t="s">
        <v>62</v>
      </c>
      <c r="D64" s="266">
        <v>44</v>
      </c>
      <c r="E64" s="238"/>
      <c r="F64" s="198" t="s">
        <v>56</v>
      </c>
      <c r="G64" s="199"/>
      <c r="H64" s="243">
        <v>400</v>
      </c>
      <c r="I64" s="282" t="s">
        <v>69</v>
      </c>
      <c r="J64" s="277">
        <f t="shared" si="2"/>
        <v>17600</v>
      </c>
      <c r="K64" s="279" t="s">
        <v>148</v>
      </c>
    </row>
    <row r="65" ht="25.05" customHeight="1" spans="1:11">
      <c r="A65" s="183"/>
      <c r="B65" s="40" t="s">
        <v>152</v>
      </c>
      <c r="C65" s="39" t="s">
        <v>62</v>
      </c>
      <c r="D65" s="267">
        <v>10</v>
      </c>
      <c r="E65" s="40"/>
      <c r="F65" s="198" t="s">
        <v>56</v>
      </c>
      <c r="G65" s="199"/>
      <c r="H65" s="243">
        <v>1000</v>
      </c>
      <c r="I65" s="282" t="s">
        <v>69</v>
      </c>
      <c r="J65" s="277">
        <f t="shared" si="2"/>
        <v>10000</v>
      </c>
      <c r="K65" s="279" t="s">
        <v>150</v>
      </c>
    </row>
    <row r="66" ht="25.05" customHeight="1" spans="1:11">
      <c r="A66" s="183"/>
      <c r="B66" s="40" t="s">
        <v>153</v>
      </c>
      <c r="C66" s="39" t="s">
        <v>62</v>
      </c>
      <c r="D66" s="198">
        <v>0</v>
      </c>
      <c r="E66" s="199"/>
      <c r="F66" s="198" t="s">
        <v>56</v>
      </c>
      <c r="G66" s="199"/>
      <c r="H66" s="243">
        <v>70</v>
      </c>
      <c r="I66" s="282" t="s">
        <v>69</v>
      </c>
      <c r="J66" s="277"/>
      <c r="K66" s="296"/>
    </row>
    <row r="67" ht="15" spans="1:11">
      <c r="A67" s="36" t="s">
        <v>64</v>
      </c>
      <c r="B67" s="37"/>
      <c r="C67" s="37"/>
      <c r="D67" s="37"/>
      <c r="E67" s="37"/>
      <c r="F67" s="37"/>
      <c r="G67" s="37"/>
      <c r="H67" s="37" t="s">
        <v>80</v>
      </c>
      <c r="I67" s="68"/>
      <c r="J67" s="69">
        <f>SUM(J57:J66)</f>
        <v>64120</v>
      </c>
      <c r="K67" s="275"/>
    </row>
    <row r="68" ht="15" spans="1:11">
      <c r="A68" s="189" t="s">
        <v>49</v>
      </c>
      <c r="B68" s="190"/>
      <c r="C68" s="191" t="s">
        <v>92</v>
      </c>
      <c r="D68" s="192" t="s">
        <v>5</v>
      </c>
      <c r="E68" s="193"/>
      <c r="F68" s="192" t="s">
        <v>51</v>
      </c>
      <c r="G68" s="193"/>
      <c r="H68" s="192" t="s">
        <v>52</v>
      </c>
      <c r="I68" s="193"/>
      <c r="J68" s="25" t="s">
        <v>53</v>
      </c>
      <c r="K68" s="65" t="s">
        <v>7</v>
      </c>
    </row>
    <row r="69" ht="24" customHeight="1" spans="1:11">
      <c r="A69" s="290" t="s">
        <v>62</v>
      </c>
      <c r="B69" s="40" t="s">
        <v>154</v>
      </c>
      <c r="C69" s="28" t="s">
        <v>62</v>
      </c>
      <c r="D69" s="198">
        <v>1</v>
      </c>
      <c r="E69" s="199"/>
      <c r="F69" s="198" t="s">
        <v>10</v>
      </c>
      <c r="G69" s="199"/>
      <c r="H69" s="258">
        <v>500</v>
      </c>
      <c r="I69" s="285" t="s">
        <v>69</v>
      </c>
      <c r="J69" s="46">
        <f>D69*H69</f>
        <v>500</v>
      </c>
      <c r="K69" s="279" t="s">
        <v>155</v>
      </c>
    </row>
    <row r="70" ht="24" customHeight="1" spans="1:11">
      <c r="A70" s="290"/>
      <c r="B70" s="40" t="s">
        <v>156</v>
      </c>
      <c r="C70" s="28" t="s">
        <v>62</v>
      </c>
      <c r="D70" s="198">
        <v>0</v>
      </c>
      <c r="E70" s="199"/>
      <c r="F70" s="198" t="s">
        <v>10</v>
      </c>
      <c r="G70" s="199"/>
      <c r="H70" s="258">
        <v>0</v>
      </c>
      <c r="I70" s="285" t="s">
        <v>69</v>
      </c>
      <c r="J70" s="46">
        <f>D70*H70</f>
        <v>0</v>
      </c>
      <c r="K70" s="279"/>
    </row>
    <row r="71" ht="24" customHeight="1" spans="1:11">
      <c r="A71" s="291"/>
      <c r="B71" s="40" t="s">
        <v>157</v>
      </c>
      <c r="C71" s="28" t="s">
        <v>62</v>
      </c>
      <c r="D71" s="198">
        <v>0</v>
      </c>
      <c r="E71" s="199"/>
      <c r="F71" s="198" t="s">
        <v>10</v>
      </c>
      <c r="G71" s="199"/>
      <c r="H71" s="258">
        <v>0</v>
      </c>
      <c r="I71" s="285" t="s">
        <v>69</v>
      </c>
      <c r="J71" s="46">
        <f>D71*H71</f>
        <v>0</v>
      </c>
      <c r="K71" s="279"/>
    </row>
    <row r="72" ht="15" spans="1:11">
      <c r="A72" s="36" t="s">
        <v>64</v>
      </c>
      <c r="B72" s="37"/>
      <c r="C72" s="37"/>
      <c r="D72" s="37"/>
      <c r="E72" s="37"/>
      <c r="F72" s="37"/>
      <c r="G72" s="37"/>
      <c r="H72" s="37" t="s">
        <v>80</v>
      </c>
      <c r="I72" s="68"/>
      <c r="J72" s="69">
        <f>SUM(J69:J71)</f>
        <v>500</v>
      </c>
      <c r="K72" s="275"/>
    </row>
    <row r="73" ht="15" spans="1:11">
      <c r="A73" s="47" t="s">
        <v>158</v>
      </c>
      <c r="B73" s="48"/>
      <c r="C73" s="48"/>
      <c r="D73" s="48"/>
      <c r="E73" s="48"/>
      <c r="F73" s="48"/>
      <c r="G73" s="48"/>
      <c r="H73" s="48"/>
      <c r="I73" s="74"/>
      <c r="J73" s="75">
        <f>J11+J18+J26+J29+J36+J39+J55+J67+J72</f>
        <v>175313.5</v>
      </c>
      <c r="K73" s="297"/>
    </row>
    <row r="74" ht="17" customHeight="1" spans="1:11">
      <c r="A74" s="292" t="s">
        <v>159</v>
      </c>
      <c r="B74" s="292"/>
      <c r="C74" s="292"/>
      <c r="D74" s="292"/>
      <c r="E74" s="292"/>
      <c r="F74" s="292"/>
      <c r="G74" s="292"/>
      <c r="H74" s="292"/>
      <c r="I74" s="298">
        <v>0.06</v>
      </c>
      <c r="J74" s="78">
        <f>J73*I74</f>
        <v>10518.81</v>
      </c>
      <c r="K74" s="299"/>
    </row>
    <row r="75" spans="1:11">
      <c r="A75" s="293" t="s">
        <v>160</v>
      </c>
      <c r="B75" s="294"/>
      <c r="C75" s="294"/>
      <c r="D75" s="294"/>
      <c r="E75" s="294"/>
      <c r="F75" s="294"/>
      <c r="G75" s="294"/>
      <c r="H75" s="294"/>
      <c r="I75" s="300"/>
      <c r="J75" s="81">
        <f>(J73+J74)*6%</f>
        <v>11149.9386</v>
      </c>
      <c r="K75" s="301"/>
    </row>
    <row r="76" ht="17.6" spans="1:11">
      <c r="A76" s="295" t="s">
        <v>161</v>
      </c>
      <c r="B76" s="295"/>
      <c r="C76" s="295"/>
      <c r="D76" s="295"/>
      <c r="E76" s="295"/>
      <c r="F76" s="295"/>
      <c r="G76" s="295"/>
      <c r="H76" s="295"/>
      <c r="I76" s="295"/>
      <c r="J76" s="302">
        <f>SUM(J73:J75)</f>
        <v>196982.2486</v>
      </c>
      <c r="K76" s="303"/>
    </row>
  </sheetData>
  <sheetProtection autoFilter="0"/>
  <mergeCells count="16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A11:I11"/>
    <mergeCell ref="A12:B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18:I18"/>
    <mergeCell ref="A19:B19"/>
    <mergeCell ref="D19:E19"/>
    <mergeCell ref="F19:G19"/>
    <mergeCell ref="H19:I19"/>
    <mergeCell ref="A26:I26"/>
    <mergeCell ref="A27:B27"/>
    <mergeCell ref="D27:E27"/>
    <mergeCell ref="F27:G27"/>
    <mergeCell ref="H27:I27"/>
    <mergeCell ref="D28:E28"/>
    <mergeCell ref="F28:G28"/>
    <mergeCell ref="A29:I29"/>
    <mergeCell ref="A30:B30"/>
    <mergeCell ref="D30:E30"/>
    <mergeCell ref="F30:G30"/>
    <mergeCell ref="H30:I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A36:I36"/>
    <mergeCell ref="A37:B37"/>
    <mergeCell ref="D37:E37"/>
    <mergeCell ref="F37:G37"/>
    <mergeCell ref="H37:I37"/>
    <mergeCell ref="D38:E38"/>
    <mergeCell ref="F38:G38"/>
    <mergeCell ref="H38:I38"/>
    <mergeCell ref="A39:I39"/>
    <mergeCell ref="A40:B40"/>
    <mergeCell ref="D40:E40"/>
    <mergeCell ref="F40:G40"/>
    <mergeCell ref="H40:I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55:I55"/>
    <mergeCell ref="A56:B56"/>
    <mergeCell ref="D56:E56"/>
    <mergeCell ref="F56:G56"/>
    <mergeCell ref="H56:I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A67:I67"/>
    <mergeCell ref="A68:B68"/>
    <mergeCell ref="D68:E68"/>
    <mergeCell ref="F68:G68"/>
    <mergeCell ref="H68:I68"/>
    <mergeCell ref="D69:E69"/>
    <mergeCell ref="F69:G69"/>
    <mergeCell ref="D70:E70"/>
    <mergeCell ref="F70:G70"/>
    <mergeCell ref="D71:E71"/>
    <mergeCell ref="F71:G71"/>
    <mergeCell ref="A72:I72"/>
    <mergeCell ref="A73:I73"/>
    <mergeCell ref="A74:H74"/>
    <mergeCell ref="A75:I75"/>
    <mergeCell ref="A76:I76"/>
    <mergeCell ref="A7:A10"/>
    <mergeCell ref="A13:A17"/>
    <mergeCell ref="A20:A25"/>
    <mergeCell ref="A31:A35"/>
    <mergeCell ref="A41:A54"/>
    <mergeCell ref="A57:A61"/>
    <mergeCell ref="A62:A66"/>
    <mergeCell ref="A69:A71"/>
    <mergeCell ref="B15:B17"/>
    <mergeCell ref="K57:K58"/>
    <mergeCell ref="K59:K61"/>
  </mergeCells>
  <dataValidations count="9">
    <dataValidation type="list" allowBlank="1" showInputMessage="1" showErrorMessage="1" sqref="C15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8">
      <formula1>"半日场租,全天场租,半天会议包价,全天会议包价,进场费,茶歇,投影仪,其他"</formula1>
    </dataValidation>
    <dataValidation type="list" allowBlank="1" showInputMessage="1" showErrorMessage="1" sqref="C33">
      <formula1>"酒店早餐,自助午餐,围桌午餐,自助晚餐,围桌晚餐,鸡尾酒会,酒水,特色餐,其他"</formula1>
    </dataValidation>
    <dataValidation type="list" allowBlank="1" showInputMessage="1" showErrorMessage="1" sqref="C38">
      <formula1>"签证服务费,旅游签证,商务签证,保险,其他"</formula1>
    </dataValidation>
    <dataValidation type="list" allowBlank="1" showInputMessage="1" showErrorMessage="1" sqref="C7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3:C14 C16:C17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0:C25">
      <formula1>"高级大床,高级双床,豪华大床,豪华双床,行政大床,行政双床,小套房,加床,加餐,WIFI,单人房差,其他"</formula1>
    </dataValidation>
    <dataValidation type="list" allowBlank="1" showInputMessage="1" showErrorMessage="1" sqref="C41:C54">
      <formula1>"工作人员,餐费,住宿,交通,通信费,导游超时费,其他,物料"</formula1>
    </dataValidation>
    <dataValidation type="list" allowBlank="1" showInputMessage="1" showErrorMessage="1" sqref="C57:C66">
      <formula1>"工作人员,餐费,住宿,交通,通信费,导游超时费,其他"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1" defaultRowHeight="15"/>
  <cols>
    <col min="1" max="1" width="21.3515625" customWidth="1"/>
    <col min="2" max="2" width="32" customWidth="1"/>
    <col min="3" max="3" width="17.6484375" customWidth="1"/>
    <col min="4" max="5" width="11" customWidth="1"/>
    <col min="6" max="6" width="14.8203125" customWidth="1"/>
    <col min="7" max="7" width="11" customWidth="1"/>
    <col min="11" max="11" width="27.8203125" customWidth="1"/>
    <col min="12" max="12" width="20.8203125" customWidth="1"/>
  </cols>
  <sheetData>
    <row r="1" ht="23" customHeight="1" spans="1:9">
      <c r="A1" s="203" t="s">
        <v>162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92</v>
      </c>
      <c r="B2" s="203" t="s">
        <v>163</v>
      </c>
      <c r="C2" s="203" t="s">
        <v>164</v>
      </c>
      <c r="D2" s="203" t="s">
        <v>165</v>
      </c>
      <c r="E2" s="203" t="s">
        <v>166</v>
      </c>
      <c r="F2" s="203" t="s">
        <v>6</v>
      </c>
      <c r="G2" s="203" t="s">
        <v>167</v>
      </c>
      <c r="H2" s="205"/>
      <c r="I2" s="205"/>
    </row>
    <row r="3" ht="16.1" spans="1:9">
      <c r="A3" s="206" t="s">
        <v>168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6.1" spans="1:9">
      <c r="A4" s="206" t="s">
        <v>169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6.1" spans="1:9">
      <c r="A5" s="206" t="s">
        <v>170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6.1" spans="1:9">
      <c r="A6" s="206" t="s">
        <v>18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6.1" spans="1:9">
      <c r="A7" s="206" t="s">
        <v>105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171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6.1" spans="1:9">
      <c r="A9" s="206" t="s">
        <v>172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6.1" spans="1:9">
      <c r="A10" s="206" t="s">
        <v>20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6.1" spans="1:9">
      <c r="A11" s="206" t="s">
        <v>173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6.1" spans="1:12">
      <c r="A12" s="206" t="s">
        <v>174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6.85" spans="1:12">
      <c r="A13" s="203" t="s">
        <v>175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6.85" spans="1:12">
      <c r="A14" s="203" t="s">
        <v>176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05" customHeight="1" spans="1:3">
      <c r="A17" s="211" t="s">
        <v>177</v>
      </c>
      <c r="B17" s="212" t="s">
        <v>178</v>
      </c>
      <c r="C17" s="213">
        <f>SUM(G12,G11,G7,G6,G4,G3)</f>
        <v>0.772555767667575</v>
      </c>
    </row>
    <row r="18" ht="16.1" spans="1:3">
      <c r="A18" s="214"/>
      <c r="B18" s="206" t="s">
        <v>168</v>
      </c>
      <c r="C18" s="210">
        <v>0.234962525331628</v>
      </c>
    </row>
    <row r="19" ht="16.1" spans="1:3">
      <c r="A19" s="215"/>
      <c r="B19" s="206" t="s">
        <v>169</v>
      </c>
      <c r="C19" s="210">
        <v>0.230612878798596</v>
      </c>
    </row>
    <row r="20" ht="16.1" spans="1:3">
      <c r="A20" s="215"/>
      <c r="B20" s="206" t="s">
        <v>174</v>
      </c>
      <c r="C20" s="210">
        <v>0.214006236649547</v>
      </c>
    </row>
    <row r="21" ht="16.1" spans="1:3">
      <c r="A21" s="215"/>
      <c r="B21" s="206" t="s">
        <v>18</v>
      </c>
      <c r="C21" s="210">
        <v>0.058923050490842</v>
      </c>
    </row>
    <row r="22" ht="16.1" spans="1:3">
      <c r="A22" s="215"/>
      <c r="B22" s="206" t="s">
        <v>173</v>
      </c>
      <c r="C22" s="210">
        <v>0.0281472609559405</v>
      </c>
    </row>
    <row r="23" ht="16.1" spans="1:3">
      <c r="A23" s="215"/>
      <c r="B23" s="206" t="s">
        <v>105</v>
      </c>
      <c r="C23" s="210">
        <v>0.00590381544102151</v>
      </c>
    </row>
    <row r="24" ht="33.75" spans="1:5">
      <c r="A24" s="216" t="s">
        <v>179</v>
      </c>
      <c r="B24" s="217" t="s">
        <v>180</v>
      </c>
      <c r="C24" s="218">
        <f>1-C17</f>
        <v>0.227444232332425</v>
      </c>
      <c r="D24" s="161"/>
      <c r="E24" s="219"/>
    </row>
    <row r="25" ht="16.1" spans="1:5">
      <c r="A25" s="220"/>
      <c r="B25" s="206" t="s">
        <v>181</v>
      </c>
      <c r="C25" s="210">
        <v>0.128488957580458</v>
      </c>
      <c r="D25" s="161"/>
      <c r="E25" s="219"/>
    </row>
    <row r="26" ht="16.1" spans="1:5">
      <c r="A26" s="221"/>
      <c r="B26" s="206" t="s">
        <v>170</v>
      </c>
      <c r="C26" s="210">
        <v>0.0788486029201332</v>
      </c>
      <c r="D26" s="161"/>
      <c r="E26" s="219"/>
    </row>
    <row r="27" ht="16.1" spans="1:4">
      <c r="A27" s="222"/>
      <c r="B27" s="206" t="s">
        <v>20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1" defaultRowHeight="15"/>
  <cols>
    <col min="2" max="2" width="20" customWidth="1"/>
    <col min="3" max="3" width="18.46875" customWidth="1"/>
    <col min="8" max="8" width="38.6484375" customWidth="1"/>
  </cols>
  <sheetData>
    <row r="1" spans="1:9">
      <c r="A1" s="189" t="s">
        <v>49</v>
      </c>
      <c r="B1" s="190"/>
      <c r="C1" s="191" t="s">
        <v>65</v>
      </c>
      <c r="D1" s="192" t="s">
        <v>5</v>
      </c>
      <c r="E1" s="193"/>
      <c r="F1" s="192" t="s">
        <v>51</v>
      </c>
      <c r="G1" s="193"/>
      <c r="H1" s="194" t="s">
        <v>182</v>
      </c>
      <c r="I1" s="202"/>
    </row>
    <row r="2" spans="1:7">
      <c r="A2" s="195" t="s">
        <v>12</v>
      </c>
      <c r="B2" s="39" t="s">
        <v>183</v>
      </c>
      <c r="C2" s="39" t="s">
        <v>184</v>
      </c>
      <c r="D2" s="184">
        <v>1</v>
      </c>
      <c r="E2" s="184"/>
      <c r="F2" s="40" t="s">
        <v>185</v>
      </c>
      <c r="G2" s="40"/>
    </row>
    <row r="3" spans="1:7">
      <c r="A3" s="195"/>
      <c r="B3" s="39"/>
      <c r="C3" s="28" t="s">
        <v>186</v>
      </c>
      <c r="D3" s="184">
        <v>1</v>
      </c>
      <c r="E3" s="184"/>
      <c r="F3" s="40" t="s">
        <v>187</v>
      </c>
      <c r="G3" s="40"/>
    </row>
    <row r="4" spans="1:7">
      <c r="A4" s="195"/>
      <c r="B4" s="39"/>
      <c r="C4" s="28" t="s">
        <v>67</v>
      </c>
      <c r="D4" s="184">
        <v>1070</v>
      </c>
      <c r="E4" s="184"/>
      <c r="F4" s="40" t="s">
        <v>187</v>
      </c>
      <c r="G4" s="40"/>
    </row>
    <row r="5" spans="1:7">
      <c r="A5" s="195"/>
      <c r="B5" s="39"/>
      <c r="C5" s="28" t="s">
        <v>188</v>
      </c>
      <c r="D5" s="184">
        <v>1</v>
      </c>
      <c r="E5" s="184"/>
      <c r="F5" s="40" t="s">
        <v>187</v>
      </c>
      <c r="G5" s="40"/>
    </row>
    <row r="6" spans="1:7">
      <c r="A6" s="195"/>
      <c r="B6" s="39"/>
      <c r="C6" s="28" t="s">
        <v>189</v>
      </c>
      <c r="D6" s="184">
        <v>1</v>
      </c>
      <c r="E6" s="184"/>
      <c r="F6" s="40" t="s">
        <v>187</v>
      </c>
      <c r="G6" s="40"/>
    </row>
    <row r="7" spans="1:7">
      <c r="A7" s="195"/>
      <c r="B7" s="39"/>
      <c r="C7" s="28" t="s">
        <v>190</v>
      </c>
      <c r="D7" s="184">
        <v>1</v>
      </c>
      <c r="E7" s="184"/>
      <c r="F7" s="40" t="s">
        <v>187</v>
      </c>
      <c r="G7" s="40"/>
    </row>
    <row r="8" spans="1:7">
      <c r="A8" s="195"/>
      <c r="B8" s="39"/>
      <c r="C8" s="28" t="s">
        <v>191</v>
      </c>
      <c r="D8" s="184">
        <v>2</v>
      </c>
      <c r="E8" s="184"/>
      <c r="F8" s="40" t="s">
        <v>187</v>
      </c>
      <c r="G8" s="40"/>
    </row>
    <row r="9" spans="1:7">
      <c r="A9" s="195"/>
      <c r="B9" s="39"/>
      <c r="C9" s="28" t="s">
        <v>192</v>
      </c>
      <c r="D9" s="184">
        <v>1</v>
      </c>
      <c r="E9" s="184"/>
      <c r="F9" s="40" t="s">
        <v>187</v>
      </c>
      <c r="G9" s="40"/>
    </row>
    <row r="10" spans="1:7">
      <c r="A10" s="195"/>
      <c r="B10" s="39"/>
      <c r="C10" s="28" t="s">
        <v>193</v>
      </c>
      <c r="D10" s="184">
        <v>1</v>
      </c>
      <c r="E10" s="184"/>
      <c r="F10" s="40" t="s">
        <v>187</v>
      </c>
      <c r="G10" s="40"/>
    </row>
    <row r="11" spans="1:7">
      <c r="A11" s="195"/>
      <c r="B11" s="39"/>
      <c r="C11" s="28" t="s">
        <v>194</v>
      </c>
      <c r="D11" s="184">
        <v>1</v>
      </c>
      <c r="E11" s="184"/>
      <c r="F11" s="40" t="s">
        <v>187</v>
      </c>
      <c r="G11" s="40"/>
    </row>
    <row r="12" spans="1:7">
      <c r="A12" s="195"/>
      <c r="B12" s="39"/>
      <c r="C12" s="28" t="s">
        <v>195</v>
      </c>
      <c r="D12" s="184">
        <v>1</v>
      </c>
      <c r="E12" s="184"/>
      <c r="F12" s="40" t="s">
        <v>187</v>
      </c>
      <c r="G12" s="40"/>
    </row>
    <row r="13" spans="1:7">
      <c r="A13" s="195"/>
      <c r="B13" s="39"/>
      <c r="C13" s="28" t="s">
        <v>196</v>
      </c>
      <c r="D13" s="184">
        <v>1</v>
      </c>
      <c r="E13" s="184"/>
      <c r="F13" s="40" t="s">
        <v>187</v>
      </c>
      <c r="G13" s="40"/>
    </row>
    <row r="14" spans="1:7">
      <c r="A14" s="195"/>
      <c r="B14" s="39"/>
      <c r="C14" s="28" t="s">
        <v>197</v>
      </c>
      <c r="D14" s="184">
        <v>1</v>
      </c>
      <c r="E14" s="184"/>
      <c r="F14" s="40" t="s">
        <v>187</v>
      </c>
      <c r="G14" s="40"/>
    </row>
    <row r="15" spans="1:7">
      <c r="A15" s="195"/>
      <c r="B15" s="39" t="s">
        <v>198</v>
      </c>
      <c r="C15" s="39" t="s">
        <v>184</v>
      </c>
      <c r="D15" s="184">
        <v>1</v>
      </c>
      <c r="E15" s="184"/>
      <c r="F15" s="40" t="s">
        <v>72</v>
      </c>
      <c r="G15" s="40"/>
    </row>
    <row r="16" spans="1:7">
      <c r="A16" s="195"/>
      <c r="B16" s="39"/>
      <c r="C16" s="28" t="s">
        <v>186</v>
      </c>
      <c r="D16" s="184">
        <v>1</v>
      </c>
      <c r="E16" s="184"/>
      <c r="F16" s="40" t="s">
        <v>72</v>
      </c>
      <c r="G16" s="40"/>
    </row>
    <row r="17" spans="1:7">
      <c r="A17" s="195"/>
      <c r="B17" s="39"/>
      <c r="C17" s="28" t="s">
        <v>67</v>
      </c>
      <c r="D17" s="184">
        <v>747</v>
      </c>
      <c r="E17" s="184"/>
      <c r="F17" s="40" t="s">
        <v>72</v>
      </c>
      <c r="G17" s="40"/>
    </row>
    <row r="18" spans="1:7">
      <c r="A18" s="195"/>
      <c r="B18" s="39"/>
      <c r="C18" s="28" t="s">
        <v>188</v>
      </c>
      <c r="D18" s="184">
        <v>12</v>
      </c>
      <c r="E18" s="184"/>
      <c r="F18" s="40" t="s">
        <v>72</v>
      </c>
      <c r="G18" s="40"/>
    </row>
    <row r="19" spans="1:7">
      <c r="A19" s="195"/>
      <c r="B19" s="39"/>
      <c r="C19" s="28" t="s">
        <v>189</v>
      </c>
      <c r="D19" s="184">
        <v>24</v>
      </c>
      <c r="E19" s="184"/>
      <c r="F19" s="40" t="s">
        <v>72</v>
      </c>
      <c r="G19" s="40"/>
    </row>
    <row r="20" spans="1:7">
      <c r="A20" s="195"/>
      <c r="B20" s="39"/>
      <c r="C20" s="28" t="s">
        <v>190</v>
      </c>
      <c r="D20" s="184">
        <v>1</v>
      </c>
      <c r="E20" s="184"/>
      <c r="F20" s="40" t="s">
        <v>72</v>
      </c>
      <c r="G20" s="40"/>
    </row>
    <row r="21" spans="1:7">
      <c r="A21" s="195"/>
      <c r="B21" s="39"/>
      <c r="C21" s="28" t="s">
        <v>191</v>
      </c>
      <c r="D21" s="184">
        <v>42</v>
      </c>
      <c r="E21" s="184"/>
      <c r="F21" s="40" t="s">
        <v>72</v>
      </c>
      <c r="G21" s="40"/>
    </row>
    <row r="22" spans="1:7">
      <c r="A22" s="195"/>
      <c r="B22" s="39"/>
      <c r="C22" s="28" t="s">
        <v>192</v>
      </c>
      <c r="D22" s="184">
        <v>1</v>
      </c>
      <c r="E22" s="184"/>
      <c r="F22" s="40" t="s">
        <v>72</v>
      </c>
      <c r="G22" s="40"/>
    </row>
    <row r="23" spans="1:7">
      <c r="A23" s="195"/>
      <c r="B23" s="39"/>
      <c r="C23" s="28" t="s">
        <v>193</v>
      </c>
      <c r="D23" s="184">
        <v>1</v>
      </c>
      <c r="E23" s="184"/>
      <c r="F23" s="40" t="s">
        <v>72</v>
      </c>
      <c r="G23" s="40"/>
    </row>
    <row r="24" spans="1:7">
      <c r="A24" s="195"/>
      <c r="B24" s="39"/>
      <c r="C24" s="28" t="s">
        <v>194</v>
      </c>
      <c r="D24" s="184">
        <v>1</v>
      </c>
      <c r="E24" s="184"/>
      <c r="F24" s="40" t="s">
        <v>72</v>
      </c>
      <c r="G24" s="40"/>
    </row>
    <row r="25" spans="1:7">
      <c r="A25" s="195"/>
      <c r="B25" s="39"/>
      <c r="C25" s="28" t="s">
        <v>195</v>
      </c>
      <c r="D25" s="184">
        <v>1</v>
      </c>
      <c r="E25" s="184"/>
      <c r="F25" s="40" t="s">
        <v>72</v>
      </c>
      <c r="G25" s="40"/>
    </row>
    <row r="26" spans="1:7">
      <c r="A26" s="195"/>
      <c r="B26" s="39"/>
      <c r="C26" s="28" t="s">
        <v>196</v>
      </c>
      <c r="D26" s="184">
        <v>1</v>
      </c>
      <c r="E26" s="184"/>
      <c r="F26" s="40" t="s">
        <v>72</v>
      </c>
      <c r="G26" s="40"/>
    </row>
    <row r="27" spans="1:7">
      <c r="A27" s="195"/>
      <c r="B27" s="39"/>
      <c r="C27" s="28" t="s">
        <v>197</v>
      </c>
      <c r="D27" s="184">
        <v>1</v>
      </c>
      <c r="E27" s="184"/>
      <c r="F27" s="40" t="s">
        <v>72</v>
      </c>
      <c r="G27" s="40"/>
    </row>
    <row r="28" spans="1:7">
      <c r="A28" s="195"/>
      <c r="B28" s="39" t="s">
        <v>74</v>
      </c>
      <c r="C28" s="28" t="s">
        <v>78</v>
      </c>
      <c r="D28" s="184">
        <v>80000</v>
      </c>
      <c r="E28" s="184"/>
      <c r="F28" s="40" t="s">
        <v>76</v>
      </c>
      <c r="G28" s="40"/>
    </row>
    <row r="29" spans="1:7">
      <c r="A29" s="195"/>
      <c r="B29" s="39"/>
      <c r="C29" s="28" t="s">
        <v>62</v>
      </c>
      <c r="D29" s="184">
        <v>132400</v>
      </c>
      <c r="E29" s="184"/>
      <c r="F29" s="40" t="s">
        <v>76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138</v>
      </c>
      <c r="B31" s="40" t="s">
        <v>199</v>
      </c>
      <c r="C31" s="39" t="s">
        <v>138</v>
      </c>
      <c r="D31" s="198">
        <v>147</v>
      </c>
      <c r="E31" s="199"/>
      <c r="F31" s="198" t="s">
        <v>56</v>
      </c>
      <c r="G31" s="199"/>
    </row>
    <row r="32" spans="1:7">
      <c r="A32" s="200"/>
      <c r="B32" s="40" t="s">
        <v>200</v>
      </c>
      <c r="C32" s="39" t="s">
        <v>138</v>
      </c>
      <c r="D32" s="198">
        <v>669</v>
      </c>
      <c r="E32" s="199"/>
      <c r="F32" s="198" t="s">
        <v>56</v>
      </c>
      <c r="G32" s="199"/>
    </row>
    <row r="33" spans="1:7">
      <c r="A33" s="200"/>
      <c r="B33" s="40" t="s">
        <v>201</v>
      </c>
      <c r="C33" s="39" t="s">
        <v>138</v>
      </c>
      <c r="D33" s="198">
        <v>800</v>
      </c>
      <c r="E33" s="199"/>
      <c r="F33" s="198" t="s">
        <v>56</v>
      </c>
      <c r="G33" s="199"/>
    </row>
    <row r="34" spans="1:7">
      <c r="A34" s="200"/>
      <c r="B34" s="40" t="s">
        <v>202</v>
      </c>
      <c r="C34" s="39" t="s">
        <v>138</v>
      </c>
      <c r="D34" s="198">
        <v>240</v>
      </c>
      <c r="E34" s="199"/>
      <c r="F34" s="198" t="s">
        <v>56</v>
      </c>
      <c r="G34" s="199"/>
    </row>
    <row r="35" spans="1:7">
      <c r="A35" s="200"/>
      <c r="B35" s="40" t="s">
        <v>203</v>
      </c>
      <c r="C35" s="39" t="s">
        <v>138</v>
      </c>
      <c r="D35" s="198">
        <v>200</v>
      </c>
      <c r="E35" s="199"/>
      <c r="F35" s="198" t="s">
        <v>56</v>
      </c>
      <c r="G35" s="199"/>
    </row>
    <row r="36" spans="1:7">
      <c r="A36" s="200"/>
      <c r="B36" s="40" t="s">
        <v>204</v>
      </c>
      <c r="C36" s="39" t="s">
        <v>138</v>
      </c>
      <c r="D36" s="198">
        <v>30</v>
      </c>
      <c r="E36" s="199"/>
      <c r="F36" s="198" t="s">
        <v>56</v>
      </c>
      <c r="G36" s="199"/>
    </row>
    <row r="37" spans="1:7">
      <c r="A37" s="200"/>
      <c r="B37" s="40" t="s">
        <v>205</v>
      </c>
      <c r="C37" s="39" t="s">
        <v>138</v>
      </c>
      <c r="D37" s="198">
        <v>52</v>
      </c>
      <c r="E37" s="199"/>
      <c r="F37" s="198" t="s">
        <v>56</v>
      </c>
      <c r="G37" s="199"/>
    </row>
    <row r="38" spans="1:7">
      <c r="A38" s="200"/>
      <c r="B38" s="40" t="s">
        <v>206</v>
      </c>
      <c r="C38" s="39" t="s">
        <v>138</v>
      </c>
      <c r="D38" s="198">
        <v>11</v>
      </c>
      <c r="E38" s="199"/>
      <c r="F38" s="198" t="s">
        <v>56</v>
      </c>
      <c r="G38" s="199"/>
    </row>
    <row r="39" spans="1:7">
      <c r="A39" s="200"/>
      <c r="B39" s="40" t="s">
        <v>207</v>
      </c>
      <c r="C39" s="39" t="s">
        <v>138</v>
      </c>
      <c r="D39" s="198">
        <v>441</v>
      </c>
      <c r="E39" s="199"/>
      <c r="F39" s="198" t="s">
        <v>56</v>
      </c>
      <c r="G39" s="199"/>
    </row>
    <row r="40" spans="1:7">
      <c r="A40" s="200"/>
      <c r="B40" s="40" t="s">
        <v>208</v>
      </c>
      <c r="C40" s="39" t="s">
        <v>138</v>
      </c>
      <c r="D40" s="198">
        <v>22</v>
      </c>
      <c r="E40" s="199"/>
      <c r="F40" s="198" t="s">
        <v>56</v>
      </c>
      <c r="G40" s="199"/>
    </row>
    <row r="41" spans="1:7">
      <c r="A41" s="200"/>
      <c r="B41" s="40" t="s">
        <v>209</v>
      </c>
      <c r="C41" s="39" t="s">
        <v>138</v>
      </c>
      <c r="D41" s="198">
        <v>30</v>
      </c>
      <c r="E41" s="199"/>
      <c r="F41" s="198" t="s">
        <v>56</v>
      </c>
      <c r="G41" s="199"/>
    </row>
    <row r="42" spans="1:7">
      <c r="A42" s="200"/>
      <c r="B42" s="40" t="s">
        <v>210</v>
      </c>
      <c r="C42" s="39" t="s">
        <v>138</v>
      </c>
      <c r="D42" s="198">
        <v>7</v>
      </c>
      <c r="E42" s="199"/>
      <c r="F42" s="198" t="s">
        <v>56</v>
      </c>
      <c r="G42" s="199"/>
    </row>
    <row r="43" spans="1:7">
      <c r="A43" s="200"/>
      <c r="B43" s="40" t="s">
        <v>211</v>
      </c>
      <c r="C43" s="39" t="s">
        <v>138</v>
      </c>
      <c r="D43" s="198">
        <v>423</v>
      </c>
      <c r="E43" s="199"/>
      <c r="F43" s="198" t="s">
        <v>56</v>
      </c>
      <c r="G43" s="199"/>
    </row>
    <row r="44" spans="1:7">
      <c r="A44" s="200"/>
      <c r="B44" s="40" t="s">
        <v>212</v>
      </c>
      <c r="C44" s="39" t="s">
        <v>138</v>
      </c>
      <c r="D44" s="198">
        <v>58</v>
      </c>
      <c r="E44" s="199"/>
      <c r="F44" s="198" t="s">
        <v>56</v>
      </c>
      <c r="G44" s="199"/>
    </row>
    <row r="45" spans="1:7">
      <c r="A45" s="200"/>
      <c r="B45" s="40" t="s">
        <v>213</v>
      </c>
      <c r="C45" s="39" t="s">
        <v>138</v>
      </c>
      <c r="D45" s="198">
        <v>92</v>
      </c>
      <c r="E45" s="199"/>
      <c r="F45" s="198" t="s">
        <v>56</v>
      </c>
      <c r="G45" s="199"/>
    </row>
    <row r="46" spans="1:7">
      <c r="A46" s="200"/>
      <c r="B46" s="40" t="s">
        <v>214</v>
      </c>
      <c r="C46" s="39" t="s">
        <v>138</v>
      </c>
      <c r="D46" s="198">
        <v>21</v>
      </c>
      <c r="E46" s="199"/>
      <c r="F46" s="198" t="s">
        <v>56</v>
      </c>
      <c r="G46" s="199"/>
    </row>
    <row r="47" spans="1:7">
      <c r="A47" s="200"/>
      <c r="B47" s="40" t="s">
        <v>215</v>
      </c>
      <c r="C47" s="39" t="s">
        <v>138</v>
      </c>
      <c r="D47" s="198">
        <v>1014</v>
      </c>
      <c r="E47" s="199"/>
      <c r="F47" s="198" t="s">
        <v>56</v>
      </c>
      <c r="G47" s="199"/>
    </row>
    <row r="48" spans="1:7">
      <c r="A48" s="201"/>
      <c r="B48" s="40" t="s">
        <v>216</v>
      </c>
      <c r="C48" s="39" t="s">
        <v>138</v>
      </c>
      <c r="D48" s="198">
        <v>437</v>
      </c>
      <c r="E48" s="199"/>
      <c r="F48" s="198" t="s">
        <v>56</v>
      </c>
      <c r="G48" s="199"/>
    </row>
    <row r="49" spans="1:7">
      <c r="A49" s="183" t="s">
        <v>146</v>
      </c>
      <c r="B49" s="40" t="s">
        <v>147</v>
      </c>
      <c r="C49" s="39" t="s">
        <v>62</v>
      </c>
      <c r="D49" s="198">
        <v>2680</v>
      </c>
      <c r="E49" s="199"/>
      <c r="F49" s="198" t="s">
        <v>56</v>
      </c>
      <c r="G49" s="199"/>
    </row>
    <row r="50" spans="1:7">
      <c r="A50" s="183"/>
      <c r="B50" s="40" t="s">
        <v>149</v>
      </c>
      <c r="C50" s="39" t="s">
        <v>62</v>
      </c>
      <c r="D50" s="198">
        <v>184</v>
      </c>
      <c r="E50" s="199"/>
      <c r="F50" s="198" t="s">
        <v>56</v>
      </c>
      <c r="G50" s="199"/>
    </row>
    <row r="51" spans="1:7">
      <c r="A51" s="183"/>
      <c r="B51" s="40" t="s">
        <v>151</v>
      </c>
      <c r="C51" s="39" t="s">
        <v>62</v>
      </c>
      <c r="D51" s="198">
        <v>306</v>
      </c>
      <c r="E51" s="199"/>
      <c r="F51" s="198" t="s">
        <v>56</v>
      </c>
      <c r="G51" s="199"/>
    </row>
    <row r="52" spans="1:7">
      <c r="A52" s="183"/>
      <c r="B52" s="40" t="s">
        <v>152</v>
      </c>
      <c r="C52" s="39" t="s">
        <v>62</v>
      </c>
      <c r="D52" s="198">
        <v>2496</v>
      </c>
      <c r="E52" s="199"/>
      <c r="F52" s="198" t="s">
        <v>56</v>
      </c>
      <c r="G52" s="199"/>
    </row>
    <row r="53" spans="1:7">
      <c r="A53" s="183"/>
      <c r="B53" s="40" t="s">
        <v>153</v>
      </c>
      <c r="C53" s="39" t="s">
        <v>62</v>
      </c>
      <c r="D53" s="198">
        <v>2180</v>
      </c>
      <c r="E53" s="199"/>
      <c r="F53" s="198" t="s">
        <v>56</v>
      </c>
      <c r="G53" s="199"/>
    </row>
    <row r="54" spans="1:7">
      <c r="A54" s="183"/>
      <c r="B54" s="40" t="s">
        <v>217</v>
      </c>
      <c r="C54" s="39" t="s">
        <v>62</v>
      </c>
      <c r="D54" s="198">
        <v>140</v>
      </c>
      <c r="E54" s="199"/>
      <c r="F54" s="198" t="s">
        <v>56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1" defaultRowHeight="15" outlineLevelCol="5"/>
  <cols>
    <col min="2" max="2" width="48" customWidth="1"/>
    <col min="3" max="3" width="6.8203125" customWidth="1"/>
    <col min="4" max="4" width="6.3515625" customWidth="1"/>
    <col min="5" max="5" width="21" customWidth="1"/>
    <col min="6" max="6" width="35.6484375" customWidth="1"/>
  </cols>
  <sheetData>
    <row r="1" spans="1:6">
      <c r="A1" s="21" t="s">
        <v>49</v>
      </c>
      <c r="B1" s="21" t="s">
        <v>218</v>
      </c>
      <c r="C1" s="23" t="s">
        <v>5</v>
      </c>
      <c r="D1" s="23" t="s">
        <v>219</v>
      </c>
      <c r="E1" s="23" t="s">
        <v>7</v>
      </c>
      <c r="F1" s="186" t="s">
        <v>220</v>
      </c>
    </row>
    <row r="2" spans="1:5">
      <c r="A2" s="187">
        <v>1</v>
      </c>
      <c r="B2" s="187" t="s">
        <v>221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222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223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224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225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226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227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228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229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230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228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231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232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233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234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235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236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237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238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239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240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241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242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243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244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245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246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247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248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249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137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250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251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252</v>
      </c>
      <c r="C35" s="180"/>
      <c r="D35" s="180"/>
      <c r="E35" s="180"/>
    </row>
    <row r="36" spans="1:5">
      <c r="A36" s="187">
        <v>35</v>
      </c>
      <c r="B36" s="187" t="s">
        <v>253</v>
      </c>
      <c r="C36" s="180"/>
      <c r="D36" s="180"/>
      <c r="E36" s="180"/>
    </row>
    <row r="37" spans="1:5">
      <c r="A37" s="187">
        <v>36</v>
      </c>
      <c r="B37" s="187" t="s">
        <v>254</v>
      </c>
      <c r="C37" s="180"/>
      <c r="D37" s="180"/>
      <c r="E37" s="180"/>
    </row>
    <row r="38" spans="1:5">
      <c r="A38" s="187">
        <v>37</v>
      </c>
      <c r="B38" s="187" t="s">
        <v>255</v>
      </c>
      <c r="C38" s="180"/>
      <c r="D38" s="180"/>
      <c r="E38" s="180"/>
    </row>
    <row r="39" spans="1:5">
      <c r="A39" s="187">
        <v>38</v>
      </c>
      <c r="B39" s="187" t="s">
        <v>256</v>
      </c>
      <c r="C39" s="180"/>
      <c r="D39" s="180"/>
      <c r="E39" s="180"/>
    </row>
    <row r="40" spans="1:5">
      <c r="A40" s="187">
        <v>39</v>
      </c>
      <c r="B40" s="187" t="s">
        <v>257</v>
      </c>
      <c r="C40" s="180"/>
      <c r="D40" s="180"/>
      <c r="E40" s="180"/>
    </row>
    <row r="41" spans="1:5">
      <c r="A41" s="187">
        <v>40</v>
      </c>
      <c r="B41" s="187" t="s">
        <v>258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1" defaultRowHeight="15"/>
  <cols>
    <col min="1" max="2" width="13.8203125" customWidth="1"/>
    <col min="7" max="8" width="18.8203125" customWidth="1"/>
    <col min="9" max="9" width="44" customWidth="1"/>
  </cols>
  <sheetData>
    <row r="1" spans="1:6">
      <c r="A1" s="185" t="s">
        <v>259</v>
      </c>
      <c r="B1" s="185"/>
      <c r="C1" s="185" t="s">
        <v>163</v>
      </c>
      <c r="D1" s="185" t="s">
        <v>164</v>
      </c>
      <c r="E1" s="185" t="s">
        <v>165</v>
      </c>
      <c r="F1" s="185" t="s">
        <v>166</v>
      </c>
    </row>
    <row r="2" spans="1:9">
      <c r="A2" s="177" t="s">
        <v>162</v>
      </c>
      <c r="B2" s="177" t="s">
        <v>260</v>
      </c>
      <c r="C2" s="177">
        <v>1</v>
      </c>
      <c r="D2" s="177">
        <v>6</v>
      </c>
      <c r="E2" s="177">
        <v>23</v>
      </c>
      <c r="F2" s="177">
        <v>58</v>
      </c>
      <c r="G2" s="177" t="s">
        <v>261</v>
      </c>
      <c r="H2" s="177" t="s">
        <v>262</v>
      </c>
      <c r="I2" s="177" t="s">
        <v>170</v>
      </c>
    </row>
    <row r="3" spans="1:9">
      <c r="A3" s="39" t="s">
        <v>183</v>
      </c>
      <c r="B3" s="39" t="s">
        <v>184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186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67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263</v>
      </c>
    </row>
    <row r="6" spans="1:9">
      <c r="A6" s="39"/>
      <c r="B6" s="28" t="s">
        <v>188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264</v>
      </c>
    </row>
    <row r="7" spans="1:9">
      <c r="A7" s="39"/>
      <c r="B7" s="28" t="s">
        <v>189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190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191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265</v>
      </c>
    </row>
    <row r="10" spans="1:9">
      <c r="A10" s="39"/>
      <c r="B10" s="28" t="s">
        <v>192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193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194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195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196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197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78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198</v>
      </c>
      <c r="B17" s="39" t="s">
        <v>184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186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67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266</v>
      </c>
    </row>
    <row r="20" spans="1:9">
      <c r="A20" s="39"/>
      <c r="B20" s="28" t="s">
        <v>188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264</v>
      </c>
    </row>
    <row r="21" spans="1:9">
      <c r="A21" s="39"/>
      <c r="B21" s="28" t="s">
        <v>189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190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191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265</v>
      </c>
    </row>
    <row r="24" spans="1:9">
      <c r="A24" s="39"/>
      <c r="B24" s="28" t="s">
        <v>192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193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194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195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196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197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74</v>
      </c>
      <c r="B30" s="28" t="s">
        <v>78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62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267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1" defaultRowHeight="15"/>
  <cols>
    <col min="2" max="2" width="24.8203125" customWidth="1"/>
  </cols>
  <sheetData>
    <row r="1" spans="1:10">
      <c r="A1" s="21" t="s">
        <v>49</v>
      </c>
      <c r="B1" s="21"/>
      <c r="C1" s="21" t="s">
        <v>92</v>
      </c>
      <c r="D1" s="177">
        <v>1</v>
      </c>
      <c r="E1" s="177">
        <v>6</v>
      </c>
      <c r="F1" s="177">
        <v>23</v>
      </c>
      <c r="G1" s="177">
        <v>58</v>
      </c>
      <c r="H1" s="177" t="s">
        <v>261</v>
      </c>
      <c r="I1" s="177" t="s">
        <v>262</v>
      </c>
      <c r="J1" s="177" t="s">
        <v>7</v>
      </c>
    </row>
    <row r="2" spans="1:10">
      <c r="A2" s="183" t="s">
        <v>138</v>
      </c>
      <c r="B2" s="40" t="s">
        <v>199</v>
      </c>
      <c r="C2" s="39" t="s">
        <v>138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200</v>
      </c>
      <c r="C3" s="39" t="s">
        <v>138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201</v>
      </c>
      <c r="C4" s="39" t="s">
        <v>138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202</v>
      </c>
      <c r="C5" s="39" t="s">
        <v>138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203</v>
      </c>
      <c r="C6" s="39" t="s">
        <v>138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204</v>
      </c>
      <c r="C7" s="39" t="s">
        <v>138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205</v>
      </c>
      <c r="C8" s="39" t="s">
        <v>138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206</v>
      </c>
      <c r="C9" s="39" t="s">
        <v>138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207</v>
      </c>
      <c r="C10" s="39" t="s">
        <v>138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208</v>
      </c>
      <c r="C11" s="39" t="s">
        <v>138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209</v>
      </c>
      <c r="C12" s="39" t="s">
        <v>138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210</v>
      </c>
      <c r="C13" s="39" t="s">
        <v>138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211</v>
      </c>
      <c r="C14" s="39" t="s">
        <v>138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212</v>
      </c>
      <c r="C15" s="39" t="s">
        <v>138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213</v>
      </c>
      <c r="C16" s="39" t="s">
        <v>138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214</v>
      </c>
      <c r="C17" s="39" t="s">
        <v>138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215</v>
      </c>
      <c r="C18" s="39" t="s">
        <v>138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216</v>
      </c>
      <c r="C19" s="39" t="s">
        <v>138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147</v>
      </c>
      <c r="C20" s="39" t="s">
        <v>62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149</v>
      </c>
      <c r="C21" s="39" t="s">
        <v>62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151</v>
      </c>
      <c r="C22" s="39" t="s">
        <v>62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152</v>
      </c>
      <c r="C23" s="39" t="s">
        <v>62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153</v>
      </c>
      <c r="C24" s="39" t="s">
        <v>62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217</v>
      </c>
      <c r="C25" s="39" t="s">
        <v>62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1" defaultRowHeight="15"/>
  <cols>
    <col min="1" max="1" width="18" customWidth="1"/>
    <col min="2" max="2" width="17" customWidth="1"/>
    <col min="4" max="4" width="11.1796875" customWidth="1"/>
    <col min="9" max="10" width="13.1796875" customWidth="1"/>
  </cols>
  <sheetData>
    <row r="1" spans="1:11">
      <c r="A1" s="177" t="s">
        <v>49</v>
      </c>
      <c r="B1" s="177" t="s">
        <v>92</v>
      </c>
      <c r="C1" s="177" t="s">
        <v>51</v>
      </c>
      <c r="D1" s="177">
        <v>1</v>
      </c>
      <c r="E1" s="177">
        <v>6</v>
      </c>
      <c r="F1" s="177">
        <v>23</v>
      </c>
      <c r="G1" s="177">
        <v>58</v>
      </c>
      <c r="H1" s="177" t="s">
        <v>261</v>
      </c>
      <c r="I1" s="177" t="s">
        <v>262</v>
      </c>
      <c r="J1" s="177" t="s">
        <v>262</v>
      </c>
      <c r="K1" s="177" t="s">
        <v>170</v>
      </c>
    </row>
    <row r="2" spans="1:11">
      <c r="A2" s="178" t="s">
        <v>20</v>
      </c>
      <c r="B2" s="179" t="s">
        <v>268</v>
      </c>
      <c r="C2" s="45" t="s">
        <v>269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270</v>
      </c>
      <c r="C3" s="45" t="s">
        <v>269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271</v>
      </c>
      <c r="C4" s="45" t="s">
        <v>114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111</v>
      </c>
      <c r="C5" s="45" t="s">
        <v>269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113</v>
      </c>
      <c r="C6" s="45" t="s">
        <v>114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272</v>
      </c>
      <c r="C7" s="45" t="s">
        <v>269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273</v>
      </c>
      <c r="C8" s="45" t="s">
        <v>274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275</v>
      </c>
      <c r="C9" s="45" t="s">
        <v>274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276</v>
      </c>
      <c r="C10" s="45" t="s">
        <v>277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278</v>
      </c>
      <c r="C11" s="45" t="s">
        <v>109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279</v>
      </c>
      <c r="C12" s="45" t="s">
        <v>114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280</v>
      </c>
      <c r="C13" s="45" t="s">
        <v>114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250</v>
      </c>
      <c r="C14" s="45" t="s">
        <v>76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251</v>
      </c>
      <c r="C15" s="45" t="s">
        <v>76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246</v>
      </c>
      <c r="C16" s="45" t="s">
        <v>281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247</v>
      </c>
      <c r="C17" s="45" t="s">
        <v>282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283</v>
      </c>
      <c r="C18" s="45" t="s">
        <v>269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284</v>
      </c>
      <c r="C19" s="45" t="s">
        <v>285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286</v>
      </c>
      <c r="C20" s="45" t="s">
        <v>285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287</v>
      </c>
      <c r="C21" s="45" t="s">
        <v>285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288</v>
      </c>
      <c r="C22" s="45" t="s">
        <v>285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289</v>
      </c>
      <c r="C23" s="45" t="s">
        <v>269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290</v>
      </c>
      <c r="C24" s="45" t="s">
        <v>76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137</v>
      </c>
      <c r="C25" s="45" t="s">
        <v>76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1" defaultRowHeight="15" outlineLevelCol="6"/>
  <cols>
    <col min="2" max="2" width="61.6484375" customWidth="1"/>
    <col min="5" max="5" width="16" customWidth="1"/>
    <col min="7" max="7" width="23.3515625" customWidth="1"/>
  </cols>
  <sheetData>
    <row r="1" ht="17.6" spans="1:7">
      <c r="A1" s="126" t="s">
        <v>291</v>
      </c>
      <c r="B1" s="127"/>
      <c r="C1" s="128"/>
      <c r="D1" s="128"/>
      <c r="E1" s="128"/>
      <c r="F1" s="128"/>
      <c r="G1" s="127"/>
    </row>
    <row r="2" spans="1:7">
      <c r="A2" s="129" t="s">
        <v>292</v>
      </c>
      <c r="B2" s="130" t="s">
        <v>49</v>
      </c>
      <c r="C2" s="129" t="s">
        <v>5</v>
      </c>
      <c r="D2" s="129" t="s">
        <v>293</v>
      </c>
      <c r="E2" s="129" t="s">
        <v>52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2.5" spans="1:7">
      <c r="A4" s="135">
        <v>1</v>
      </c>
      <c r="B4" s="136" t="s">
        <v>294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295</v>
      </c>
    </row>
    <row r="5" ht="22.5" spans="1:7">
      <c r="A5" s="135">
        <v>2</v>
      </c>
      <c r="B5" s="136" t="s">
        <v>296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295</v>
      </c>
    </row>
    <row r="6" ht="22.5" spans="1:7">
      <c r="A6" s="135">
        <v>3</v>
      </c>
      <c r="B6" s="136" t="s">
        <v>297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298</v>
      </c>
    </row>
    <row r="7" ht="22.9" spans="1:7">
      <c r="A7" s="135">
        <v>4</v>
      </c>
      <c r="B7" s="136" t="s">
        <v>299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300</v>
      </c>
    </row>
    <row r="8" ht="22.5" spans="1:7">
      <c r="A8" s="135">
        <v>5</v>
      </c>
      <c r="B8" s="136" t="s">
        <v>301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302</v>
      </c>
    </row>
    <row r="9" ht="32" customHeight="1" spans="1:7">
      <c r="A9" s="135">
        <v>6</v>
      </c>
      <c r="B9" s="136" t="s">
        <v>303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304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305</v>
      </c>
    </row>
    <row r="11" spans="1:7">
      <c r="A11" s="141" t="s">
        <v>306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169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307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308</v>
      </c>
    </row>
    <row r="14" spans="1:7">
      <c r="A14" s="135">
        <v>2</v>
      </c>
      <c r="B14" s="145" t="s">
        <v>309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310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308</v>
      </c>
    </row>
    <row r="16" spans="1:7">
      <c r="A16" s="135">
        <v>4</v>
      </c>
      <c r="B16" s="146" t="s">
        <v>311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312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313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313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314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314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315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315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316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316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316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317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306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318</v>
      </c>
      <c r="C29" s="133"/>
      <c r="D29" s="133"/>
      <c r="E29" s="133"/>
      <c r="F29" s="133"/>
      <c r="G29" s="134"/>
    </row>
    <row r="30" ht="33.75" spans="1:7">
      <c r="A30" s="135">
        <v>1</v>
      </c>
      <c r="B30" s="136" t="s">
        <v>319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320</v>
      </c>
    </row>
    <row r="31" ht="33.75" spans="1:7">
      <c r="A31" s="135">
        <v>2</v>
      </c>
      <c r="B31" s="136" t="s">
        <v>321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322</v>
      </c>
    </row>
    <row r="32" ht="65" customHeight="1" spans="1:7">
      <c r="A32" s="135">
        <v>3</v>
      </c>
      <c r="B32" s="152" t="s">
        <v>323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324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325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6.25" spans="1:7">
      <c r="A35" s="135">
        <v>6</v>
      </c>
      <c r="B35" s="152" t="s">
        <v>326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327</v>
      </c>
    </row>
    <row r="36" ht="33.75" spans="1:7">
      <c r="A36" s="135">
        <v>7</v>
      </c>
      <c r="B36" s="152" t="s">
        <v>328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329</v>
      </c>
    </row>
    <row r="37" ht="33.75" spans="1:7">
      <c r="A37" s="135">
        <v>8</v>
      </c>
      <c r="B37" s="136" t="s">
        <v>330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331</v>
      </c>
    </row>
    <row r="38" ht="33.75" spans="1:7">
      <c r="A38" s="135">
        <v>9</v>
      </c>
      <c r="B38" s="136" t="s">
        <v>332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333</v>
      </c>
    </row>
    <row r="39" spans="1:7">
      <c r="A39" s="135">
        <v>10</v>
      </c>
      <c r="B39" s="136" t="s">
        <v>334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2.5" spans="1:7">
      <c r="A40" s="135">
        <v>11</v>
      </c>
      <c r="B40" s="152" t="s">
        <v>335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336</v>
      </c>
    </row>
    <row r="41" ht="23" customHeight="1" spans="1:7">
      <c r="A41" s="135">
        <v>12</v>
      </c>
      <c r="B41" s="152" t="s">
        <v>337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305</v>
      </c>
    </row>
    <row r="42" spans="1:7">
      <c r="A42" s="135">
        <v>13</v>
      </c>
      <c r="B42" s="152" t="s">
        <v>338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305</v>
      </c>
    </row>
    <row r="43" spans="1:7">
      <c r="A43" s="141" t="s">
        <v>306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18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339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340</v>
      </c>
    </row>
    <row r="46" spans="1:7">
      <c r="A46" s="135">
        <v>2</v>
      </c>
      <c r="B46" s="136" t="s">
        <v>341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340</v>
      </c>
    </row>
    <row r="47" spans="1:7">
      <c r="A47" s="135">
        <v>3</v>
      </c>
      <c r="B47" s="136" t="s">
        <v>342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340</v>
      </c>
    </row>
    <row r="48" spans="1:7">
      <c r="A48" s="135">
        <v>4</v>
      </c>
      <c r="B48" s="136" t="s">
        <v>342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340</v>
      </c>
    </row>
    <row r="49" spans="1:7">
      <c r="A49" s="135">
        <v>5</v>
      </c>
      <c r="B49" s="136" t="s">
        <v>342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340</v>
      </c>
    </row>
    <row r="50" spans="1:7">
      <c r="A50" s="135">
        <v>6</v>
      </c>
      <c r="B50" s="136" t="s">
        <v>342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340</v>
      </c>
    </row>
    <row r="51" spans="1:7">
      <c r="A51" s="135">
        <v>7</v>
      </c>
      <c r="B51" s="159" t="s">
        <v>343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340</v>
      </c>
    </row>
    <row r="52" spans="1:7">
      <c r="A52" s="135">
        <v>8</v>
      </c>
      <c r="B52" s="159" t="s">
        <v>343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340</v>
      </c>
    </row>
    <row r="53" spans="1:7">
      <c r="A53" s="135">
        <v>9</v>
      </c>
      <c r="B53" s="159" t="s">
        <v>343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340</v>
      </c>
    </row>
    <row r="54" spans="1:7">
      <c r="A54" s="135">
        <v>10</v>
      </c>
      <c r="B54" s="136" t="s">
        <v>344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345</v>
      </c>
    </row>
    <row r="55" spans="1:7">
      <c r="A55" s="135">
        <v>11</v>
      </c>
      <c r="B55" s="136" t="s">
        <v>346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347</v>
      </c>
    </row>
    <row r="56" spans="1:7">
      <c r="A56" s="135">
        <v>12</v>
      </c>
      <c r="B56" s="136" t="s">
        <v>348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306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349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350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351</v>
      </c>
    </row>
    <row r="60" ht="22.9" spans="1:7">
      <c r="A60" s="135">
        <v>2</v>
      </c>
      <c r="B60" s="136" t="s">
        <v>352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353</v>
      </c>
    </row>
    <row r="61" spans="1:7">
      <c r="A61" s="135">
        <v>3</v>
      </c>
      <c r="B61" s="136" t="s">
        <v>354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355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356</v>
      </c>
    </row>
    <row r="63" spans="1:7">
      <c r="A63" s="135">
        <v>5</v>
      </c>
      <c r="B63" s="136" t="s">
        <v>357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306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358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359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2.5" spans="1:7">
      <c r="A67" s="135">
        <v>2</v>
      </c>
      <c r="B67" s="136" t="s">
        <v>360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361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362</v>
      </c>
    </row>
    <row r="69" ht="22.5" spans="1:7">
      <c r="A69" s="135">
        <v>4</v>
      </c>
      <c r="B69" s="136" t="s">
        <v>363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364</v>
      </c>
    </row>
    <row r="70" spans="1:7">
      <c r="A70" s="135">
        <v>5</v>
      </c>
      <c r="B70" s="136" t="s">
        <v>365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366</v>
      </c>
    </row>
    <row r="71" spans="1:7">
      <c r="A71" s="135">
        <v>6</v>
      </c>
      <c r="B71" s="136" t="s">
        <v>367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368</v>
      </c>
    </row>
    <row r="72" ht="22.5" spans="1:7">
      <c r="A72" s="135">
        <v>7</v>
      </c>
      <c r="B72" s="136" t="s">
        <v>369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370</v>
      </c>
    </row>
    <row r="73" spans="1:7">
      <c r="A73" s="135">
        <v>8</v>
      </c>
      <c r="B73" s="136" t="s">
        <v>371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366</v>
      </c>
    </row>
    <row r="74" spans="1:7">
      <c r="A74" s="135">
        <v>9</v>
      </c>
      <c r="B74" s="136" t="s">
        <v>372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366</v>
      </c>
    </row>
    <row r="75" spans="1:7">
      <c r="A75" s="141" t="s">
        <v>306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373</v>
      </c>
      <c r="C76" s="133"/>
      <c r="D76" s="133"/>
      <c r="E76" s="133"/>
      <c r="F76" s="133"/>
      <c r="G76" s="134"/>
    </row>
    <row r="77" ht="22.5" spans="1:7">
      <c r="A77" s="135">
        <v>1</v>
      </c>
      <c r="B77" s="136" t="s">
        <v>374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375</v>
      </c>
    </row>
    <row r="78" ht="56.25" spans="1:7">
      <c r="A78" s="135">
        <v>8</v>
      </c>
      <c r="B78" s="136" t="s">
        <v>376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377</v>
      </c>
    </row>
    <row r="79" ht="45" spans="1:7">
      <c r="A79" s="135">
        <v>9</v>
      </c>
      <c r="B79" s="136" t="s">
        <v>378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379</v>
      </c>
    </row>
    <row r="80" ht="45" spans="1:7">
      <c r="A80" s="135">
        <v>10</v>
      </c>
      <c r="B80" s="136" t="s">
        <v>380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381</v>
      </c>
    </row>
    <row r="81" ht="45" spans="1:7">
      <c r="A81" s="135">
        <v>11</v>
      </c>
      <c r="B81" s="136" t="s">
        <v>382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383</v>
      </c>
    </row>
    <row r="82" ht="67.5" spans="1:7">
      <c r="A82" s="135">
        <v>12</v>
      </c>
      <c r="B82" s="136" t="s">
        <v>384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385</v>
      </c>
    </row>
    <row r="83" ht="45" spans="1:7">
      <c r="A83" s="135">
        <v>13</v>
      </c>
      <c r="B83" s="136" t="s">
        <v>386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379</v>
      </c>
    </row>
    <row r="84" ht="45" spans="1:7">
      <c r="A84" s="135">
        <v>14</v>
      </c>
      <c r="B84" s="136" t="s">
        <v>387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381</v>
      </c>
    </row>
    <row r="85" ht="45" spans="1:7">
      <c r="A85" s="135">
        <v>15</v>
      </c>
      <c r="B85" s="136" t="s">
        <v>388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383</v>
      </c>
    </row>
    <row r="86" ht="45" spans="1:7">
      <c r="A86" s="135">
        <v>16</v>
      </c>
      <c r="B86" s="136" t="s">
        <v>389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390</v>
      </c>
    </row>
    <row r="87" ht="45" spans="1:7">
      <c r="A87" s="135">
        <v>17</v>
      </c>
      <c r="B87" s="136" t="s">
        <v>391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390</v>
      </c>
    </row>
    <row r="88" ht="45" spans="1:7">
      <c r="A88" s="135">
        <v>18</v>
      </c>
      <c r="B88" s="136" t="s">
        <v>392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379</v>
      </c>
    </row>
    <row r="89" ht="45" spans="1:7">
      <c r="A89" s="135">
        <v>19</v>
      </c>
      <c r="B89" s="136" t="s">
        <v>393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381</v>
      </c>
    </row>
    <row r="90" ht="45" spans="1:7">
      <c r="A90" s="135">
        <v>20</v>
      </c>
      <c r="B90" s="136" t="s">
        <v>394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383</v>
      </c>
    </row>
    <row r="91" ht="45" spans="1:7">
      <c r="A91" s="135">
        <v>21</v>
      </c>
      <c r="B91" s="136" t="s">
        <v>395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390</v>
      </c>
    </row>
    <row r="92" spans="1:7">
      <c r="A92" s="135">
        <v>23</v>
      </c>
      <c r="B92" s="136" t="s">
        <v>396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397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398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399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400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306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401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221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222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223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402</v>
      </c>
    </row>
    <row r="102" spans="1:7">
      <c r="A102" s="135">
        <v>4</v>
      </c>
      <c r="B102" s="136" t="s">
        <v>224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2.5" spans="1:7">
      <c r="A103" s="135">
        <v>5</v>
      </c>
      <c r="B103" s="136" t="s">
        <v>403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404</v>
      </c>
    </row>
    <row r="104" spans="1:7">
      <c r="A104" s="135">
        <v>6</v>
      </c>
      <c r="B104" s="152" t="s">
        <v>405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2.5" spans="1:7">
      <c r="A105" s="135">
        <v>7</v>
      </c>
      <c r="B105" s="136" t="s">
        <v>406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404</v>
      </c>
    </row>
    <row r="106" spans="1:7">
      <c r="A106" s="135">
        <v>8</v>
      </c>
      <c r="B106" s="152" t="s">
        <v>407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2.5" spans="1:7">
      <c r="A107" s="135">
        <v>9</v>
      </c>
      <c r="B107" s="136" t="s">
        <v>408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409</v>
      </c>
    </row>
    <row r="108" spans="1:7">
      <c r="A108" s="135">
        <v>10</v>
      </c>
      <c r="B108" s="136" t="s">
        <v>410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411</v>
      </c>
    </row>
    <row r="109" spans="1:7">
      <c r="A109" s="135">
        <v>11</v>
      </c>
      <c r="B109" s="152" t="s">
        <v>412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413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2.5" spans="1:7">
      <c r="A111" s="135">
        <v>13</v>
      </c>
      <c r="B111" s="136" t="s">
        <v>232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414</v>
      </c>
    </row>
    <row r="112" ht="22.5" spans="1:7">
      <c r="A112" s="135">
        <v>14</v>
      </c>
      <c r="B112" s="136" t="s">
        <v>233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415</v>
      </c>
    </row>
    <row r="113" ht="33.75" spans="1:7">
      <c r="A113" s="135">
        <v>15</v>
      </c>
      <c r="B113" s="136" t="s">
        <v>234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416</v>
      </c>
    </row>
    <row r="114" ht="22.5" spans="1:7">
      <c r="A114" s="135">
        <v>16</v>
      </c>
      <c r="B114" s="136" t="s">
        <v>235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417</v>
      </c>
    </row>
    <row r="115" ht="23.25" spans="1:7">
      <c r="A115" s="135">
        <v>17</v>
      </c>
      <c r="B115" s="136" t="s">
        <v>236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418</v>
      </c>
    </row>
    <row r="116" spans="1:7">
      <c r="A116" s="135">
        <v>18</v>
      </c>
      <c r="B116" s="136" t="s">
        <v>237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238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239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240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241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242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243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244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245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2.9" spans="1:7">
      <c r="A125" s="135">
        <v>27</v>
      </c>
      <c r="B125" s="136" t="s">
        <v>246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419</v>
      </c>
    </row>
    <row r="126" spans="1:7">
      <c r="A126" s="135">
        <v>28</v>
      </c>
      <c r="B126" s="136" t="s">
        <v>247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420</v>
      </c>
    </row>
    <row r="127" spans="1:7">
      <c r="A127" s="135">
        <v>29</v>
      </c>
      <c r="B127" s="136" t="s">
        <v>248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421</v>
      </c>
    </row>
    <row r="128" spans="1:7">
      <c r="A128" s="135">
        <v>30</v>
      </c>
      <c r="B128" s="136" t="s">
        <v>249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137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306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422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252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253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254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255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256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423</v>
      </c>
    </row>
    <row r="137" spans="1:7">
      <c r="A137" s="135">
        <v>8</v>
      </c>
      <c r="B137" s="136" t="s">
        <v>257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424</v>
      </c>
    </row>
    <row r="138" spans="1:7">
      <c r="A138" s="135">
        <v>11</v>
      </c>
      <c r="B138" s="136" t="s">
        <v>258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306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173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425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426</v>
      </c>
    </row>
    <row r="142" spans="1:7">
      <c r="A142" s="135">
        <v>2</v>
      </c>
      <c r="B142" s="136" t="s">
        <v>427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426</v>
      </c>
    </row>
    <row r="143" spans="1:7">
      <c r="A143" s="135">
        <v>3</v>
      </c>
      <c r="B143" s="136" t="s">
        <v>250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251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428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429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426</v>
      </c>
    </row>
    <row r="147" spans="1:7">
      <c r="A147" s="141" t="s">
        <v>306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430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431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157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306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432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433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434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261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2023-08-15T04:51:00Z</dcterms:created>
  <dcterms:modified xsi:type="dcterms:W3CDTF">2024-08-13T12:16:07Z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3A040A4D1D70458891958694C5354624_13</vt:lpwstr>
  </property>
  <property fmtid="{D5CDD505-2E9C-101B-9397-08002B2CF9AE}" pid="3" name="KSOProductBuildVer">
    <vt:lpwstr>2052-12.1.0.17827</vt:lpwstr>
  </property>
</Properties>
</file>