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8F2E29D0-2470-41F9-A2B9-0831F8B9A057}" xr6:coauthVersionLast="47" xr6:coauthVersionMax="47" xr10:uidLastSave="{00000000-0000-0000-0000-000000000000}"/>
  <bookViews>
    <workbookView xWindow="-110" yWindow="-110" windowWidth="19420" windowHeight="10560" firstSheet="1" activeTab="1" xr2:uid="{00000000-000D-0000-FFFF-FFFF00000000}"/>
  </bookViews>
  <sheets>
    <sheet name="Total Summary" sheetId="2" state="hidden" r:id="rId1"/>
    <sheet name="5-RR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#REF!</definedName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 localSheetId="0">#REF!</definedName>
    <definedName name="hh">#REF!</definedName>
    <definedName name="jj" localSheetId="0">#REF!</definedName>
    <definedName name="jj">#REF!</definedName>
    <definedName name="lb" localSheetId="0">#REF!</definedName>
    <definedName name="lb">#REF!</definedName>
    <definedName name="_xlnm.Print_Area" localSheetId="0">'Total Summary'!$A$1:$M$22</definedName>
    <definedName name="_xlnm.Print_Area">#REF!</definedName>
    <definedName name="sij">#REF!</definedName>
    <definedName name="v" localSheetId="0">#REF!</definedName>
    <definedName name="v">#REF!</definedName>
    <definedName name="xm">[4]伦敦办明细!$A$299:$A$312</definedName>
    <definedName name="额">#REF!</definedName>
    <definedName name="二分v">#REF!</definedName>
    <definedName name="分v我">#REF!</definedName>
  </definedNames>
  <calcPr calcId="181029"/>
</workbook>
</file>

<file path=xl/calcChain.xml><?xml version="1.0" encoding="utf-8"?>
<calcChain xmlns="http://schemas.openxmlformats.org/spreadsheetml/2006/main">
  <c r="F31" i="1" l="1"/>
  <c r="D15" i="1" s="1"/>
  <c r="F30" i="1"/>
  <c r="F24" i="1"/>
  <c r="F23" i="1"/>
  <c r="F25" i="1" s="1"/>
  <c r="C34" i="1" s="1"/>
  <c r="F21" i="2"/>
  <c r="D21" i="2"/>
  <c r="F20" i="2"/>
  <c r="D20" i="2"/>
  <c r="K18" i="2"/>
  <c r="C18" i="2"/>
  <c r="M17" i="2"/>
  <c r="L17" i="2"/>
  <c r="K17" i="2"/>
  <c r="J17" i="2"/>
  <c r="I17" i="2"/>
  <c r="F17" i="2"/>
  <c r="D17" i="2"/>
  <c r="C17" i="2"/>
  <c r="F34" i="1" l="1"/>
  <c r="F35" i="1" s="1"/>
  <c r="D14" i="1"/>
  <c r="D16" i="1" s="1"/>
  <c r="D17" i="1" l="1"/>
  <c r="D18" i="1" s="1"/>
</calcChain>
</file>

<file path=xl/sharedStrings.xml><?xml version="1.0" encoding="utf-8"?>
<sst xmlns="http://schemas.openxmlformats.org/spreadsheetml/2006/main" count="90" uniqueCount="78">
  <si>
    <t>Basic information and cost overview</t>
  </si>
  <si>
    <t>Project</t>
  </si>
  <si>
    <t>BMW CN MICE Agency 2024-2029</t>
  </si>
  <si>
    <t>Company</t>
  </si>
  <si>
    <t>COMFORT INTERNATIONAL M.I.C.E. SERVICE CO., LTD.</t>
  </si>
  <si>
    <t>Quotation Date</t>
  </si>
  <si>
    <t>2024.2.27</t>
  </si>
  <si>
    <t>Quotation Version</t>
  </si>
  <si>
    <t>D3</t>
  </si>
  <si>
    <t>Contact</t>
  </si>
  <si>
    <t>Name</t>
  </si>
  <si>
    <t>LAN</t>
  </si>
  <si>
    <t>Surname</t>
  </si>
  <si>
    <t>ZHONG</t>
  </si>
  <si>
    <t>Position</t>
  </si>
  <si>
    <t>Account Director</t>
  </si>
  <si>
    <t>Mobile</t>
  </si>
  <si>
    <t>Fixed line</t>
  </si>
  <si>
    <t>Email</t>
  </si>
  <si>
    <t>zhonglan@cct.cn</t>
  </si>
  <si>
    <t>Business Requestors</t>
  </si>
  <si>
    <t>Total Price net (Without VAT)</t>
  </si>
  <si>
    <t>BBA share %</t>
  </si>
  <si>
    <t>NSC share %</t>
  </si>
  <si>
    <t>BBA share in net</t>
  </si>
  <si>
    <t>NSC share in net</t>
  </si>
  <si>
    <t>Total Price gross (include VAT)</t>
  </si>
  <si>
    <t>BBA share in gross</t>
  </si>
  <si>
    <t>NSC share in gross</t>
  </si>
  <si>
    <t>RR</t>
  </si>
  <si>
    <t>Total</t>
  </si>
  <si>
    <t>Clustering in T-shirt Sizes. (XS: 50pax, S: 200pax, M: 300pax, L: 500pax, XL: 800pax).</t>
  </si>
  <si>
    <t>Both in EN &amp; CN</t>
  </si>
  <si>
    <t>Project Name: Quotation for Loyalty event media MICE</t>
  </si>
  <si>
    <r>
      <rPr>
        <sz val="14"/>
        <color indexed="8"/>
        <rFont val="Riviera Nights Light"/>
        <family val="2"/>
      </rPr>
      <t>Agency code</t>
    </r>
    <r>
      <rPr>
        <sz val="14"/>
        <color indexed="8"/>
        <rFont val="宋体"/>
        <family val="3"/>
        <charset val="134"/>
      </rPr>
      <t>：</t>
    </r>
    <r>
      <rPr>
        <sz val="14"/>
        <color indexed="8"/>
        <rFont val="Riviera Nights Light"/>
        <family val="2"/>
      </rPr>
      <t>4063697</t>
    </r>
  </si>
  <si>
    <t>Document Number:46002718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</si>
  <si>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</si>
  <si>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</si>
  <si>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</si>
  <si>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family val="2"/>
      </rPr>
      <t xml:space="preserve">Item
</t>
    </r>
    <r>
      <rPr>
        <b/>
        <sz val="14"/>
        <color indexed="9"/>
        <rFont val="Noto Sans SC Light"/>
        <family val="2"/>
        <charset val="134"/>
      </rPr>
      <t>项目</t>
    </r>
  </si>
  <si>
    <r>
      <rPr>
        <b/>
        <sz val="14"/>
        <color indexed="9"/>
        <rFont val="Riviera Nights Light"/>
        <family val="2"/>
      </rPr>
      <t xml:space="preserve">Budget(RMB)
</t>
    </r>
    <r>
      <rPr>
        <b/>
        <sz val="14"/>
        <color indexed="9"/>
        <rFont val="Noto Sans SC Light"/>
        <family val="2"/>
        <charset val="134"/>
      </rPr>
      <t>预算（人民币）</t>
    </r>
  </si>
  <si>
    <r>
      <rPr>
        <b/>
        <sz val="14"/>
        <color indexed="9"/>
        <rFont val="Riviera Nights Light"/>
        <family val="2"/>
      </rPr>
      <t xml:space="preserve">Remark
</t>
    </r>
    <r>
      <rPr>
        <b/>
        <sz val="14"/>
        <color indexed="9"/>
        <rFont val="Noto Sans SC Light"/>
        <family val="2"/>
        <charset val="134"/>
      </rPr>
      <t>备注</t>
    </r>
  </si>
  <si>
    <r>
      <rPr>
        <b/>
        <sz val="14"/>
        <color indexed="9"/>
        <rFont val="Riviera Nights Light"/>
        <family val="2"/>
      </rPr>
      <t xml:space="preserve">Description
</t>
    </r>
    <r>
      <rPr>
        <b/>
        <sz val="14"/>
        <color indexed="9"/>
        <rFont val="Noto Sans SC Light"/>
        <family val="2"/>
        <charset val="134"/>
      </rPr>
      <t>描述</t>
    </r>
  </si>
  <si>
    <t xml:space="preserve">G </t>
  </si>
  <si>
    <r>
      <rPr>
        <b/>
        <sz val="14"/>
        <color indexed="8"/>
        <rFont val="Riviera Nights Light"/>
        <family val="2"/>
      </rPr>
      <t xml:space="preserve">Travel
</t>
    </r>
    <r>
      <rPr>
        <b/>
        <sz val="14"/>
        <color indexed="8"/>
        <rFont val="Noto Sans SC Light"/>
        <family val="2"/>
        <charset val="134"/>
      </rPr>
      <t>差旅</t>
    </r>
  </si>
  <si>
    <t>J</t>
  </si>
  <si>
    <r>
      <rPr>
        <b/>
        <sz val="14"/>
        <color indexed="8"/>
        <rFont val="Riviera Nights Light"/>
        <family val="2"/>
      </rPr>
      <t xml:space="preserve">Agency Fees
</t>
    </r>
    <r>
      <rPr>
        <b/>
        <sz val="14"/>
        <color indexed="8"/>
        <rFont val="Noto Sans SC Light"/>
        <family val="2"/>
        <charset val="134"/>
      </rPr>
      <t>服务费</t>
    </r>
  </si>
  <si>
    <t>净价</t>
  </si>
  <si>
    <r>
      <rPr>
        <b/>
        <sz val="14"/>
        <color indexed="8"/>
        <rFont val="Riviera Nights Light"/>
        <family val="2"/>
      </rPr>
      <t xml:space="preserve">Business Tax
</t>
    </r>
    <r>
      <rPr>
        <b/>
        <sz val="14"/>
        <color indexed="8"/>
        <rFont val="Noto Sans SC Light"/>
        <family val="2"/>
        <charset val="134"/>
      </rPr>
      <t>税金</t>
    </r>
  </si>
  <si>
    <r>
      <rPr>
        <b/>
        <sz val="14"/>
        <color indexed="8"/>
        <rFont val="Riviera Nights Light"/>
        <family val="2"/>
      </rPr>
      <t>GRAND- Total</t>
    </r>
    <r>
      <rPr>
        <b/>
        <sz val="14"/>
        <color indexed="8"/>
        <rFont val="Noto Sans SC Light"/>
        <family val="2"/>
        <charset val="134"/>
      </rPr>
      <t>共计</t>
    </r>
    <r>
      <rPr>
        <b/>
        <sz val="14"/>
        <color indexed="8"/>
        <rFont val="Riviera Nights Light"/>
        <family val="2"/>
      </rPr>
      <t>(Business Tax included)</t>
    </r>
  </si>
  <si>
    <t>DETAILS</t>
  </si>
  <si>
    <r>
      <rPr>
        <b/>
        <sz val="14"/>
        <color indexed="9"/>
        <rFont val="Riviera Nights Light"/>
        <family val="2"/>
      </rPr>
      <t xml:space="preserve">G. Travel
</t>
    </r>
    <r>
      <rPr>
        <b/>
        <sz val="14"/>
        <color indexed="9"/>
        <rFont val="Noto Sans SC Light"/>
        <family val="2"/>
        <charset val="134"/>
      </rPr>
      <t>差旅</t>
    </r>
  </si>
  <si>
    <r>
      <rPr>
        <b/>
        <sz val="14"/>
        <color indexed="9"/>
        <rFont val="Riviera Nights Light"/>
        <family val="2"/>
      </rPr>
      <t xml:space="preserve">Unit Price (RMB)
</t>
    </r>
    <r>
      <rPr>
        <b/>
        <sz val="14"/>
        <color indexed="9"/>
        <rFont val="Noto Sans SC Light"/>
        <family val="2"/>
        <charset val="134"/>
      </rPr>
      <t>单价（人民币）</t>
    </r>
  </si>
  <si>
    <r>
      <rPr>
        <b/>
        <sz val="14"/>
        <color indexed="9"/>
        <rFont val="Riviera Nights Light"/>
        <family val="2"/>
      </rPr>
      <t xml:space="preserve">No. of item
</t>
    </r>
    <r>
      <rPr>
        <b/>
        <sz val="14"/>
        <color indexed="9"/>
        <rFont val="Noto Sans SC Light"/>
        <family val="2"/>
        <charset val="134"/>
      </rPr>
      <t>人数</t>
    </r>
  </si>
  <si>
    <r>
      <rPr>
        <b/>
        <sz val="14"/>
        <color indexed="9"/>
        <rFont val="Riviera Nights Light"/>
        <family val="2"/>
      </rPr>
      <t xml:space="preserve">QTY
</t>
    </r>
    <r>
      <rPr>
        <b/>
        <sz val="14"/>
        <color indexed="9"/>
        <rFont val="Noto Sans SC Light"/>
        <family val="2"/>
        <charset val="134"/>
      </rPr>
      <t>天数</t>
    </r>
    <r>
      <rPr>
        <b/>
        <sz val="14"/>
        <color indexed="9"/>
        <rFont val="Riviera Nights Light"/>
        <family val="2"/>
      </rPr>
      <t>/</t>
    </r>
    <r>
      <rPr>
        <b/>
        <sz val="14"/>
        <color indexed="9"/>
        <rFont val="Noto Sans SC Light"/>
        <family val="2"/>
        <charset val="134"/>
      </rPr>
      <t>次数</t>
    </r>
  </si>
  <si>
    <r>
      <rPr>
        <b/>
        <sz val="14"/>
        <color indexed="9"/>
        <rFont val="Riviera Nights Light"/>
        <family val="2"/>
      </rPr>
      <t xml:space="preserve">Total Price (RMB)
</t>
    </r>
    <r>
      <rPr>
        <b/>
        <sz val="14"/>
        <color indexed="9"/>
        <rFont val="Noto Sans SC Light"/>
        <family val="2"/>
        <charset val="134"/>
      </rPr>
      <t>总价（人民币）</t>
    </r>
  </si>
  <si>
    <t>00640</t>
  </si>
  <si>
    <r>
      <rPr>
        <sz val="14"/>
        <color indexed="8"/>
        <rFont val="Riviera Nights Light"/>
        <family val="2"/>
      </rPr>
      <t xml:space="preserve">Taxi
</t>
    </r>
    <r>
      <rPr>
        <sz val="14"/>
        <rFont val="Noto Sans SC Light"/>
        <family val="2"/>
        <charset val="134"/>
      </rPr>
      <t>国内交通费</t>
    </r>
    <r>
      <rPr>
        <sz val="14"/>
        <color indexed="8"/>
        <rFont val="Riviera Nights Light"/>
        <family val="2"/>
      </rPr>
      <t xml:space="preserve"> </t>
    </r>
    <r>
      <rPr>
        <sz val="14"/>
        <color indexed="8"/>
        <rFont val="宋体"/>
        <family val="3"/>
        <charset val="134"/>
      </rPr>
      <t>（媒体）</t>
    </r>
  </si>
  <si>
    <t>00680</t>
  </si>
  <si>
    <r>
      <rPr>
        <sz val="14"/>
        <color theme="1"/>
        <rFont val="Noto Sans SC Light"/>
        <family val="2"/>
        <charset val="134"/>
      </rPr>
      <t>媒体国内交通费用：出租车，火车票(</t>
    </r>
    <r>
      <rPr>
        <sz val="14"/>
        <color rgb="FFFF0000"/>
        <rFont val="Noto Sans SC Light"/>
        <family val="2"/>
        <charset val="134"/>
      </rPr>
      <t>六小时之内一等座</t>
    </r>
    <r>
      <rPr>
        <sz val="14"/>
        <color theme="1"/>
        <rFont val="Noto Sans SC Light"/>
        <family val="2"/>
        <charset val="134"/>
      </rPr>
      <t>)等</t>
    </r>
  </si>
  <si>
    <r>
      <rPr>
        <b/>
        <sz val="14"/>
        <color indexed="8"/>
        <rFont val="Riviera Nights Light"/>
        <family val="2"/>
      </rPr>
      <t xml:space="preserve">G. Travel
</t>
    </r>
    <r>
      <rPr>
        <b/>
        <sz val="14"/>
        <color indexed="8"/>
        <rFont val="Noto Sans SC Light"/>
        <family val="2"/>
        <charset val="134"/>
      </rPr>
      <t>差旅</t>
    </r>
  </si>
  <si>
    <r>
      <rPr>
        <b/>
        <sz val="14"/>
        <color indexed="9"/>
        <rFont val="Riviera Nights Light"/>
        <family val="2"/>
      </rPr>
      <t xml:space="preserve">J . Agency Fees
</t>
    </r>
    <r>
      <rPr>
        <b/>
        <sz val="14"/>
        <color indexed="9"/>
        <rFont val="Noto Sans SC Light"/>
        <family val="2"/>
        <charset val="134"/>
      </rPr>
      <t>服务费用</t>
    </r>
  </si>
  <si>
    <r>
      <rPr>
        <b/>
        <sz val="14"/>
        <color indexed="9"/>
        <rFont val="Noto Sans SC Light"/>
        <family val="2"/>
        <charset val="134"/>
      </rPr>
      <t>准备阶段</t>
    </r>
  </si>
  <si>
    <r>
      <rPr>
        <sz val="14"/>
        <color indexed="8"/>
        <rFont val="Noto Sans SC Light"/>
        <family val="2"/>
        <charset val="134"/>
      </rPr>
      <t>客户经理（准备阶段）</t>
    </r>
  </si>
  <si>
    <t>01120</t>
  </si>
  <si>
    <r>
      <rPr>
        <sz val="14"/>
        <color indexed="8"/>
        <rFont val="Noto Sans SC Light"/>
        <family val="2"/>
        <charset val="134"/>
      </rPr>
      <t>前期准备工作</t>
    </r>
  </si>
  <si>
    <r>
      <rPr>
        <b/>
        <sz val="14"/>
        <color indexed="8"/>
        <rFont val="Riviera Nights Light"/>
        <family val="2"/>
      </rPr>
      <t xml:space="preserve">J. Agency Fees
</t>
    </r>
    <r>
      <rPr>
        <b/>
        <sz val="14"/>
        <color indexed="8"/>
        <rFont val="Noto Sans SC Light"/>
        <family val="2"/>
        <charset val="134"/>
      </rPr>
      <t>服务费用</t>
    </r>
  </si>
  <si>
    <r>
      <rPr>
        <b/>
        <sz val="14"/>
        <color indexed="9"/>
        <rFont val="Riviera Nights Light"/>
        <family val="2"/>
      </rPr>
      <t xml:space="preserve">K. Business Tax
</t>
    </r>
    <r>
      <rPr>
        <b/>
        <sz val="14"/>
        <color indexed="9"/>
        <rFont val="Noto Sans SC Light"/>
        <family val="2"/>
        <charset val="134"/>
      </rPr>
      <t>税金</t>
    </r>
  </si>
  <si>
    <r>
      <rPr>
        <b/>
        <sz val="14"/>
        <color indexed="9"/>
        <rFont val="Riviera Nights Light"/>
        <family val="2"/>
      </rPr>
      <t xml:space="preserve">No. of item
</t>
    </r>
    <r>
      <rPr>
        <b/>
        <sz val="14"/>
        <color indexed="9"/>
        <rFont val="Noto Sans SC Light"/>
        <family val="2"/>
        <charset val="134"/>
      </rPr>
      <t>次数</t>
    </r>
  </si>
  <si>
    <r>
      <rPr>
        <b/>
        <sz val="14"/>
        <color indexed="9"/>
        <rFont val="Riviera Nights Light"/>
        <family val="2"/>
      </rPr>
      <t xml:space="preserve">% </t>
    </r>
    <r>
      <rPr>
        <b/>
        <sz val="14"/>
        <color indexed="9"/>
        <rFont val="Noto Sans SC Light"/>
        <family val="2"/>
        <charset val="134"/>
      </rPr>
      <t>比例</t>
    </r>
  </si>
  <si>
    <r>
      <rPr>
        <sz val="14"/>
        <color indexed="8"/>
        <rFont val="Riviera Nights Light"/>
        <family val="2"/>
      </rPr>
      <t xml:space="preserve">Business Tax </t>
    </r>
    <r>
      <rPr>
        <sz val="14"/>
        <color indexed="8"/>
        <rFont val="Noto Sans SC Light"/>
        <family val="2"/>
        <charset val="134"/>
      </rPr>
      <t>税金</t>
    </r>
  </si>
  <si>
    <r>
      <rPr>
        <sz val="14"/>
        <color indexed="8"/>
        <rFont val="Riviera Nights Light"/>
        <family val="2"/>
      </rPr>
      <t>VAT</t>
    </r>
    <r>
      <rPr>
        <sz val="14"/>
        <color indexed="8"/>
        <rFont val="Noto Sans SC Light"/>
        <family val="2"/>
        <charset val="134"/>
      </rPr>
      <t>专用增值税发票</t>
    </r>
  </si>
  <si>
    <r>
      <rPr>
        <b/>
        <sz val="14"/>
        <color indexed="8"/>
        <rFont val="Riviera Nights Light"/>
        <family val="2"/>
      </rPr>
      <t xml:space="preserve">K. Business Tax
</t>
    </r>
    <r>
      <rPr>
        <b/>
        <sz val="14"/>
        <color indexed="8"/>
        <rFont val="Noto Sans SC Light"/>
        <family val="2"/>
        <charset val="134"/>
      </rPr>
      <t>税金</t>
    </r>
  </si>
  <si>
    <t>Project Date: Oct. 13-15</t>
    <phoneticPr fontId="30" type="noConversion"/>
  </si>
  <si>
    <t>Quotation Date: 2025-09-16</t>
    <phoneticPr fontId="30" type="noConversion"/>
  </si>
  <si>
    <r>
      <t xml:space="preserve">Air Ticket-dunhuang
</t>
    </r>
    <r>
      <rPr>
        <sz val="14"/>
        <color rgb="FF000000"/>
        <rFont val="宋体"/>
        <family val="3"/>
        <charset val="134"/>
      </rPr>
      <t>机票</t>
    </r>
    <r>
      <rPr>
        <sz val="14"/>
        <color rgb="FF000000"/>
        <rFont val="Riviera Nights Light"/>
        <family val="2"/>
      </rPr>
      <t>-</t>
    </r>
    <r>
      <rPr>
        <sz val="14"/>
        <color rgb="FFFF0000"/>
        <rFont val="宋体"/>
        <family val="3"/>
        <charset val="134"/>
      </rPr>
      <t>北京</t>
    </r>
    <r>
      <rPr>
        <sz val="14"/>
        <color rgb="FFFF0000"/>
        <rFont val="Riviera Nights Light"/>
        <family val="2"/>
      </rPr>
      <t>/</t>
    </r>
    <r>
      <rPr>
        <sz val="14"/>
        <color rgb="FFFF0000"/>
        <rFont val="宋体"/>
        <family val="3"/>
        <charset val="134"/>
      </rPr>
      <t>上海</t>
    </r>
    <r>
      <rPr>
        <sz val="14"/>
        <color rgb="FFFF0000"/>
        <rFont val="Riviera Nights Light"/>
        <family val="2"/>
      </rPr>
      <t>/</t>
    </r>
    <r>
      <rPr>
        <sz val="14"/>
        <color rgb="FFFF0000"/>
        <rFont val="宋体"/>
        <family val="3"/>
        <charset val="134"/>
      </rPr>
      <t>广州</t>
    </r>
    <r>
      <rPr>
        <sz val="14"/>
        <color rgb="FFFF0000"/>
        <rFont val="Riviera Nights Light"/>
        <family val="2"/>
      </rPr>
      <t>/</t>
    </r>
    <r>
      <rPr>
        <sz val="14"/>
        <color rgb="FFFF0000"/>
        <rFont val="宋体"/>
        <family val="3"/>
        <charset val="134"/>
      </rPr>
      <t>深圳</t>
    </r>
    <r>
      <rPr>
        <sz val="14"/>
        <color rgb="FFFF0000"/>
        <rFont val="Riviera Nights Light"/>
        <family val="2"/>
      </rPr>
      <t>-</t>
    </r>
    <r>
      <rPr>
        <sz val="14"/>
        <color rgb="FFFF0000"/>
        <rFont val="宋体"/>
        <family val="3"/>
        <charset val="134"/>
      </rPr>
      <t>敦煌</t>
    </r>
    <r>
      <rPr>
        <sz val="14"/>
        <color rgb="FFFF0000"/>
        <rFont val="Riviera Nights Light"/>
        <family val="2"/>
      </rPr>
      <t xml:space="preserve"> </t>
    </r>
    <r>
      <rPr>
        <sz val="14"/>
        <color rgb="FF000000"/>
        <rFont val="宋体"/>
        <family val="3"/>
        <charset val="134"/>
      </rPr>
      <t>（国内，媒体）</t>
    </r>
    <phoneticPr fontId="30" type="noConversion"/>
  </si>
  <si>
    <r>
      <t xml:space="preserve">Return Ticket to </t>
    </r>
    <r>
      <rPr>
        <sz val="14"/>
        <color rgb="FFFF0000"/>
        <rFont val="Riviera Nights Light"/>
        <family val="2"/>
      </rPr>
      <t>dunhuang</t>
    </r>
    <r>
      <rPr>
        <sz val="14"/>
        <color rgb="FF000000"/>
        <rFont val="Riviera Nights Light"/>
        <family val="2"/>
      </rPr>
      <t xml:space="preserve">
</t>
    </r>
    <r>
      <rPr>
        <sz val="14"/>
        <color rgb="FFFF0000"/>
        <rFont val="Noto Sans SC Light"/>
        <family val="2"/>
        <charset val="134"/>
      </rPr>
      <t>北京</t>
    </r>
    <r>
      <rPr>
        <sz val="14"/>
        <color rgb="FFFF0000"/>
        <rFont val="Riviera Nights Light"/>
        <family val="2"/>
      </rPr>
      <t>/</t>
    </r>
    <r>
      <rPr>
        <sz val="14"/>
        <color rgb="FFFF0000"/>
        <rFont val="Noto Sans SC Light"/>
        <family val="2"/>
        <charset val="134"/>
      </rPr>
      <t>上海</t>
    </r>
    <r>
      <rPr>
        <sz val="14"/>
        <color rgb="FFFF0000"/>
        <rFont val="Riviera Nights Light"/>
        <family val="2"/>
      </rPr>
      <t>/</t>
    </r>
    <r>
      <rPr>
        <sz val="14"/>
        <color rgb="FFFF0000"/>
        <rFont val="Noto Sans SC Light"/>
        <family val="2"/>
        <charset val="134"/>
      </rPr>
      <t>广州</t>
    </r>
    <r>
      <rPr>
        <sz val="14"/>
        <color rgb="FFFF0000"/>
        <rFont val="Riviera Nights Light"/>
        <family val="2"/>
      </rPr>
      <t>/</t>
    </r>
    <r>
      <rPr>
        <sz val="14"/>
        <color rgb="FFFF0000"/>
        <rFont val="Noto Sans SC Light"/>
        <family val="2"/>
        <charset val="134"/>
      </rPr>
      <t>深圳</t>
    </r>
    <r>
      <rPr>
        <sz val="14"/>
        <color rgb="FFFF0000"/>
        <rFont val="Riviera Nights Light"/>
        <family val="2"/>
      </rPr>
      <t>-</t>
    </r>
    <r>
      <rPr>
        <sz val="14"/>
        <color rgb="FFFF0000"/>
        <rFont val="Noto Sans SC Light"/>
        <family val="2"/>
        <charset val="134"/>
      </rPr>
      <t>敦煌</t>
    </r>
    <r>
      <rPr>
        <sz val="14"/>
        <color rgb="FF000000"/>
        <rFont val="Riviera Nights Light"/>
        <family val="2"/>
      </rPr>
      <t xml:space="preserve">  </t>
    </r>
    <r>
      <rPr>
        <sz val="14"/>
        <color rgb="FF000000"/>
        <rFont val="Noto Sans SC Light"/>
        <family val="2"/>
        <charset val="134"/>
      </rPr>
      <t>往返机票
单价为单程价格，以实际发生结算（媒体）</t>
    </r>
    <phoneticPr fontId="30" type="noConversion"/>
  </si>
  <si>
    <t>0.007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</si>
</sst>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[$€-2]\ #,##0"/>
    <numFmt numFmtId="178" formatCode="_-[$¥-411]* #,##0_-;\-[$¥-411]* #,##0_-;_-[$¥-411]* &quot;-&quot;_-;_-@_-"/>
    <numFmt numFmtId="179" formatCode="0_);[Red]\(0\)"/>
    <numFmt numFmtId="180" formatCode="\¥#,##0.00_);[Red]\(\¥#,##0.00\)"/>
    <numFmt numFmtId="181" formatCode="0.00_);[Red]\(0.00\)"/>
  </numFmts>
  <fonts count="31">
    <font>
      <sz val="11"/>
      <color theme="1"/>
      <name val="等线"/>
      <charset val="134"/>
      <scheme val="minor"/>
    </font>
    <font>
      <sz val="14"/>
      <color indexed="8"/>
      <name val="Riviera Nights Light"/>
      <family val="2"/>
    </font>
    <font>
      <b/>
      <sz val="14"/>
      <color indexed="8"/>
      <name val="Riviera Nights Light"/>
      <family val="2"/>
    </font>
    <font>
      <b/>
      <sz val="14"/>
      <color indexed="9"/>
      <name val="Riviera Nights Light"/>
      <family val="2"/>
    </font>
    <font>
      <sz val="14"/>
      <color rgb="FF000000"/>
      <name val="Riviera Nights Light"/>
      <family val="2"/>
    </font>
    <font>
      <sz val="14"/>
      <color theme="1"/>
      <name val="Noto Sans SC Light"/>
      <family val="2"/>
      <charset val="134"/>
    </font>
    <font>
      <sz val="11"/>
      <color indexed="8"/>
      <name val="BMW Type Global Regular"/>
      <family val="1"/>
    </font>
    <font>
      <sz val="11"/>
      <name val="BMW Group Condensed"/>
      <family val="1"/>
    </font>
    <font>
      <b/>
      <sz val="12"/>
      <color indexed="8"/>
      <name val="BMW Type Global Regular"/>
      <family val="1"/>
    </font>
    <font>
      <b/>
      <sz val="16"/>
      <color indexed="8"/>
      <name val="BMW Type Global Regular"/>
      <family val="1"/>
    </font>
    <font>
      <b/>
      <sz val="9"/>
      <color indexed="8"/>
      <name val="BMW Type Global Regular"/>
      <family val="1"/>
    </font>
    <font>
      <sz val="12"/>
      <color theme="1"/>
      <name val="BMW Group Condensed"/>
      <family val="1"/>
    </font>
    <font>
      <sz val="12"/>
      <color theme="1"/>
      <name val="BMW Group"/>
      <family val="1"/>
    </font>
    <font>
      <u/>
      <sz val="10"/>
      <color indexed="12"/>
      <name val="Verdana"/>
      <family val="2"/>
    </font>
    <font>
      <sz val="11"/>
      <color theme="1"/>
      <name val="BMWGroupTN Condensed"/>
      <family val="1"/>
    </font>
    <font>
      <sz val="11"/>
      <color rgb="FFFF0000"/>
      <name val="BMW Type Global Regular"/>
      <family val="1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4"/>
      <color indexed="9"/>
      <name val="Noto Sans SC Light"/>
      <family val="2"/>
      <charset val="134"/>
    </font>
    <font>
      <sz val="14"/>
      <color indexed="8"/>
      <name val="Noto Sans SC Light"/>
      <family val="2"/>
      <charset val="134"/>
    </font>
    <font>
      <b/>
      <sz val="14"/>
      <color indexed="8"/>
      <name val="Noto Sans SC Light"/>
      <family val="2"/>
      <charset val="134"/>
    </font>
    <font>
      <sz val="14"/>
      <color indexed="8"/>
      <name val="宋体"/>
      <family val="3"/>
      <charset val="134"/>
    </font>
    <font>
      <sz val="14"/>
      <color rgb="FFFF0000"/>
      <name val="Riviera Nights Light"/>
      <family val="2"/>
    </font>
    <font>
      <sz val="14"/>
      <color rgb="FF000000"/>
      <name val="宋体"/>
      <family val="3"/>
      <charset val="134"/>
    </font>
    <font>
      <sz val="14"/>
      <color rgb="FFFF0000"/>
      <name val="宋体"/>
      <family val="3"/>
      <charset val="134"/>
    </font>
    <font>
      <sz val="14"/>
      <name val="Noto Sans SC Light"/>
      <family val="2"/>
      <charset val="134"/>
    </font>
    <font>
      <sz val="14"/>
      <color rgb="FFFF0000"/>
      <name val="Noto Sans SC Light"/>
      <family val="2"/>
      <charset val="134"/>
    </font>
    <font>
      <sz val="14"/>
      <color rgb="FF000000"/>
      <name val="Noto Sans SC Light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374370555742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177" fontId="17" fillId="0" borderId="0">
      <alignment vertical="center"/>
    </xf>
    <xf numFmtId="0" fontId="29" fillId="0" borderId="0"/>
    <xf numFmtId="0" fontId="29" fillId="0" borderId="0"/>
    <xf numFmtId="178" fontId="29" fillId="0" borderId="0"/>
    <xf numFmtId="0" fontId="18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9" fillId="0" borderId="0" xfId="5"/>
    <xf numFmtId="0" fontId="1" fillId="0" borderId="0" xfId="5" applyFont="1" applyAlignment="1">
      <alignment vertical="center"/>
    </xf>
    <xf numFmtId="49" fontId="1" fillId="0" borderId="0" xfId="5" applyNumberFormat="1" applyFont="1" applyAlignment="1">
      <alignment vertical="center"/>
    </xf>
    <xf numFmtId="49" fontId="29" fillId="0" borderId="0" xfId="5" applyNumberFormat="1"/>
    <xf numFmtId="177" fontId="2" fillId="2" borderId="4" xfId="3" applyFont="1" applyFill="1" applyBorder="1" applyAlignment="1">
      <alignment horizontal="left" vertical="center"/>
    </xf>
    <xf numFmtId="177" fontId="2" fillId="2" borderId="0" xfId="3" applyFont="1" applyFill="1" applyAlignment="1">
      <alignment horizontal="left" vertical="center"/>
    </xf>
    <xf numFmtId="49" fontId="2" fillId="2" borderId="0" xfId="3" applyNumberFormat="1" applyFont="1" applyFill="1" applyAlignment="1">
      <alignment horizontal="left" vertical="center"/>
    </xf>
    <xf numFmtId="177" fontId="2" fillId="2" borderId="5" xfId="3" applyFont="1" applyFill="1" applyBorder="1" applyAlignment="1">
      <alignment horizontal="left" vertical="center"/>
    </xf>
    <xf numFmtId="0" fontId="1" fillId="2" borderId="4" xfId="5" applyFont="1" applyFill="1" applyBorder="1" applyAlignment="1">
      <alignment horizontal="left" vertical="center"/>
    </xf>
    <xf numFmtId="0" fontId="1" fillId="2" borderId="0" xfId="5" applyFont="1" applyFill="1" applyAlignment="1">
      <alignment horizontal="left" vertical="center"/>
    </xf>
    <xf numFmtId="0" fontId="1" fillId="2" borderId="0" xfId="5" applyFont="1" applyFill="1" applyAlignment="1">
      <alignment vertical="center"/>
    </xf>
    <xf numFmtId="0" fontId="1" fillId="2" borderId="0" xfId="5" applyFont="1" applyFill="1" applyAlignment="1">
      <alignment horizontal="center" vertical="center"/>
    </xf>
    <xf numFmtId="49" fontId="1" fillId="2" borderId="0" xfId="5" applyNumberFormat="1" applyFont="1" applyFill="1" applyAlignment="1">
      <alignment horizontal="center" vertical="center"/>
    </xf>
    <xf numFmtId="0" fontId="1" fillId="2" borderId="5" xfId="5" applyFont="1" applyFill="1" applyBorder="1" applyAlignment="1">
      <alignment vertical="center"/>
    </xf>
    <xf numFmtId="14" fontId="1" fillId="2" borderId="0" xfId="5" applyNumberFormat="1" applyFont="1" applyFill="1" applyAlignment="1">
      <alignment horizontal="left" vertical="center"/>
    </xf>
    <xf numFmtId="0" fontId="1" fillId="2" borderId="0" xfId="5" applyFont="1" applyFill="1" applyAlignment="1">
      <alignment vertical="center" wrapText="1"/>
    </xf>
    <xf numFmtId="49" fontId="1" fillId="2" borderId="0" xfId="5" applyNumberFormat="1" applyFont="1" applyFill="1" applyAlignment="1">
      <alignment vertical="center" wrapText="1"/>
    </xf>
    <xf numFmtId="179" fontId="1" fillId="2" borderId="5" xfId="5" applyNumberFormat="1" applyFont="1" applyFill="1" applyBorder="1" applyAlignment="1">
      <alignment vertical="center" wrapText="1"/>
    </xf>
    <xf numFmtId="49" fontId="1" fillId="2" borderId="0" xfId="5" applyNumberFormat="1" applyFont="1" applyFill="1" applyAlignment="1">
      <alignment vertical="center"/>
    </xf>
    <xf numFmtId="179" fontId="1" fillId="2" borderId="5" xfId="5" applyNumberFormat="1" applyFont="1" applyFill="1" applyBorder="1" applyAlignment="1">
      <alignment vertical="center"/>
    </xf>
    <xf numFmtId="0" fontId="2" fillId="2" borderId="6" xfId="5" applyFont="1" applyFill="1" applyBorder="1" applyAlignment="1">
      <alignment horizontal="left" vertical="center"/>
    </xf>
    <xf numFmtId="0" fontId="1" fillId="2" borderId="7" xfId="5" applyFont="1" applyFill="1" applyBorder="1" applyAlignment="1">
      <alignment horizontal="left" vertical="center"/>
    </xf>
    <xf numFmtId="0" fontId="1" fillId="2" borderId="7" xfId="5" applyFont="1" applyFill="1" applyBorder="1" applyAlignment="1">
      <alignment vertical="center"/>
    </xf>
    <xf numFmtId="0" fontId="1" fillId="2" borderId="7" xfId="5" applyFont="1" applyFill="1" applyBorder="1" applyAlignment="1">
      <alignment horizontal="center" vertical="center"/>
    </xf>
    <xf numFmtId="49" fontId="1" fillId="2" borderId="7" xfId="5" applyNumberFormat="1" applyFont="1" applyFill="1" applyBorder="1" applyAlignment="1">
      <alignment horizontal="center" vertical="center"/>
    </xf>
    <xf numFmtId="179" fontId="1" fillId="2" borderId="8" xfId="5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 wrapText="1"/>
    </xf>
    <xf numFmtId="49" fontId="3" fillId="3" borderId="9" xfId="2" applyNumberFormat="1" applyFont="1" applyFill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40" fontId="2" fillId="0" borderId="9" xfId="7" applyNumberFormat="1" applyFont="1" applyBorder="1" applyAlignment="1">
      <alignment vertical="center" wrapText="1"/>
    </xf>
    <xf numFmtId="49" fontId="2" fillId="0" borderId="9" xfId="7" applyNumberFormat="1" applyFont="1" applyBorder="1" applyAlignment="1">
      <alignment vertical="center" wrapText="1"/>
    </xf>
    <xf numFmtId="177" fontId="1" fillId="0" borderId="9" xfId="3" applyFont="1" applyBorder="1" applyAlignment="1">
      <alignment vertical="center" wrapText="1"/>
    </xf>
    <xf numFmtId="49" fontId="2" fillId="0" borderId="0" xfId="7" applyNumberFormat="1" applyFont="1" applyAlignment="1">
      <alignment vertical="center" wrapText="1"/>
    </xf>
    <xf numFmtId="40" fontId="2" fillId="7" borderId="9" xfId="2" applyNumberFormat="1" applyFont="1" applyFill="1" applyBorder="1" applyAlignment="1">
      <alignment vertical="center" wrapText="1"/>
    </xf>
    <xf numFmtId="49" fontId="2" fillId="7" borderId="9" xfId="2" applyNumberFormat="1" applyFont="1" applyFill="1" applyBorder="1" applyAlignment="1">
      <alignment vertical="center" wrapText="1"/>
    </xf>
    <xf numFmtId="180" fontId="2" fillId="7" borderId="9" xfId="2" applyNumberFormat="1" applyFont="1" applyFill="1" applyBorder="1" applyAlignment="1">
      <alignment horizontal="right" vertical="center" wrapText="1"/>
    </xf>
    <xf numFmtId="0" fontId="2" fillId="4" borderId="4" xfId="5" applyFont="1" applyFill="1" applyBorder="1" applyAlignment="1">
      <alignment horizontal="left" vertical="center"/>
    </xf>
    <xf numFmtId="0" fontId="1" fillId="4" borderId="0" xfId="5" applyFont="1" applyFill="1" applyAlignment="1">
      <alignment horizontal="left" vertical="center"/>
    </xf>
    <xf numFmtId="0" fontId="1" fillId="4" borderId="0" xfId="5" applyFont="1" applyFill="1" applyAlignment="1">
      <alignment vertical="center"/>
    </xf>
    <xf numFmtId="0" fontId="1" fillId="4" borderId="0" xfId="5" applyFont="1" applyFill="1" applyAlignment="1">
      <alignment horizontal="center" vertical="center"/>
    </xf>
    <xf numFmtId="49" fontId="1" fillId="4" borderId="0" xfId="5" applyNumberFormat="1" applyFont="1" applyFill="1" applyAlignment="1">
      <alignment horizontal="center" vertical="center"/>
    </xf>
    <xf numFmtId="179" fontId="1" fillId="4" borderId="5" xfId="5" applyNumberFormat="1" applyFont="1" applyFill="1" applyBorder="1" applyAlignment="1">
      <alignment horizontal="center" vertical="center"/>
    </xf>
    <xf numFmtId="40" fontId="3" fillId="3" borderId="9" xfId="2" applyNumberFormat="1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vertical="center" wrapText="1"/>
    </xf>
    <xf numFmtId="0" fontId="1" fillId="0" borderId="9" xfId="2" applyFont="1" applyBorder="1" applyAlignment="1">
      <alignment horizontal="center" vertical="center" wrapText="1"/>
    </xf>
    <xf numFmtId="40" fontId="2" fillId="7" borderId="9" xfId="2" applyNumberFormat="1" applyFont="1" applyFill="1" applyBorder="1" applyAlignment="1">
      <alignment horizontal="right" vertical="center" wrapText="1"/>
    </xf>
    <xf numFmtId="49" fontId="2" fillId="7" borderId="9" xfId="2" applyNumberFormat="1" applyFont="1" applyFill="1" applyBorder="1" applyAlignment="1">
      <alignment horizontal="right" vertical="center" wrapText="1"/>
    </xf>
    <xf numFmtId="0" fontId="3" fillId="8" borderId="9" xfId="2" applyFont="1" applyFill="1" applyBorder="1" applyAlignment="1">
      <alignment horizontal="center" vertical="center" wrapText="1"/>
    </xf>
    <xf numFmtId="0" fontId="1" fillId="0" borderId="9" xfId="2" applyFont="1" applyBorder="1" applyAlignment="1">
      <alignment horizontal="left" vertical="center" wrapText="1"/>
    </xf>
    <xf numFmtId="40" fontId="1" fillId="2" borderId="9" xfId="2" applyNumberFormat="1" applyFont="1" applyFill="1" applyBorder="1" applyAlignment="1">
      <alignment horizontal="right" vertical="center" wrapText="1"/>
    </xf>
    <xf numFmtId="49" fontId="1" fillId="0" borderId="9" xfId="2" applyNumberFormat="1" applyFont="1" applyBorder="1" applyAlignment="1">
      <alignment horizontal="center" vertical="center" wrapText="1"/>
    </xf>
    <xf numFmtId="40" fontId="1" fillId="0" borderId="9" xfId="2" applyNumberFormat="1" applyFont="1" applyBorder="1" applyAlignment="1">
      <alignment horizontal="right" vertical="center" wrapText="1"/>
    </xf>
    <xf numFmtId="49" fontId="1" fillId="0" borderId="9" xfId="2" applyNumberFormat="1" applyFont="1" applyBorder="1" applyAlignment="1">
      <alignment horizontal="right" vertical="center" wrapText="1"/>
    </xf>
    <xf numFmtId="9" fontId="1" fillId="0" borderId="9" xfId="2" applyNumberFormat="1" applyFont="1" applyBorder="1" applyAlignment="1">
      <alignment horizontal="center" vertical="center" wrapText="1"/>
    </xf>
    <xf numFmtId="0" fontId="6" fillId="0" borderId="0" xfId="4" applyFont="1"/>
    <xf numFmtId="0" fontId="7" fillId="0" borderId="0" xfId="1" applyFont="1"/>
    <xf numFmtId="49" fontId="8" fillId="9" borderId="9" xfId="4" applyNumberFormat="1" applyFont="1" applyFill="1" applyBorder="1" applyAlignment="1">
      <alignment vertical="center"/>
    </xf>
    <xf numFmtId="49" fontId="9" fillId="4" borderId="0" xfId="4" applyNumberFormat="1" applyFont="1" applyFill="1" applyAlignment="1">
      <alignment horizontal="center" vertical="center"/>
    </xf>
    <xf numFmtId="0" fontId="6" fillId="4" borderId="9" xfId="4" applyFont="1" applyFill="1" applyBorder="1" applyAlignment="1">
      <alignment vertical="center"/>
    </xf>
    <xf numFmtId="40" fontId="6" fillId="4" borderId="9" xfId="4" applyNumberFormat="1" applyFont="1" applyFill="1" applyBorder="1" applyAlignment="1">
      <alignment horizontal="center" vertical="center"/>
    </xf>
    <xf numFmtId="40" fontId="6" fillId="4" borderId="0" xfId="4" applyNumberFormat="1" applyFont="1" applyFill="1" applyAlignment="1">
      <alignment horizontal="center" vertical="center"/>
    </xf>
    <xf numFmtId="40" fontId="10" fillId="9" borderId="9" xfId="4" applyNumberFormat="1" applyFont="1" applyFill="1" applyBorder="1" applyAlignment="1">
      <alignment horizontal="center" vertical="center" wrapText="1"/>
    </xf>
    <xf numFmtId="40" fontId="10" fillId="9" borderId="0" xfId="4" applyNumberFormat="1" applyFont="1" applyFill="1" applyAlignment="1">
      <alignment horizontal="center" vertical="center" wrapText="1"/>
    </xf>
    <xf numFmtId="49" fontId="6" fillId="4" borderId="9" xfId="4" applyNumberFormat="1" applyFont="1" applyFill="1" applyBorder="1" applyAlignment="1">
      <alignment vertical="center"/>
    </xf>
    <xf numFmtId="0" fontId="11" fillId="2" borderId="14" xfId="6" applyNumberFormat="1" applyFont="1" applyFill="1" applyBorder="1" applyAlignment="1">
      <alignment horizontal="center" vertical="center" wrapText="1"/>
    </xf>
    <xf numFmtId="0" fontId="11" fillId="2" borderId="0" xfId="6" applyNumberFormat="1" applyFont="1" applyFill="1" applyAlignment="1">
      <alignment horizontal="center" vertical="center" wrapText="1"/>
    </xf>
    <xf numFmtId="14" fontId="12" fillId="0" borderId="9" xfId="4" applyNumberFormat="1" applyFont="1" applyBorder="1" applyAlignment="1">
      <alignment horizontal="center" vertical="center"/>
    </xf>
    <xf numFmtId="14" fontId="12" fillId="0" borderId="0" xfId="4" applyNumberFormat="1" applyFont="1" applyAlignment="1">
      <alignment horizontal="center" vertical="center"/>
    </xf>
    <xf numFmtId="40" fontId="6" fillId="9" borderId="9" xfId="4" applyNumberFormat="1" applyFont="1" applyFill="1" applyBorder="1" applyAlignment="1">
      <alignment horizontal="center" vertical="center"/>
    </xf>
    <xf numFmtId="40" fontId="6" fillId="9" borderId="0" xfId="4" applyNumberFormat="1" applyFont="1" applyFill="1" applyAlignment="1">
      <alignment horizontal="center" vertical="center"/>
    </xf>
    <xf numFmtId="49" fontId="6" fillId="4" borderId="10" xfId="4" applyNumberFormat="1" applyFont="1" applyFill="1" applyBorder="1" applyAlignment="1">
      <alignment vertical="center"/>
    </xf>
    <xf numFmtId="0" fontId="11" fillId="0" borderId="9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3" fillId="0" borderId="9" xfId="8" applyNumberFormat="1" applyBorder="1" applyAlignment="1" applyProtection="1">
      <alignment horizontal="center" vertical="center" wrapText="1"/>
    </xf>
    <xf numFmtId="0" fontId="13" fillId="0" borderId="0" xfId="8" applyNumberFormat="1" applyBorder="1" applyAlignment="1" applyProtection="1">
      <alignment horizontal="center" vertical="center" wrapText="1"/>
    </xf>
    <xf numFmtId="0" fontId="6" fillId="4" borderId="12" xfId="4" applyFont="1" applyFill="1" applyBorder="1" applyAlignment="1">
      <alignment vertical="center"/>
    </xf>
    <xf numFmtId="14" fontId="12" fillId="0" borderId="15" xfId="4" applyNumberFormat="1" applyFont="1" applyBorder="1" applyAlignment="1">
      <alignment horizontal="center" vertical="center"/>
    </xf>
    <xf numFmtId="49" fontId="8" fillId="0" borderId="9" xfId="4" applyNumberFormat="1" applyFont="1" applyBorder="1" applyAlignment="1">
      <alignment vertical="center"/>
    </xf>
    <xf numFmtId="0" fontId="14" fillId="0" borderId="9" xfId="4" applyFont="1" applyBorder="1" applyAlignment="1">
      <alignment vertical="center"/>
    </xf>
    <xf numFmtId="40" fontId="6" fillId="4" borderId="9" xfId="4" applyNumberFormat="1" applyFont="1" applyFill="1" applyBorder="1" applyAlignment="1">
      <alignment vertical="center"/>
    </xf>
    <xf numFmtId="40" fontId="15" fillId="4" borderId="9" xfId="4" applyNumberFormat="1" applyFont="1" applyFill="1" applyBorder="1" applyAlignment="1">
      <alignment vertical="center"/>
    </xf>
    <xf numFmtId="9" fontId="14" fillId="2" borderId="9" xfId="4" applyNumberFormat="1" applyFont="1" applyFill="1" applyBorder="1" applyAlignment="1">
      <alignment horizontal="center" vertical="center"/>
    </xf>
    <xf numFmtId="181" fontId="8" fillId="9" borderId="9" xfId="4" applyNumberFormat="1" applyFont="1" applyFill="1" applyBorder="1" applyAlignment="1">
      <alignment vertical="center"/>
    </xf>
    <xf numFmtId="180" fontId="8" fillId="9" borderId="9" xfId="4" applyNumberFormat="1" applyFont="1" applyFill="1" applyBorder="1" applyAlignment="1">
      <alignment horizontal="center" vertical="center"/>
    </xf>
    <xf numFmtId="0" fontId="7" fillId="10" borderId="0" xfId="1" applyFont="1" applyFill="1"/>
    <xf numFmtId="40" fontId="7" fillId="0" borderId="0" xfId="1" applyNumberFormat="1" applyFont="1"/>
    <xf numFmtId="40" fontId="6" fillId="9" borderId="9" xfId="4" applyNumberFormat="1" applyFont="1" applyFill="1" applyBorder="1" applyAlignment="1">
      <alignment horizontal="center" vertical="center" wrapText="1"/>
    </xf>
    <xf numFmtId="176" fontId="14" fillId="2" borderId="9" xfId="4" applyNumberFormat="1" applyFont="1" applyFill="1" applyBorder="1" applyAlignment="1">
      <alignment horizontal="center" vertical="center"/>
    </xf>
    <xf numFmtId="0" fontId="6" fillId="0" borderId="9" xfId="4" applyFont="1" applyBorder="1" applyAlignment="1">
      <alignment horizontal="center"/>
    </xf>
    <xf numFmtId="0" fontId="8" fillId="9" borderId="9" xfId="4" applyFont="1" applyFill="1" applyBorder="1" applyAlignment="1">
      <alignment vertical="center"/>
    </xf>
    <xf numFmtId="180" fontId="7" fillId="0" borderId="0" xfId="1" applyNumberFormat="1" applyFont="1"/>
    <xf numFmtId="49" fontId="7" fillId="0" borderId="0" xfId="1" applyNumberFormat="1" applyFont="1"/>
    <xf numFmtId="177" fontId="4" fillId="0" borderId="9" xfId="3" applyFont="1" applyBorder="1" applyAlignment="1">
      <alignment vertical="center" wrapText="1"/>
    </xf>
    <xf numFmtId="0" fontId="4" fillId="0" borderId="9" xfId="2" applyFont="1" applyBorder="1" applyAlignment="1">
      <alignment horizontal="left" vertical="center" wrapText="1"/>
    </xf>
    <xf numFmtId="0" fontId="1" fillId="0" borderId="12" xfId="2" applyFont="1" applyBorder="1" applyAlignment="1">
      <alignment horizontal="center" vertical="center" wrapText="1"/>
    </xf>
    <xf numFmtId="40" fontId="1" fillId="0" borderId="9" xfId="7" applyNumberFormat="1" applyFont="1" applyBorder="1" applyAlignment="1">
      <alignment vertical="center" wrapText="1"/>
    </xf>
    <xf numFmtId="177" fontId="5" fillId="0" borderId="9" xfId="3" applyFont="1" applyBorder="1" applyAlignment="1">
      <alignment vertical="center" wrapText="1"/>
    </xf>
    <xf numFmtId="49" fontId="9" fillId="4" borderId="9" xfId="4" applyNumberFormat="1" applyFont="1" applyFill="1" applyBorder="1" applyAlignment="1">
      <alignment horizontal="center" vertical="center"/>
    </xf>
    <xf numFmtId="177" fontId="2" fillId="2" borderId="1" xfId="3" applyFont="1" applyFill="1" applyBorder="1" applyAlignment="1">
      <alignment horizontal="left" vertical="center"/>
    </xf>
    <xf numFmtId="177" fontId="2" fillId="2" borderId="2" xfId="3" applyFont="1" applyFill="1" applyBorder="1" applyAlignment="1">
      <alignment horizontal="left" vertical="center"/>
    </xf>
    <xf numFmtId="177" fontId="2" fillId="2" borderId="3" xfId="3" applyFont="1" applyFill="1" applyBorder="1" applyAlignment="1">
      <alignment horizontal="left" vertical="center"/>
    </xf>
    <xf numFmtId="0" fontId="1" fillId="2" borderId="0" xfId="5" applyFont="1" applyFill="1" applyAlignment="1">
      <alignment horizontal="left" vertical="center" wrapText="1"/>
    </xf>
    <xf numFmtId="0" fontId="1" fillId="2" borderId="5" xfId="5" applyFont="1" applyFill="1" applyBorder="1" applyAlignment="1">
      <alignment horizontal="left" vertical="center" wrapText="1"/>
    </xf>
    <xf numFmtId="0" fontId="3" fillId="3" borderId="9" xfId="2" applyFont="1" applyFill="1" applyBorder="1" applyAlignment="1">
      <alignment horizontal="center" vertical="center" wrapText="1"/>
    </xf>
    <xf numFmtId="177" fontId="2" fillId="0" borderId="9" xfId="3" applyFont="1" applyBorder="1" applyAlignment="1">
      <alignment horizontal="left" vertical="center" wrapText="1"/>
    </xf>
    <xf numFmtId="177" fontId="2" fillId="0" borderId="9" xfId="3" applyFont="1" applyBorder="1" applyAlignment="1">
      <alignment horizontal="left" vertical="center"/>
    </xf>
    <xf numFmtId="40" fontId="1" fillId="4" borderId="9" xfId="7" applyNumberFormat="1" applyFont="1" applyFill="1" applyBorder="1" applyAlignment="1">
      <alignment horizontal="right" vertical="center" wrapText="1"/>
    </xf>
    <xf numFmtId="177" fontId="2" fillId="5" borderId="9" xfId="3" applyFont="1" applyFill="1" applyBorder="1" applyAlignment="1">
      <alignment horizontal="left" vertical="center" wrapText="1"/>
    </xf>
    <xf numFmtId="177" fontId="2" fillId="5" borderId="9" xfId="3" applyFont="1" applyFill="1" applyBorder="1" applyAlignment="1">
      <alignment horizontal="left" vertical="center"/>
    </xf>
    <xf numFmtId="40" fontId="1" fillId="5" borderId="10" xfId="7" applyNumberFormat="1" applyFont="1" applyFill="1" applyBorder="1" applyAlignment="1">
      <alignment horizontal="right" vertical="center" wrapText="1"/>
    </xf>
    <xf numFmtId="40" fontId="1" fillId="5" borderId="11" xfId="7" applyNumberFormat="1" applyFont="1" applyFill="1" applyBorder="1" applyAlignment="1">
      <alignment horizontal="right" vertical="center" wrapText="1"/>
    </xf>
    <xf numFmtId="40" fontId="1" fillId="5" borderId="9" xfId="7" applyNumberFormat="1" applyFont="1" applyFill="1" applyBorder="1" applyAlignment="1">
      <alignment horizontal="right" vertical="center" wrapText="1"/>
    </xf>
    <xf numFmtId="177" fontId="2" fillId="6" borderId="9" xfId="3" applyFont="1" applyFill="1" applyBorder="1" applyAlignment="1">
      <alignment horizontal="center" vertical="center" wrapText="1"/>
    </xf>
    <xf numFmtId="177" fontId="2" fillId="6" borderId="9" xfId="3" applyFont="1" applyFill="1" applyBorder="1" applyAlignment="1">
      <alignment horizontal="center" vertical="center"/>
    </xf>
    <xf numFmtId="40" fontId="2" fillId="7" borderId="9" xfId="9" applyNumberFormat="1" applyFont="1" applyFill="1" applyBorder="1" applyAlignment="1">
      <alignment horizontal="right" vertical="center" wrapText="1"/>
    </xf>
    <xf numFmtId="177" fontId="1" fillId="4" borderId="4" xfId="3" applyFont="1" applyFill="1" applyBorder="1">
      <alignment vertical="center"/>
    </xf>
    <xf numFmtId="0" fontId="1" fillId="0" borderId="0" xfId="5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177" fontId="2" fillId="6" borderId="9" xfId="3" applyFont="1" applyFill="1" applyBorder="1" applyAlignment="1">
      <alignment vertical="center" wrapText="1"/>
    </xf>
    <xf numFmtId="177" fontId="2" fillId="6" borderId="9" xfId="3" applyFont="1" applyFill="1" applyBorder="1">
      <alignment vertical="center"/>
    </xf>
    <xf numFmtId="0" fontId="3" fillId="8" borderId="10" xfId="2" applyFont="1" applyFill="1" applyBorder="1" applyAlignment="1">
      <alignment horizontal="left" vertical="center" wrapText="1"/>
    </xf>
    <xf numFmtId="0" fontId="3" fillId="8" borderId="13" xfId="2" applyFont="1" applyFill="1" applyBorder="1" applyAlignment="1">
      <alignment horizontal="left" vertical="center" wrapText="1"/>
    </xf>
    <xf numFmtId="0" fontId="3" fillId="8" borderId="11" xfId="2" applyFont="1" applyFill="1" applyBorder="1" applyAlignment="1">
      <alignment horizontal="left" vertical="center" wrapText="1"/>
    </xf>
  </cellXfs>
  <cellStyles count="10">
    <cellStyle name="Normal_mck_ceocircle_20060228_budget_mini_ava_041207.xls" xfId="1" xr:uid="{00000000-0005-0000-0000-000031000000}"/>
    <cellStyle name="Normal_Sheet1" xfId="2" xr:uid="{00000000-0005-0000-0000-000032000000}"/>
    <cellStyle name="常规" xfId="0" builtinId="0"/>
    <cellStyle name="常规 14 3" xfId="3" xr:uid="{00000000-0005-0000-0000-000033000000}"/>
    <cellStyle name="常规 3" xfId="4" xr:uid="{00000000-0005-0000-0000-000034000000}"/>
    <cellStyle name="常规 5" xfId="5" xr:uid="{00000000-0005-0000-0000-000035000000}"/>
    <cellStyle name="常规 6" xfId="6" xr:uid="{00000000-0005-0000-0000-000036000000}"/>
    <cellStyle name="常规 9" xfId="7" xr:uid="{00000000-0005-0000-0000-000037000000}"/>
    <cellStyle name="超链接 2" xfId="8" xr:uid="{00000000-0005-0000-0000-000038000000}"/>
    <cellStyle name="千位分隔 2 2" xfId="9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\Desktop\RR&#21171;&#26031;&#33713;&#26031;\&#21171;&#26031;&#33713;&#26031;&#21512;&#21516;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y\Desktop\RR&#21171;&#26031;&#33713;&#26031;\&#21171;&#26031;&#33713;&#26031;&#21512;&#21516;\private\var\folders\46\6vdj1vl51438ctqfbrb__k7r0000gn\T\com.microsoft.Outlook\Outlook%20Temp\G:\Documents%20and%20Settings\www\Local%20Settings\Temp\CAISSA\&#22885;&#36816;\Finance\YAN%20ticket&amp;Housr\&#25151;&#31080;20080321.xls?A3B6DA3A" TargetMode="External"/><Relationship Id="rId1" Type="http://schemas.openxmlformats.org/officeDocument/2006/relationships/externalLinkPath" Target="file:///\\A3B6DA3A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\Desktop\RR&#21171;&#26031;&#33713;&#26031;\&#21171;&#26031;&#33713;&#26031;&#21512;&#21516;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\Desktop\RR&#21171;&#26031;&#33713;&#26031;\&#21171;&#26031;&#33713;&#26031;&#21512;&#21516;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\Desktop\RR&#21171;&#26031;&#33713;&#26031;\&#21171;&#26031;&#33713;&#26031;&#21512;&#21516;\C:\Users\86139\Downloads\QUO_BMW%20CN%20MICE%20Agency%202024-2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Summary"/>
      <sheetName val="1_PR summary"/>
      <sheetName val="Sustainability Summit&amp;Corporate"/>
      <sheetName val="K-5 Quality Comm"/>
      <sheetName val="K-5 BMW Joy Pioneer"/>
      <sheetName val="K-5 Dealer Communication"/>
      <sheetName val="Shenyang media club campaign"/>
      <sheetName val="Product Media event workshop"/>
      <sheetName val="2_UC Sales summary"/>
      <sheetName val="XS1"/>
      <sheetName val="XS2"/>
      <sheetName val="M1"/>
      <sheetName val="3_Training Academy summary"/>
      <sheetName val="XS1 (2)"/>
      <sheetName val="XS2 (2)"/>
      <sheetName val="XS3"/>
      <sheetName val="XS4"/>
      <sheetName val="XS5"/>
      <sheetName val="S1"/>
      <sheetName val="S2"/>
      <sheetName val="S3"/>
      <sheetName val="L1"/>
      <sheetName val="4_Marketing_BBS-B-6_Summary"/>
      <sheetName val="S1 (2)"/>
      <sheetName val="XS1 (3)"/>
      <sheetName val="XS2 (3)"/>
      <sheetName val="5-RR"/>
      <sheetName val="6_Sales Summary"/>
      <sheetName val="XS1 (4)"/>
      <sheetName val="XS2 (4)"/>
      <sheetName val="XS3 (2)"/>
      <sheetName val="XS4 (2)"/>
      <sheetName val="S1 (3)"/>
      <sheetName val="S2 (2)"/>
      <sheetName val="S3 (2)"/>
      <sheetName val="7_DD Summary"/>
      <sheetName val="7DD XS1&amp;S2  Service Scope"/>
      <sheetName val="7DD XS1&amp;S2cost"/>
      <sheetName val="XS1 (5)"/>
      <sheetName val="S1 (4)"/>
      <sheetName val="S2 (3)"/>
      <sheetName val="XL1"/>
      <sheetName val="8_Aftersales summary"/>
      <sheetName val="XS1 (eg 预估2天1晚50人上海会议）"/>
      <sheetName val="XS2 (eg 预估2天一晚30人天津培训)"/>
      <sheetName val="XS3 (eg 预估2天一晚30人西双版纳会议)"/>
      <sheetName val="XS4 (eg 预估一天一晚80人南京会议)"/>
      <sheetName val="10_BBS-9 summary  "/>
      <sheetName val="XS1 "/>
      <sheetName val="11 bbs-CP"/>
      <sheetName val="12_BBA-G Summary "/>
      <sheetName val="XS1 (6)"/>
      <sheetName val="XS2 PLAN A"/>
      <sheetName val="XS2 PLAN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2">
          <cell r="D22">
            <v>18353178.83007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ongl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view="pageBreakPreview" zoomScale="70" zoomScaleNormal="90" zoomScalePageLayoutView="75" workbookViewId="0">
      <selection activeCell="H4" sqref="H4"/>
    </sheetView>
  </sheetViews>
  <sheetFormatPr defaultColWidth="11.9140625" defaultRowHeight="14"/>
  <cols>
    <col min="1" max="1" width="4" style="56" customWidth="1"/>
    <col min="2" max="2" width="48" style="56" customWidth="1"/>
    <col min="3" max="3" width="26.58203125" style="56" customWidth="1"/>
    <col min="4" max="4" width="18.25" style="56" hidden="1" customWidth="1"/>
    <col min="5" max="6" width="12.83203125" style="56" hidden="1" customWidth="1"/>
    <col min="7" max="7" width="15.33203125" style="56" customWidth="1"/>
    <col min="8" max="10" width="15.08203125" style="56" customWidth="1"/>
    <col min="11" max="11" width="27.4140625" style="56" customWidth="1"/>
    <col min="12" max="12" width="20.83203125" style="56" customWidth="1"/>
    <col min="13" max="13" width="28" style="56" customWidth="1"/>
    <col min="14" max="16384" width="11.9140625" style="56"/>
  </cols>
  <sheetData>
    <row r="1" spans="1:13" s="55" customFormat="1" ht="20">
      <c r="A1" s="57"/>
      <c r="B1" s="98" t="s">
        <v>0</v>
      </c>
      <c r="C1" s="98"/>
      <c r="D1" s="58"/>
      <c r="E1" s="58"/>
      <c r="F1" s="58"/>
    </row>
    <row r="2" spans="1:13" s="55" customFormat="1" ht="15">
      <c r="A2" s="57"/>
      <c r="B2" s="59"/>
      <c r="C2" s="60"/>
      <c r="D2" s="61"/>
      <c r="E2" s="61"/>
      <c r="F2" s="61"/>
    </row>
    <row r="3" spans="1:13" s="55" customFormat="1" ht="29.25" customHeight="1">
      <c r="A3" s="57"/>
      <c r="B3" s="57" t="s">
        <v>1</v>
      </c>
      <c r="C3" s="62" t="s">
        <v>2</v>
      </c>
      <c r="D3" s="63"/>
      <c r="E3" s="63"/>
      <c r="F3" s="63"/>
    </row>
    <row r="4" spans="1:13" s="55" customFormat="1" ht="53" customHeight="1">
      <c r="A4" s="57"/>
      <c r="B4" s="64" t="s">
        <v>3</v>
      </c>
      <c r="C4" s="65" t="s">
        <v>4</v>
      </c>
      <c r="D4" s="66"/>
      <c r="E4" s="66"/>
      <c r="F4" s="66"/>
    </row>
    <row r="5" spans="1:13" s="55" customFormat="1" ht="15.5">
      <c r="A5" s="57"/>
      <c r="B5" s="64" t="s">
        <v>5</v>
      </c>
      <c r="C5" s="67" t="s">
        <v>6</v>
      </c>
      <c r="D5" s="68"/>
      <c r="E5" s="68"/>
      <c r="F5" s="68"/>
    </row>
    <row r="6" spans="1:13" s="55" customFormat="1" ht="15.5">
      <c r="A6" s="57"/>
      <c r="B6" s="64" t="s">
        <v>7</v>
      </c>
      <c r="C6" s="67" t="s">
        <v>8</v>
      </c>
      <c r="D6" s="68"/>
      <c r="E6" s="68"/>
      <c r="F6" s="68"/>
    </row>
    <row r="7" spans="1:13" s="55" customFormat="1" ht="15">
      <c r="A7" s="57"/>
      <c r="B7" s="59"/>
      <c r="C7" s="60"/>
      <c r="D7" s="61"/>
      <c r="E7" s="61"/>
      <c r="F7" s="61"/>
    </row>
    <row r="8" spans="1:13" s="55" customFormat="1" ht="15">
      <c r="A8" s="57"/>
      <c r="B8" s="57" t="s">
        <v>9</v>
      </c>
      <c r="C8" s="69"/>
      <c r="D8" s="70"/>
      <c r="E8" s="70"/>
      <c r="F8" s="70"/>
    </row>
    <row r="9" spans="1:13" s="55" customFormat="1" ht="15.5">
      <c r="A9" s="57"/>
      <c r="B9" s="71" t="s">
        <v>10</v>
      </c>
      <c r="C9" s="72" t="s">
        <v>11</v>
      </c>
      <c r="D9" s="73"/>
      <c r="E9" s="73"/>
      <c r="F9" s="73"/>
    </row>
    <row r="10" spans="1:13" s="55" customFormat="1" ht="15.5">
      <c r="A10" s="57"/>
      <c r="B10" s="71" t="s">
        <v>12</v>
      </c>
      <c r="C10" s="72" t="s">
        <v>13</v>
      </c>
      <c r="D10" s="73"/>
      <c r="E10" s="73"/>
      <c r="F10" s="73"/>
    </row>
    <row r="11" spans="1:13" s="55" customFormat="1" ht="15.5">
      <c r="A11" s="57"/>
      <c r="B11" s="71" t="s">
        <v>14</v>
      </c>
      <c r="C11" s="72" t="s">
        <v>15</v>
      </c>
      <c r="D11" s="73"/>
      <c r="E11" s="73"/>
      <c r="F11" s="73"/>
    </row>
    <row r="12" spans="1:13" s="55" customFormat="1" ht="15.5">
      <c r="A12" s="57"/>
      <c r="B12" s="71" t="s">
        <v>16</v>
      </c>
      <c r="C12" s="72">
        <v>13910193620</v>
      </c>
      <c r="D12" s="73"/>
      <c r="E12" s="73"/>
      <c r="F12" s="73"/>
    </row>
    <row r="13" spans="1:13" s="55" customFormat="1" ht="15.5">
      <c r="A13" s="57"/>
      <c r="B13" s="71" t="s">
        <v>17</v>
      </c>
      <c r="C13" s="72"/>
      <c r="D13" s="73"/>
      <c r="E13" s="73"/>
      <c r="F13" s="73"/>
    </row>
    <row r="14" spans="1:13" s="55" customFormat="1" ht="15">
      <c r="A14" s="57"/>
      <c r="B14" s="71" t="s">
        <v>18</v>
      </c>
      <c r="C14" s="74" t="s">
        <v>19</v>
      </c>
      <c r="D14" s="75"/>
      <c r="E14" s="75"/>
      <c r="F14" s="75"/>
    </row>
    <row r="15" spans="1:13" s="55" customFormat="1" ht="15.5">
      <c r="A15" s="57"/>
      <c r="B15" s="76"/>
      <c r="C15" s="77"/>
      <c r="D15" s="68"/>
      <c r="E15" s="68"/>
      <c r="F15" s="68"/>
    </row>
    <row r="16" spans="1:13" s="55" customFormat="1" ht="33" customHeight="1">
      <c r="A16" s="57"/>
      <c r="B16" s="78" t="s">
        <v>20</v>
      </c>
      <c r="C16" s="69" t="s">
        <v>21</v>
      </c>
      <c r="D16" s="69"/>
      <c r="E16" s="69"/>
      <c r="F16" s="69"/>
      <c r="G16" s="69" t="s">
        <v>22</v>
      </c>
      <c r="H16" s="69" t="s">
        <v>23</v>
      </c>
      <c r="I16" s="69" t="s">
        <v>24</v>
      </c>
      <c r="J16" s="69" t="s">
        <v>25</v>
      </c>
      <c r="K16" s="69" t="s">
        <v>26</v>
      </c>
      <c r="L16" s="69" t="s">
        <v>27</v>
      </c>
      <c r="M16" s="69" t="s">
        <v>28</v>
      </c>
    </row>
    <row r="17" spans="1:13" s="55" customFormat="1" ht="15">
      <c r="A17" s="57">
        <v>5</v>
      </c>
      <c r="B17" s="79" t="s">
        <v>29</v>
      </c>
      <c r="C17" s="80">
        <f>'[5]5-RR'!D22</f>
        <v>18353178.83007</v>
      </c>
      <c r="D17" s="80">
        <f t="shared" ref="D17" si="0">C17</f>
        <v>18353178.83007</v>
      </c>
      <c r="E17" s="80">
        <v>18727733.5</v>
      </c>
      <c r="F17" s="81">
        <f t="shared" ref="F17" si="1">E17*0.98</f>
        <v>18353178.829999998</v>
      </c>
      <c r="G17" s="82">
        <v>0</v>
      </c>
      <c r="H17" s="82">
        <v>1</v>
      </c>
      <c r="I17" s="88">
        <f t="shared" ref="I17" si="2">C17*G17</f>
        <v>0</v>
      </c>
      <c r="J17" s="88">
        <f t="shared" ref="J17" si="3">C17*H17</f>
        <v>18353178.83007</v>
      </c>
      <c r="K17" s="89">
        <f t="shared" ref="K17" si="4">C17*1.06</f>
        <v>19454369.559874199</v>
      </c>
      <c r="L17" s="89">
        <f t="shared" ref="L17" si="5">K17*G17</f>
        <v>0</v>
      </c>
      <c r="M17" s="89">
        <f t="shared" ref="M17" si="6">K17*H17</f>
        <v>19454369.559874199</v>
      </c>
    </row>
    <row r="18" spans="1:13" s="55" customFormat="1" ht="20.5" customHeight="1">
      <c r="A18" s="57"/>
      <c r="B18" s="57" t="s">
        <v>30</v>
      </c>
      <c r="C18" s="83">
        <f>SUM(C17:C17)</f>
        <v>18353178.83007</v>
      </c>
      <c r="D18" s="83"/>
      <c r="E18" s="83"/>
      <c r="F18" s="83"/>
      <c r="G18" s="57"/>
      <c r="H18" s="84"/>
      <c r="I18" s="84"/>
      <c r="J18" s="84"/>
      <c r="K18" s="90">
        <f>SUM(K17:K17)</f>
        <v>19454369.559874199</v>
      </c>
      <c r="L18" s="90"/>
      <c r="M18" s="57"/>
    </row>
    <row r="19" spans="1:13">
      <c r="L19" s="91"/>
    </row>
    <row r="20" spans="1:13">
      <c r="D20" s="85" t="e">
        <f>#REF!/0.98</f>
        <v>#REF!</v>
      </c>
      <c r="F20" s="86" t="e">
        <f>#REF!</f>
        <v>#REF!</v>
      </c>
    </row>
    <row r="21" spans="1:13" ht="28">
      <c r="B21" s="87" t="s">
        <v>31</v>
      </c>
      <c r="D21" s="85" t="e">
        <f>#REF!/0.98*15</f>
        <v>#REF!</v>
      </c>
      <c r="F21" s="56" t="e">
        <f>#REF!*15</f>
        <v>#REF!</v>
      </c>
      <c r="L21" s="92"/>
    </row>
    <row r="22" spans="1:13">
      <c r="L22" s="92"/>
    </row>
  </sheetData>
  <mergeCells count="1">
    <mergeCell ref="B1:C1"/>
  </mergeCells>
  <phoneticPr fontId="30" type="noConversion"/>
  <hyperlinks>
    <hyperlink ref="C14" r:id="rId1" xr:uid="{00000000-0004-0000-0000-000000000000}"/>
  </hyperlinks>
  <pageMargins left="0.7" right="0.7" top="0.75" bottom="0.75" header="0.3" footer="0.3"/>
  <pageSetup paperSize="9" scale="3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tabSelected="1" zoomScale="40" zoomScaleNormal="40" workbookViewId="0">
      <selection activeCell="B33" sqref="B33"/>
    </sheetView>
  </sheetViews>
  <sheetFormatPr defaultColWidth="7.58203125" defaultRowHeight="19.5"/>
  <cols>
    <col min="1" max="1" width="15.5" style="2" customWidth="1"/>
    <col min="2" max="2" width="61.25" style="2" customWidth="1"/>
    <col min="3" max="3" width="16.33203125" style="2" customWidth="1"/>
    <col min="4" max="4" width="18.08203125" style="2" customWidth="1"/>
    <col min="5" max="5" width="6.5" style="2" customWidth="1"/>
    <col min="6" max="6" width="21.33203125" style="2" customWidth="1"/>
    <col min="7" max="7" width="18.08203125" style="3" customWidth="1"/>
    <col min="8" max="8" width="112.83203125" style="2" customWidth="1"/>
    <col min="9" max="9" width="42.58203125" style="2" customWidth="1"/>
    <col min="10" max="10" width="12.58203125" style="2" customWidth="1"/>
    <col min="11" max="16384" width="7.58203125" style="2"/>
  </cols>
  <sheetData>
    <row r="1" spans="1:8" s="1" customFormat="1" ht="28.15" customHeight="1">
      <c r="G1" s="4"/>
    </row>
    <row r="2" spans="1:8">
      <c r="A2" s="99" t="s">
        <v>32</v>
      </c>
      <c r="B2" s="100"/>
      <c r="C2" s="100"/>
      <c r="D2" s="100"/>
      <c r="E2" s="100"/>
      <c r="F2" s="100"/>
      <c r="G2" s="100"/>
      <c r="H2" s="101"/>
    </row>
    <row r="3" spans="1:8" ht="25.15" customHeight="1">
      <c r="A3" s="5"/>
      <c r="B3" s="6"/>
      <c r="C3" s="6"/>
      <c r="D3" s="6"/>
      <c r="E3" s="6"/>
      <c r="F3" s="6"/>
      <c r="G3" s="7"/>
      <c r="H3" s="8"/>
    </row>
    <row r="4" spans="1:8" ht="25.15" customHeight="1">
      <c r="A4" s="9"/>
      <c r="B4" s="10" t="s">
        <v>33</v>
      </c>
      <c r="C4" s="11"/>
      <c r="D4" s="10"/>
      <c r="E4" s="12"/>
      <c r="F4" s="12"/>
      <c r="G4" s="13"/>
      <c r="H4" s="14"/>
    </row>
    <row r="5" spans="1:8" ht="25.15" customHeight="1">
      <c r="A5" s="9"/>
      <c r="B5" s="10" t="s">
        <v>73</v>
      </c>
      <c r="C5" s="11"/>
      <c r="D5" s="10"/>
      <c r="E5" s="12"/>
      <c r="F5" s="12"/>
      <c r="G5" s="13"/>
      <c r="H5" s="14"/>
    </row>
    <row r="6" spans="1:8" ht="25.15" customHeight="1">
      <c r="A6" s="9"/>
      <c r="B6" s="10" t="s">
        <v>74</v>
      </c>
      <c r="C6" s="11"/>
      <c r="D6" s="15"/>
      <c r="E6" s="12"/>
      <c r="F6" s="12"/>
      <c r="G6" s="13"/>
      <c r="H6" s="14"/>
    </row>
    <row r="7" spans="1:8" ht="25.15" customHeight="1">
      <c r="A7" s="9"/>
      <c r="B7" s="10" t="s">
        <v>34</v>
      </c>
      <c r="C7" s="11"/>
      <c r="D7" s="15"/>
      <c r="E7" s="12"/>
      <c r="F7" s="12"/>
      <c r="G7" s="13"/>
      <c r="H7" s="14"/>
    </row>
    <row r="8" spans="1:8" ht="25.15" customHeight="1">
      <c r="A8" s="9"/>
      <c r="B8" s="10" t="s">
        <v>35</v>
      </c>
      <c r="C8" s="11"/>
      <c r="D8" s="15"/>
      <c r="E8" s="12"/>
      <c r="F8" s="12"/>
      <c r="G8" s="13"/>
      <c r="H8" s="14"/>
    </row>
    <row r="9" spans="1:8">
      <c r="A9" s="9"/>
      <c r="B9" s="10" t="s">
        <v>36</v>
      </c>
      <c r="C9" s="11"/>
      <c r="D9" s="16"/>
      <c r="E9" s="16"/>
      <c r="F9" s="16"/>
      <c r="G9" s="17"/>
      <c r="H9" s="18"/>
    </row>
    <row r="10" spans="1:8">
      <c r="A10" s="9"/>
      <c r="B10" s="10" t="s">
        <v>37</v>
      </c>
      <c r="C10" s="11"/>
      <c r="D10" s="16"/>
      <c r="E10" s="11"/>
      <c r="F10" s="11"/>
      <c r="G10" s="19"/>
      <c r="H10" s="20"/>
    </row>
    <row r="11" spans="1:8">
      <c r="A11" s="9"/>
      <c r="B11" s="102" t="s">
        <v>38</v>
      </c>
      <c r="C11" s="102"/>
      <c r="D11" s="102"/>
      <c r="E11" s="102"/>
      <c r="F11" s="102"/>
      <c r="G11" s="102"/>
      <c r="H11" s="103"/>
    </row>
    <row r="12" spans="1:8">
      <c r="A12" s="21"/>
      <c r="B12" s="22"/>
      <c r="C12" s="23"/>
      <c r="D12" s="22"/>
      <c r="E12" s="24"/>
      <c r="F12" s="24"/>
      <c r="G12" s="25"/>
      <c r="H12" s="26"/>
    </row>
    <row r="13" spans="1:8" ht="42">
      <c r="A13" s="27"/>
      <c r="B13" s="104" t="s">
        <v>39</v>
      </c>
      <c r="C13" s="104"/>
      <c r="D13" s="104" t="s">
        <v>40</v>
      </c>
      <c r="E13" s="104"/>
      <c r="F13" s="27" t="s">
        <v>41</v>
      </c>
      <c r="G13" s="28"/>
      <c r="H13" s="27" t="s">
        <v>42</v>
      </c>
    </row>
    <row r="14" spans="1:8" ht="42.75" customHeight="1">
      <c r="A14" s="29" t="s">
        <v>43</v>
      </c>
      <c r="B14" s="105" t="s">
        <v>44</v>
      </c>
      <c r="C14" s="106"/>
      <c r="D14" s="107">
        <f>F25</f>
        <v>123500</v>
      </c>
      <c r="E14" s="107"/>
      <c r="F14" s="30"/>
      <c r="G14" s="31"/>
      <c r="H14" s="32"/>
    </row>
    <row r="15" spans="1:8" ht="42.75" customHeight="1">
      <c r="A15" s="29" t="s">
        <v>45</v>
      </c>
      <c r="B15" s="105" t="s">
        <v>46</v>
      </c>
      <c r="C15" s="106"/>
      <c r="D15" s="107">
        <f>F31</f>
        <v>5905.4555</v>
      </c>
      <c r="E15" s="107"/>
      <c r="F15" s="30"/>
      <c r="G15" s="31"/>
      <c r="H15" s="32"/>
    </row>
    <row r="16" spans="1:8" ht="42.75" customHeight="1">
      <c r="A16" s="29"/>
      <c r="B16" s="108" t="s">
        <v>47</v>
      </c>
      <c r="C16" s="109"/>
      <c r="D16" s="110">
        <f>SUM(D14:D15)</f>
        <v>129405.4555</v>
      </c>
      <c r="E16" s="111"/>
      <c r="F16" s="30"/>
      <c r="G16" s="33"/>
    </row>
    <row r="17" spans="1:10" ht="42.75" customHeight="1">
      <c r="A17" s="29"/>
      <c r="B17" s="108" t="s">
        <v>48</v>
      </c>
      <c r="C17" s="109"/>
      <c r="D17" s="112">
        <f>D16*6%</f>
        <v>7764.3273299999992</v>
      </c>
      <c r="E17" s="112"/>
      <c r="F17" s="30"/>
      <c r="G17" s="31"/>
      <c r="H17" s="32"/>
    </row>
    <row r="18" spans="1:10">
      <c r="A18" s="113" t="s">
        <v>49</v>
      </c>
      <c r="B18" s="114"/>
      <c r="C18" s="114"/>
      <c r="D18" s="115">
        <f>D16+D17</f>
        <v>137169.78282999998</v>
      </c>
      <c r="E18" s="115"/>
      <c r="F18" s="34"/>
      <c r="G18" s="35"/>
      <c r="H18" s="36"/>
    </row>
    <row r="19" spans="1:10">
      <c r="A19" s="37" t="s">
        <v>50</v>
      </c>
      <c r="B19" s="38"/>
      <c r="C19" s="39"/>
      <c r="D19" s="38"/>
      <c r="E19" s="40"/>
      <c r="F19" s="40"/>
      <c r="G19" s="41"/>
      <c r="H19" s="42"/>
    </row>
    <row r="20" spans="1:10" ht="25.15" customHeight="1">
      <c r="A20" s="116"/>
      <c r="B20" s="117"/>
      <c r="C20" s="117"/>
      <c r="D20" s="118"/>
      <c r="E20" s="118"/>
      <c r="F20" s="118"/>
      <c r="G20" s="118"/>
      <c r="H20" s="119"/>
    </row>
    <row r="21" spans="1:10" ht="25.15" customHeight="1">
      <c r="A21" s="120"/>
      <c r="B21" s="118"/>
      <c r="C21" s="118"/>
      <c r="D21" s="118"/>
      <c r="E21" s="118"/>
      <c r="F21" s="118"/>
      <c r="G21" s="118"/>
      <c r="H21" s="119"/>
    </row>
    <row r="22" spans="1:10" ht="87">
      <c r="A22" s="27" t="s">
        <v>51</v>
      </c>
      <c r="B22" s="27" t="s">
        <v>39</v>
      </c>
      <c r="C22" s="43" t="s">
        <v>52</v>
      </c>
      <c r="D22" s="44" t="s">
        <v>53</v>
      </c>
      <c r="E22" s="44" t="s">
        <v>54</v>
      </c>
      <c r="F22" s="43" t="s">
        <v>55</v>
      </c>
      <c r="G22" s="28"/>
      <c r="H22" s="27" t="s">
        <v>42</v>
      </c>
    </row>
    <row r="23" spans="1:10" ht="64.5">
      <c r="A23" s="45">
        <v>1</v>
      </c>
      <c r="B23" s="93" t="s">
        <v>75</v>
      </c>
      <c r="C23" s="52">
        <v>2300</v>
      </c>
      <c r="D23" s="45">
        <v>45</v>
      </c>
      <c r="E23" s="45">
        <v>1</v>
      </c>
      <c r="F23" s="52">
        <f>C23*D23*E23</f>
        <v>103500</v>
      </c>
      <c r="G23" s="53" t="s">
        <v>56</v>
      </c>
      <c r="H23" s="94" t="s">
        <v>76</v>
      </c>
    </row>
    <row r="24" spans="1:10" ht="52.5" customHeight="1">
      <c r="A24" s="95">
        <v>2</v>
      </c>
      <c r="B24" s="32" t="s">
        <v>57</v>
      </c>
      <c r="C24" s="96">
        <v>1000</v>
      </c>
      <c r="D24" s="45">
        <v>20</v>
      </c>
      <c r="E24" s="45">
        <v>1</v>
      </c>
      <c r="F24" s="52">
        <f>C24*D24*E24</f>
        <v>20000</v>
      </c>
      <c r="G24" s="53" t="s">
        <v>58</v>
      </c>
      <c r="H24" s="97" t="s">
        <v>59</v>
      </c>
    </row>
    <row r="25" spans="1:10" ht="56" customHeight="1">
      <c r="A25" s="121" t="s">
        <v>60</v>
      </c>
      <c r="B25" s="122"/>
      <c r="C25" s="122"/>
      <c r="D25" s="122"/>
      <c r="E25" s="122"/>
      <c r="F25" s="46">
        <f>SUM(F23:F24)</f>
        <v>123500</v>
      </c>
      <c r="G25" s="47"/>
      <c r="H25" s="46"/>
    </row>
    <row r="26" spans="1:10" ht="25.15" customHeight="1">
      <c r="A26" s="120"/>
      <c r="B26" s="118"/>
      <c r="C26" s="118"/>
      <c r="D26" s="118"/>
      <c r="E26" s="118"/>
      <c r="F26" s="118"/>
      <c r="G26" s="118"/>
      <c r="H26" s="119"/>
    </row>
    <row r="27" spans="1:10" ht="25.15" customHeight="1">
      <c r="A27" s="120"/>
      <c r="B27" s="118"/>
      <c r="C27" s="118"/>
      <c r="D27" s="118"/>
      <c r="E27" s="118"/>
      <c r="F27" s="118"/>
      <c r="G27" s="118"/>
      <c r="H27" s="119"/>
    </row>
    <row r="28" spans="1:10" ht="87">
      <c r="A28" s="27" t="s">
        <v>61</v>
      </c>
      <c r="B28" s="27" t="s">
        <v>39</v>
      </c>
      <c r="C28" s="43" t="s">
        <v>52</v>
      </c>
      <c r="D28" s="44" t="s">
        <v>53</v>
      </c>
      <c r="E28" s="44" t="s">
        <v>54</v>
      </c>
      <c r="F28" s="43" t="s">
        <v>55</v>
      </c>
      <c r="G28" s="28"/>
      <c r="H28" s="27" t="s">
        <v>42</v>
      </c>
    </row>
    <row r="29" spans="1:10" ht="33" customHeight="1">
      <c r="A29" s="48"/>
      <c r="B29" s="123" t="s">
        <v>62</v>
      </c>
      <c r="C29" s="124"/>
      <c r="D29" s="124"/>
      <c r="E29" s="124"/>
      <c r="F29" s="124"/>
      <c r="G29" s="124"/>
      <c r="H29" s="125"/>
    </row>
    <row r="30" spans="1:10" ht="46.5" customHeight="1">
      <c r="A30" s="45">
        <v>1</v>
      </c>
      <c r="B30" s="49" t="s">
        <v>63</v>
      </c>
      <c r="C30" s="50">
        <v>843636.5</v>
      </c>
      <c r="D30" s="45">
        <v>1</v>
      </c>
      <c r="E30" s="51" t="s">
        <v>77</v>
      </c>
      <c r="F30" s="52">
        <f>C30*E30</f>
        <v>5905.4555</v>
      </c>
      <c r="G30" s="53" t="s">
        <v>64</v>
      </c>
      <c r="H30" s="49" t="s">
        <v>65</v>
      </c>
      <c r="I30" s="2">
        <v>843636.5</v>
      </c>
      <c r="J30" s="2">
        <v>843635.9</v>
      </c>
    </row>
    <row r="31" spans="1:10" ht="33.75" customHeight="1">
      <c r="A31" s="121" t="s">
        <v>66</v>
      </c>
      <c r="B31" s="122"/>
      <c r="C31" s="122"/>
      <c r="D31" s="122"/>
      <c r="E31" s="122"/>
      <c r="F31" s="46">
        <f>E30*C30</f>
        <v>5905.4555</v>
      </c>
      <c r="G31" s="47"/>
      <c r="H31" s="46"/>
    </row>
    <row r="32" spans="1:10">
      <c r="A32" s="120"/>
      <c r="B32" s="118"/>
      <c r="C32" s="118"/>
      <c r="D32" s="118"/>
      <c r="E32" s="118"/>
      <c r="F32" s="118"/>
      <c r="G32" s="118"/>
      <c r="H32" s="119"/>
    </row>
    <row r="33" spans="1:8" ht="84">
      <c r="A33" s="27" t="s">
        <v>67</v>
      </c>
      <c r="B33" s="27" t="s">
        <v>39</v>
      </c>
      <c r="C33" s="43" t="s">
        <v>52</v>
      </c>
      <c r="D33" s="44" t="s">
        <v>68</v>
      </c>
      <c r="E33" s="44" t="s">
        <v>69</v>
      </c>
      <c r="F33" s="43" t="s">
        <v>55</v>
      </c>
      <c r="G33" s="28"/>
      <c r="H33" s="27" t="s">
        <v>42</v>
      </c>
    </row>
    <row r="34" spans="1:8" ht="46.5" customHeight="1">
      <c r="A34" s="45">
        <v>1</v>
      </c>
      <c r="B34" s="49" t="s">
        <v>70</v>
      </c>
      <c r="C34" s="52">
        <f>F25+F31</f>
        <v>129405.4555</v>
      </c>
      <c r="D34" s="45">
        <v>1</v>
      </c>
      <c r="E34" s="54">
        <v>0.06</v>
      </c>
      <c r="F34" s="52">
        <f>C34*D34*E34</f>
        <v>7764.3273299999992</v>
      </c>
      <c r="G34" s="53"/>
      <c r="H34" s="49" t="s">
        <v>71</v>
      </c>
    </row>
    <row r="35" spans="1:8" ht="70.150000000000006" customHeight="1">
      <c r="A35" s="121" t="s">
        <v>72</v>
      </c>
      <c r="B35" s="122"/>
      <c r="C35" s="122"/>
      <c r="D35" s="122"/>
      <c r="E35" s="122"/>
      <c r="F35" s="46">
        <f>SUM(F34)</f>
        <v>7764.3273299999992</v>
      </c>
      <c r="G35" s="47"/>
      <c r="H35" s="46"/>
    </row>
    <row r="37" spans="1:8">
      <c r="C37" s="2">
        <v>18353178.829999998</v>
      </c>
    </row>
  </sheetData>
  <mergeCells count="23">
    <mergeCell ref="A35:E35"/>
    <mergeCell ref="A26:H26"/>
    <mergeCell ref="A27:H27"/>
    <mergeCell ref="B29:H29"/>
    <mergeCell ref="A31:E31"/>
    <mergeCell ref="A32:H32"/>
    <mergeCell ref="A18:C18"/>
    <mergeCell ref="D18:E18"/>
    <mergeCell ref="A20:H20"/>
    <mergeCell ref="A21:H21"/>
    <mergeCell ref="A25:E25"/>
    <mergeCell ref="B15:C15"/>
    <mergeCell ref="D15:E15"/>
    <mergeCell ref="B16:C16"/>
    <mergeCell ref="D16:E16"/>
    <mergeCell ref="B17:C17"/>
    <mergeCell ref="D17:E17"/>
    <mergeCell ref="A2:H2"/>
    <mergeCell ref="B11:H11"/>
    <mergeCell ref="B13:C13"/>
    <mergeCell ref="D13:E13"/>
    <mergeCell ref="B14:C14"/>
    <mergeCell ref="D14:E14"/>
  </mergeCells>
  <phoneticPr fontId="3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Total Summary</vt:lpstr>
      <vt:lpstr>5-RR</vt:lpstr>
      <vt:lpstr>'Total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2024-04-08T18:36:00Z</dcterms:created>
  <dcterms:modified xsi:type="dcterms:W3CDTF">2025-09-16T08:21:40Z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6A2ACBD1230F9DA822425A6813D0914C_43</vt:lpwstr>
  </property>
  <property fmtid="{D5CDD505-2E9C-101B-9397-08002B2CF9AE}" pid="3" name="KSOProductBuildVer">
    <vt:lpwstr>2052-12.1.0.22529</vt:lpwstr>
  </property>
</Properties>
</file>