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494" windowHeight="7534" tabRatio="480"/>
  </bookViews>
  <sheets>
    <sheet name="会议需求表（通用）" sheetId="44" r:id="rId1"/>
  </sheets>
  <calcPr calcId="125725" concurrentCalc="0"/>
</workbook>
</file>

<file path=xl/calcChain.xml><?xml version="1.0" encoding="utf-8"?>
<calcChain xmlns="http://schemas.openxmlformats.org/spreadsheetml/2006/main">
  <c r="N44" i="44"/>
  <c r="N45"/>
  <c r="N61"/>
  <c r="N60"/>
  <c r="N36"/>
  <c r="N37"/>
  <c r="N96"/>
  <c r="N97"/>
  <c r="N92"/>
  <c r="N93"/>
  <c r="N83"/>
  <c r="N82"/>
  <c r="N81"/>
  <c r="N80"/>
  <c r="N76"/>
  <c r="N75"/>
  <c r="N74"/>
  <c r="N73"/>
  <c r="N72"/>
  <c r="N71"/>
  <c r="N70"/>
  <c r="N69"/>
  <c r="N68"/>
  <c r="N67"/>
  <c r="N66"/>
  <c r="N62"/>
  <c r="N59"/>
  <c r="N58"/>
  <c r="N57"/>
  <c r="N56"/>
  <c r="N55"/>
  <c r="N54"/>
  <c r="N53"/>
  <c r="N52"/>
  <c r="N51"/>
  <c r="N50"/>
  <c r="N49"/>
  <c r="N48"/>
  <c r="N47"/>
  <c r="N46"/>
  <c r="N40"/>
  <c r="N39"/>
  <c r="N38"/>
  <c r="N32"/>
  <c r="N31"/>
  <c r="N30"/>
  <c r="N29"/>
  <c r="N28"/>
  <c r="N27"/>
  <c r="N26"/>
  <c r="N25"/>
  <c r="N24"/>
  <c r="N23"/>
  <c r="N21"/>
  <c r="N20"/>
  <c r="N19"/>
  <c r="N18"/>
  <c r="N17"/>
  <c r="N16"/>
  <c r="N15"/>
  <c r="N14"/>
  <c r="N13"/>
  <c r="N12"/>
  <c r="N11"/>
  <c r="N10"/>
  <c r="N77"/>
  <c r="N84"/>
  <c r="N63"/>
  <c r="N41"/>
  <c r="N33"/>
  <c r="N98"/>
  <c r="N85"/>
  <c r="J88"/>
  <c r="N88"/>
  <c r="N89"/>
  <c r="J101"/>
  <c r="N101"/>
  <c r="N102"/>
</calcChain>
</file>

<file path=xl/sharedStrings.xml><?xml version="1.0" encoding="utf-8"?>
<sst xmlns="http://schemas.openxmlformats.org/spreadsheetml/2006/main" count="391" uniqueCount="192">
  <si>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</si>
  <si>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</si>
  <si>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</si>
  <si>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</si>
  <si>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</si>
  <si>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</si>
  <si>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</si>
  <si>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</si>
  <si>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</si>
  <si>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</si>
  <si>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</si>
  <si>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</si>
  <si>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茶歇</t>
  </si>
  <si>
    <t>话筒</t>
  </si>
  <si>
    <t>个/天</t>
  </si>
  <si>
    <t>会场设备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</si>
  <si>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</si>
  <si>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</si>
  <si>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</si>
  <si>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</si>
  <si>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</si>
  <si>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</si>
  <si>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</si>
  <si>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</si>
  <si>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</si>
  <si>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</si>
  <si>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</si>
  <si>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</si>
  <si>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</si>
  <si>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</si>
  <si>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</si>
  <si>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</si>
  <si>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</si>
  <si>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</si>
  <si>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</si>
  <si>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</si>
  <si>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</si>
  <si>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</si>
  <si>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</si>
  <si>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</si>
  <si>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</si>
  <si>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</si>
  <si>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</si>
  <si>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</si>
  <si>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</si>
  <si>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</si>
  <si>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</si>
  <si>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</si>
  <si>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</si>
  <si>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</si>
  <si>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</si>
  <si>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</si>
  <si>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</si>
  <si>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</si>
  <si>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</si>
  <si>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</si>
  <si>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</si>
  <si>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</si>
  <si>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</si>
  <si>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</si>
  <si>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</si>
  <si>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</si>
  <si>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</si>
  <si>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</si>
  <si>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</si>
  <si>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</si>
  <si>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</si>
  <si>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</si>
  <si>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</si>
  <si>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</si>
  <si>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</si>
  <si>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</si>
  <si>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</si>
  <si>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</si>
  <si>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</si>
  <si>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</si>
  <si>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</si>
  <si>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</si>
  <si>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</si>
  <si>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</si>
  <si>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</si>
  <si>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</si>
  <si>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</si>
  <si>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</si>
  <si>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</si>
  <si>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</si>
  <si>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</si>
  <si>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</si>
  <si>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</si>
  <si>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</si>
  <si>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</si>
  <si>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</si>
  <si>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</si>
  <si>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</si>
  <si>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</si>
  <si>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</si>
  <si>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</si>
  <si>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</si>
  <si>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</si>
  <si>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</si>
  <si>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</si>
  <si>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</si>
  <si>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</si>
  <si>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</si>
  <si>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</si>
  <si>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</si>
  <si>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简易搭建或会议包价</t>
  </si>
  <si>
    <t>合计：</t>
  </si>
  <si>
    <t>餐次</t>
  </si>
  <si>
    <t>用餐</t>
  </si>
  <si>
    <t>正餐</t>
  </si>
  <si>
    <t>餐</t>
  </si>
  <si>
    <t>交通</t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</si>
  <si>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</si>
  <si>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</si>
  <si>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</si>
  <si>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</si>
  <si>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</si>
  <si>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</si>
  <si>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t>座</t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</si>
  <si>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</si>
  <si>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</si>
  <si>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</si>
  <si>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</si>
  <si>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</si>
  <si>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</si>
  <si>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</si>
  <si>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</si>
  <si>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</si>
  <si>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</si>
  <si>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</si>
  <si>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</si>
  <si>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</si>
  <si>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</si>
  <si>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</si>
  <si>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</si>
  <si>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</si>
  <si>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</si>
  <si>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</si>
  <si>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</si>
  <si>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</si>
  <si>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</si>
  <si>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</si>
  <si>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</si>
  <si>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</si>
  <si>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</si>
  <si>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</si>
  <si>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一等</t>
  </si>
  <si>
    <t>经济</t>
  </si>
  <si>
    <t>散客</t>
  </si>
  <si>
    <t>自助餐</t>
  </si>
  <si>
    <t>桌餐</t>
  </si>
  <si>
    <t>反看板、计时器</t>
  </si>
  <si>
    <t>有线麦*2，无线麦*2</t>
  </si>
  <si>
    <r>
      <rPr>
        <sz val="9"/>
        <color theme="1"/>
        <rFont val="宋体"/>
        <family val="3"/>
        <charset val="134"/>
      </rPr>
      <t>境内</t>
    </r>
    <r>
      <rPr>
        <sz val="9"/>
        <color theme="1"/>
        <rFont val="宋体"/>
        <family val="3"/>
        <charset val="134"/>
      </rPr>
      <t>：</t>
    </r>
    <r>
      <rPr>
        <sz val="9"/>
        <rFont val="宋体"/>
        <family val="3"/>
        <charset val="134"/>
      </rPr>
      <t xml:space="preserve">
机场及市内接送机用车、集结</t>
    </r>
  </si>
  <si>
    <t>其他，45座空调车3日晚</t>
  </si>
  <si>
    <r>
      <t>长、宽分别是</t>
    </r>
    <r>
      <rPr>
        <u/>
        <sz val="9"/>
        <color rgb="FFC00000"/>
        <rFont val="宋体"/>
        <family val="3"/>
        <charset val="134"/>
      </rPr>
      <t xml:space="preserve"> 6m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>4 m具体尺寸需要根据会场情况调整</t>
    </r>
  </si>
  <si>
    <t>确定酒店是否免费提供？若免费不需报价</t>
  </si>
  <si>
    <t>4座帕萨特或别克-外地客户出发地接送机/站</t>
  </si>
  <si>
    <t>包含交通、住宿、补贴等 北京当地</t>
  </si>
  <si>
    <t>横幅</t>
  </si>
  <si>
    <t>条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</si>
  <si>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15  </t>
    </r>
    <r>
      <rPr>
        <sz val="9"/>
        <rFont val="宋体"/>
        <family val="3"/>
        <charset val="134"/>
      </rPr>
      <t>元 航空/高铁基本险</t>
    </r>
  </si>
  <si>
    <t>文化与捐献发展研讨会</t>
  </si>
  <si>
    <t>西安</t>
  </si>
  <si>
    <t>小型会</t>
  </si>
  <si>
    <t>2017.12.18-12.19</t>
  </si>
  <si>
    <t>会议地酒店：西安希尔顿花园酒店（西安市长安区博士路60号）</t>
  </si>
  <si>
    <t>12月18日下午61人会场，课桌式</t>
  </si>
  <si>
    <r>
      <t>从 太原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西安往返</t>
    </r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</si>
  <si>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往返</t>
    </r>
  </si>
  <si>
    <t>各地至西安往返</t>
  </si>
  <si>
    <t>Buick GL8商务车-西安</t>
  </si>
  <si>
    <t>4座帕萨特或别克-西安</t>
  </si>
  <si>
    <t>Buick GL8商务车，18日下午</t>
  </si>
  <si>
    <t>18日晚餐接送</t>
  </si>
  <si>
    <t>预估，以实际为准</t>
  </si>
  <si>
    <t>请报全价</t>
  </si>
  <si>
    <t>午餐-预估</t>
  </si>
  <si>
    <t>晚餐-预估</t>
  </si>
  <si>
    <t>中国康辉旅游集团有限公司</t>
    <phoneticPr fontId="19" type="noConversion"/>
  </si>
  <si>
    <t>靳晓峰/13901093966</t>
    <phoneticPr fontId="19" type="noConversion"/>
  </si>
  <si>
    <t>会场包含</t>
    <phoneticPr fontId="19" type="noConversion"/>
  </si>
  <si>
    <t>全天包车费用【8小时，100公里】</t>
    <phoneticPr fontId="21" type="noConversion"/>
  </si>
  <si>
    <t>半天包车【4小时，50公里】</t>
    <phoneticPr fontId="21" type="noConversion"/>
  </si>
  <si>
    <t>10小时</t>
    <phoneticPr fontId="19" type="noConversion"/>
  </si>
  <si>
    <t>半天8000，</t>
    <phoneticPr fontId="19" type="noConversion"/>
  </si>
  <si>
    <t>包含服务费，单早，双早房间480元</t>
    <phoneticPr fontId="19" type="noConversion"/>
  </si>
  <si>
    <t>18日当天12:00前抵达不了西安</t>
    <phoneticPr fontId="19" type="noConversion"/>
  </si>
  <si>
    <t>提前到达专家晚餐-预估</t>
    <phoneticPr fontId="19" type="noConversion"/>
  </si>
  <si>
    <t>半天-酒店会场免费包含8000流明，150寸幕布</t>
    <phoneticPr fontId="19" type="noConversion"/>
  </si>
  <si>
    <t>外租1万流明投影仪+180寸幕布</t>
    <phoneticPr fontId="1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</si>
</sst>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5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3" borderId="47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2" borderId="64" xfId="4" applyFont="1" applyFill="1" applyBorder="1" applyAlignment="1">
      <alignment vertical="center" wrapText="1"/>
    </xf>
    <xf numFmtId="0" fontId="9" fillId="3" borderId="45" xfId="4" applyFont="1" applyFill="1" applyBorder="1" applyAlignment="1">
      <alignment horizontal="center" vertical="center"/>
    </xf>
    <xf numFmtId="0" fontId="4" fillId="2" borderId="85" xfId="4" applyFont="1" applyFill="1" applyBorder="1" applyAlignment="1">
      <alignment vertical="center"/>
    </xf>
    <xf numFmtId="0" fontId="4" fillId="2" borderId="85" xfId="4" applyFont="1" applyFill="1" applyBorder="1" applyAlignment="1">
      <alignment vertical="center" wrapText="1"/>
    </xf>
    <xf numFmtId="177" fontId="9" fillId="2" borderId="60" xfId="5" applyNumberFormat="1" applyFont="1" applyFill="1" applyBorder="1" applyAlignment="1">
      <alignment vertical="center"/>
    </xf>
    <xf numFmtId="0" fontId="20" fillId="2" borderId="83" xfId="4" applyFont="1" applyFill="1" applyBorder="1" applyAlignment="1">
      <alignment vertical="center"/>
    </xf>
    <xf numFmtId="0" fontId="20" fillId="2" borderId="64" xfId="4" applyFont="1" applyFill="1" applyBorder="1" applyAlignment="1">
      <alignment vertical="center"/>
    </xf>
    <xf numFmtId="177" fontId="20" fillId="2" borderId="63" xfId="5" applyNumberFormat="1" applyFont="1" applyFill="1" applyBorder="1" applyAlignment="1">
      <alignment vertical="center"/>
    </xf>
    <xf numFmtId="177" fontId="20" fillId="2" borderId="86" xfId="5" applyNumberFormat="1" applyFont="1" applyFill="1" applyBorder="1" applyAlignment="1">
      <alignment vertical="center"/>
    </xf>
    <xf numFmtId="0" fontId="9" fillId="7" borderId="0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 wrapText="1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8" fillId="2" borderId="0" xfId="4" applyFont="1" applyFill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14" fontId="18" fillId="2" borderId="0" xfId="4" applyNumberFormat="1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49" xfId="4" applyFont="1" applyFill="1" applyBorder="1" applyAlignment="1">
      <alignment horizontal="left" vertical="center" wrapText="1"/>
    </xf>
    <xf numFmtId="0" fontId="9" fillId="0" borderId="50" xfId="4" applyFont="1" applyFill="1" applyBorder="1" applyAlignment="1">
      <alignment horizontal="left" vertical="center" wrapText="1"/>
    </xf>
    <xf numFmtId="0" fontId="9" fillId="0" borderId="51" xfId="4" applyFont="1" applyFill="1" applyBorder="1" applyAlignment="1">
      <alignment horizontal="left"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left" vertical="center" wrapText="1"/>
    </xf>
    <xf numFmtId="0" fontId="9" fillId="6" borderId="22" xfId="4" applyFont="1" applyFill="1" applyBorder="1" applyAlignment="1">
      <alignment horizontal="left" vertical="center" wrapText="1"/>
    </xf>
    <xf numFmtId="0" fontId="9" fillId="6" borderId="48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22" fillId="2" borderId="43" xfId="2" applyFont="1" applyFill="1" applyBorder="1" applyAlignment="1">
      <alignment vertical="center"/>
    </xf>
    <xf numFmtId="0" fontId="22" fillId="2" borderId="64" xfId="4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Q160"/>
  <sheetViews>
    <sheetView showGridLines="0" tabSelected="1" zoomScaleNormal="100" workbookViewId="0">
      <pane ySplit="8" topLeftCell="A87" activePane="bottomLeft" state="frozen"/>
      <selection pane="bottomLeft" activeCell="R93" sqref="R93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38.4609375" style="4" customWidth="1"/>
    <col min="16" max="16384" width="9.15234375" style="4"/>
  </cols>
  <sheetData>
    <row r="1" spans="1:17" s="1" customFormat="1" ht="35.25" customHeight="1">
      <c r="A1" s="170" t="s">
        <v>135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7" s="51" customFormat="1" ht="35.25" customHeight="1">
      <c r="A2" s="178" t="s">
        <v>138</v>
      </c>
      <c r="B2" s="178"/>
      <c r="C2" s="171" t="s">
        <v>163</v>
      </c>
      <c r="D2" s="171"/>
      <c r="E2" s="171"/>
      <c r="F2" s="49" t="s">
        <v>134</v>
      </c>
      <c r="G2" s="52"/>
      <c r="H2" s="52"/>
      <c r="I2" s="172" t="s">
        <v>164</v>
      </c>
      <c r="J2" s="172"/>
      <c r="K2" s="50"/>
      <c r="L2" s="174" t="s">
        <v>1</v>
      </c>
      <c r="M2" s="174"/>
      <c r="N2" s="175" t="s">
        <v>180</v>
      </c>
      <c r="O2" s="175"/>
    </row>
    <row r="3" spans="1:17" s="51" customFormat="1" ht="15" customHeight="1">
      <c r="A3" s="178" t="s">
        <v>2</v>
      </c>
      <c r="B3" s="178"/>
      <c r="C3" s="171" t="s">
        <v>165</v>
      </c>
      <c r="D3" s="171"/>
      <c r="E3" s="171"/>
      <c r="F3" s="49" t="s">
        <v>133</v>
      </c>
      <c r="G3" s="52"/>
      <c r="H3" s="52"/>
      <c r="I3" s="173">
        <v>61</v>
      </c>
      <c r="J3" s="173"/>
      <c r="K3" s="50"/>
      <c r="L3" s="174" t="s">
        <v>3</v>
      </c>
      <c r="M3" s="174"/>
      <c r="N3" s="175" t="s">
        <v>181</v>
      </c>
      <c r="O3" s="175"/>
    </row>
    <row r="4" spans="1:17" s="51" customFormat="1" ht="15" customHeight="1">
      <c r="A4" s="178" t="s">
        <v>4</v>
      </c>
      <c r="B4" s="178"/>
      <c r="C4" s="171" t="s">
        <v>166</v>
      </c>
      <c r="D4" s="171"/>
      <c r="E4" s="171"/>
      <c r="F4" s="53"/>
      <c r="G4" s="52"/>
      <c r="H4" s="54"/>
      <c r="I4" s="54"/>
      <c r="J4" s="54"/>
      <c r="K4" s="54"/>
      <c r="L4" s="174" t="s">
        <v>5</v>
      </c>
      <c r="M4" s="174"/>
      <c r="N4" s="193">
        <v>43077</v>
      </c>
      <c r="O4" s="175"/>
    </row>
    <row r="5" spans="1:17" ht="10" customHeight="1" thickBot="1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7" ht="48" customHeight="1" thickTop="1" thickBot="1">
      <c r="A6" s="56" t="s">
        <v>6</v>
      </c>
      <c r="B6" s="176" t="s">
        <v>80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7"/>
    </row>
    <row r="7" spans="1:17" ht="16" customHeight="1">
      <c r="A7" s="243" t="s">
        <v>78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 t="s">
        <v>94</v>
      </c>
      <c r="N7" s="186"/>
      <c r="O7" s="244"/>
    </row>
    <row r="8" spans="1:17" ht="16" customHeight="1">
      <c r="A8" s="6" t="s">
        <v>139</v>
      </c>
      <c r="B8" s="105" t="s">
        <v>78</v>
      </c>
      <c r="C8" s="245" t="s">
        <v>75</v>
      </c>
      <c r="D8" s="246"/>
      <c r="E8" s="246"/>
      <c r="F8" s="246"/>
      <c r="G8" s="246"/>
      <c r="H8" s="246"/>
      <c r="I8" s="246"/>
      <c r="J8" s="105" t="s">
        <v>140</v>
      </c>
      <c r="K8" s="105" t="s">
        <v>141</v>
      </c>
      <c r="L8" s="105" t="s">
        <v>142</v>
      </c>
      <c r="M8" s="105" t="s">
        <v>95</v>
      </c>
      <c r="N8" s="105" t="s">
        <v>74</v>
      </c>
      <c r="O8" s="7" t="s">
        <v>0</v>
      </c>
    </row>
    <row r="9" spans="1:17" s="8" customFormat="1" ht="16" customHeight="1" thickBot="1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7" ht="16" customHeight="1" thickTop="1" thickBot="1">
      <c r="A10" s="247" t="s">
        <v>8</v>
      </c>
      <c r="B10" s="249" t="s">
        <v>167</v>
      </c>
      <c r="C10" s="11" t="s">
        <v>97</v>
      </c>
      <c r="D10" s="10">
        <v>12</v>
      </c>
      <c r="E10" s="11" t="s">
        <v>98</v>
      </c>
      <c r="F10" s="10">
        <v>18</v>
      </c>
      <c r="G10" s="11" t="s">
        <v>99</v>
      </c>
      <c r="H10" s="10">
        <v>1</v>
      </c>
      <c r="I10" s="11" t="s">
        <v>100</v>
      </c>
      <c r="J10" s="12">
        <v>35</v>
      </c>
      <c r="K10" s="11">
        <v>1</v>
      </c>
      <c r="L10" s="106" t="s">
        <v>79</v>
      </c>
      <c r="M10" s="164">
        <v>450</v>
      </c>
      <c r="N10" s="107">
        <f>J10*K10*M10</f>
        <v>15750</v>
      </c>
      <c r="O10" s="108" t="s">
        <v>187</v>
      </c>
    </row>
    <row r="11" spans="1:17" ht="16" customHeight="1" thickTop="1">
      <c r="A11" s="248"/>
      <c r="B11" s="250"/>
      <c r="C11" s="11" t="s">
        <v>97</v>
      </c>
      <c r="D11" s="10">
        <v>12</v>
      </c>
      <c r="E11" s="14" t="s">
        <v>98</v>
      </c>
      <c r="F11" s="10">
        <v>17</v>
      </c>
      <c r="G11" s="14" t="s">
        <v>99</v>
      </c>
      <c r="H11" s="13">
        <v>1</v>
      </c>
      <c r="I11" s="14" t="s">
        <v>100</v>
      </c>
      <c r="J11" s="15">
        <v>5</v>
      </c>
      <c r="K11" s="14">
        <v>1</v>
      </c>
      <c r="L11" s="109" t="s">
        <v>79</v>
      </c>
      <c r="M11" s="110">
        <v>450</v>
      </c>
      <c r="N11" s="62">
        <f t="shared" ref="N11:N14" si="0">J11*K11*M11</f>
        <v>2250</v>
      </c>
      <c r="O11" s="108" t="s">
        <v>188</v>
      </c>
      <c r="Q11" s="169"/>
    </row>
    <row r="12" spans="1:17" ht="16" customHeight="1">
      <c r="A12" s="248"/>
      <c r="B12" s="250"/>
      <c r="C12" s="14" t="s">
        <v>97</v>
      </c>
      <c r="D12" s="13"/>
      <c r="E12" s="14" t="s">
        <v>98</v>
      </c>
      <c r="F12" s="13"/>
      <c r="G12" s="14" t="s">
        <v>99</v>
      </c>
      <c r="H12" s="13"/>
      <c r="I12" s="14" t="s">
        <v>100</v>
      </c>
      <c r="J12" s="15"/>
      <c r="K12" s="14"/>
      <c r="L12" s="109" t="s">
        <v>79</v>
      </c>
      <c r="M12" s="110"/>
      <c r="N12" s="62">
        <f t="shared" si="0"/>
        <v>0</v>
      </c>
      <c r="O12" s="111"/>
    </row>
    <row r="13" spans="1:17" ht="16" customHeight="1">
      <c r="A13" s="248"/>
      <c r="B13" s="250"/>
      <c r="C13" s="14" t="s">
        <v>101</v>
      </c>
      <c r="D13" s="13"/>
      <c r="E13" s="14" t="s">
        <v>98</v>
      </c>
      <c r="F13" s="13"/>
      <c r="G13" s="14" t="s">
        <v>99</v>
      </c>
      <c r="H13" s="13"/>
      <c r="I13" s="14" t="s">
        <v>100</v>
      </c>
      <c r="J13" s="15"/>
      <c r="K13" s="14"/>
      <c r="L13" s="109" t="s">
        <v>79</v>
      </c>
      <c r="M13" s="110"/>
      <c r="N13" s="62">
        <f t="shared" si="0"/>
        <v>0</v>
      </c>
      <c r="O13" s="111"/>
    </row>
    <row r="14" spans="1:17" ht="16" customHeight="1">
      <c r="A14" s="248"/>
      <c r="B14" s="251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9" t="s">
        <v>79</v>
      </c>
      <c r="M14" s="110"/>
      <c r="N14" s="62">
        <f t="shared" si="0"/>
        <v>0</v>
      </c>
      <c r="O14" s="111"/>
    </row>
    <row r="15" spans="1:17" ht="16" customHeight="1">
      <c r="A15" s="248" t="s">
        <v>9</v>
      </c>
      <c r="B15" s="252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9" t="s">
        <v>79</v>
      </c>
      <c r="M15" s="110"/>
      <c r="N15" s="62">
        <f>J15*K15*M15</f>
        <v>0</v>
      </c>
      <c r="O15" s="111"/>
    </row>
    <row r="16" spans="1:17" ht="16" customHeight="1">
      <c r="A16" s="248"/>
      <c r="B16" s="252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9" t="s">
        <v>79</v>
      </c>
      <c r="M16" s="110"/>
      <c r="N16" s="62">
        <f t="shared" ref="N16" si="1">J16*K16*M16</f>
        <v>0</v>
      </c>
      <c r="O16" s="111"/>
    </row>
    <row r="17" spans="1:15" ht="16" customHeight="1">
      <c r="A17" s="248" t="s">
        <v>18</v>
      </c>
      <c r="B17" s="252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9" t="s">
        <v>79</v>
      </c>
      <c r="M17" s="110"/>
      <c r="N17" s="62">
        <f>J17*K17*M17</f>
        <v>0</v>
      </c>
      <c r="O17" s="111"/>
    </row>
    <row r="18" spans="1:15" ht="16" customHeight="1">
      <c r="A18" s="248"/>
      <c r="B18" s="252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9" t="s">
        <v>79</v>
      </c>
      <c r="M18" s="110"/>
      <c r="N18" s="62">
        <f t="shared" ref="N18" si="2">J18*K18*M18</f>
        <v>0</v>
      </c>
      <c r="O18" s="111"/>
    </row>
    <row r="19" spans="1:15" ht="16" customHeight="1">
      <c r="A19" s="248" t="s">
        <v>82</v>
      </c>
      <c r="B19" s="252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9" t="s">
        <v>79</v>
      </c>
      <c r="M19" s="110"/>
      <c r="N19" s="62">
        <f>J19*K19*M19</f>
        <v>0</v>
      </c>
      <c r="O19" s="111"/>
    </row>
    <row r="20" spans="1:15" ht="16" customHeight="1">
      <c r="A20" s="248"/>
      <c r="B20" s="252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9" t="s">
        <v>79</v>
      </c>
      <c r="M20" s="110"/>
      <c r="N20" s="62">
        <f t="shared" ref="N20:N32" si="3">J20*K20*M20</f>
        <v>0</v>
      </c>
      <c r="O20" s="111"/>
    </row>
    <row r="21" spans="1:15" ht="16" customHeight="1">
      <c r="A21" s="248" t="s">
        <v>86</v>
      </c>
      <c r="B21" s="16" t="s">
        <v>10</v>
      </c>
      <c r="C21" s="254" t="s">
        <v>168</v>
      </c>
      <c r="D21" s="254"/>
      <c r="E21" s="254"/>
      <c r="F21" s="254"/>
      <c r="G21" s="254"/>
      <c r="H21" s="254"/>
      <c r="I21" s="254"/>
      <c r="J21" s="13">
        <v>1</v>
      </c>
      <c r="K21" s="13">
        <v>0.5</v>
      </c>
      <c r="L21" s="112" t="s">
        <v>81</v>
      </c>
      <c r="M21" s="110">
        <v>16000</v>
      </c>
      <c r="N21" s="62">
        <f t="shared" si="3"/>
        <v>8000</v>
      </c>
      <c r="O21" s="113" t="s">
        <v>186</v>
      </c>
    </row>
    <row r="22" spans="1:15" ht="16" customHeight="1">
      <c r="A22" s="248"/>
      <c r="B22" s="16" t="s">
        <v>11</v>
      </c>
      <c r="C22" s="256" t="s">
        <v>191</v>
      </c>
      <c r="D22" s="256"/>
      <c r="E22" s="256"/>
      <c r="F22" s="256"/>
      <c r="G22" s="256"/>
      <c r="H22" s="256"/>
      <c r="I22" s="256"/>
      <c r="J22" s="13">
        <v>1</v>
      </c>
      <c r="K22" s="13">
        <v>0.5</v>
      </c>
      <c r="L22" s="112" t="s">
        <v>16</v>
      </c>
      <c r="M22" s="110">
        <v>7000</v>
      </c>
      <c r="N22" s="62">
        <v>3500</v>
      </c>
      <c r="O22" s="257" t="s">
        <v>190</v>
      </c>
    </row>
    <row r="23" spans="1:15" ht="16" customHeight="1">
      <c r="A23" s="248"/>
      <c r="B23" s="16" t="s">
        <v>12</v>
      </c>
      <c r="C23" s="237"/>
      <c r="D23" s="237"/>
      <c r="E23" s="237"/>
      <c r="F23" s="237"/>
      <c r="G23" s="237"/>
      <c r="H23" s="237"/>
      <c r="I23" s="237"/>
      <c r="J23" s="13"/>
      <c r="K23" s="13"/>
      <c r="L23" s="112" t="s">
        <v>17</v>
      </c>
      <c r="M23" s="110"/>
      <c r="N23" s="62">
        <f t="shared" si="3"/>
        <v>0</v>
      </c>
      <c r="O23" s="113"/>
    </row>
    <row r="24" spans="1:15" ht="16" customHeight="1">
      <c r="A24" s="248"/>
      <c r="B24" s="16" t="s">
        <v>13</v>
      </c>
      <c r="C24" s="237" t="s">
        <v>153</v>
      </c>
      <c r="D24" s="237"/>
      <c r="E24" s="237"/>
      <c r="F24" s="237"/>
      <c r="G24" s="237"/>
      <c r="H24" s="237"/>
      <c r="I24" s="237"/>
      <c r="J24" s="13">
        <v>4</v>
      </c>
      <c r="K24" s="13">
        <v>0.5</v>
      </c>
      <c r="L24" s="112" t="s">
        <v>14</v>
      </c>
      <c r="M24" s="110">
        <v>0</v>
      </c>
      <c r="N24" s="62">
        <f t="shared" si="3"/>
        <v>0</v>
      </c>
      <c r="O24" s="113" t="s">
        <v>182</v>
      </c>
    </row>
    <row r="25" spans="1:15" ht="16" customHeight="1">
      <c r="A25" s="248"/>
      <c r="B25" s="17" t="s">
        <v>15</v>
      </c>
      <c r="C25" s="237" t="s">
        <v>152</v>
      </c>
      <c r="D25" s="237"/>
      <c r="E25" s="237"/>
      <c r="F25" s="237"/>
      <c r="G25" s="237"/>
      <c r="H25" s="237"/>
      <c r="I25" s="237"/>
      <c r="J25" s="13"/>
      <c r="K25" s="13"/>
      <c r="L25" s="112" t="s">
        <v>16</v>
      </c>
      <c r="M25" s="110"/>
      <c r="N25" s="62">
        <f t="shared" si="3"/>
        <v>0</v>
      </c>
      <c r="O25" s="113"/>
    </row>
    <row r="26" spans="1:15" ht="16" customHeight="1">
      <c r="A26" s="248"/>
      <c r="B26" s="17" t="s">
        <v>33</v>
      </c>
      <c r="C26" s="237" t="s">
        <v>106</v>
      </c>
      <c r="D26" s="237"/>
      <c r="E26" s="237"/>
      <c r="F26" s="237"/>
      <c r="G26" s="237"/>
      <c r="H26" s="237"/>
      <c r="I26" s="237"/>
      <c r="J26" s="13"/>
      <c r="K26" s="13"/>
      <c r="L26" s="112"/>
      <c r="M26" s="110"/>
      <c r="N26" s="62">
        <f t="shared" si="3"/>
        <v>0</v>
      </c>
      <c r="O26" s="113"/>
    </row>
    <row r="27" spans="1:15" ht="16" customHeight="1">
      <c r="A27" s="248" t="s">
        <v>87</v>
      </c>
      <c r="B27" s="16" t="s">
        <v>19</v>
      </c>
      <c r="C27" s="254"/>
      <c r="D27" s="254"/>
      <c r="E27" s="254"/>
      <c r="F27" s="254"/>
      <c r="G27" s="254"/>
      <c r="H27" s="254"/>
      <c r="I27" s="254"/>
      <c r="J27" s="13"/>
      <c r="K27" s="13"/>
      <c r="L27" s="112" t="s">
        <v>81</v>
      </c>
      <c r="M27" s="110"/>
      <c r="N27" s="62">
        <f t="shared" si="3"/>
        <v>0</v>
      </c>
      <c r="O27" s="113"/>
    </row>
    <row r="28" spans="1:15" ht="16" customHeight="1">
      <c r="A28" s="248"/>
      <c r="B28" s="16" t="s">
        <v>11</v>
      </c>
      <c r="C28" s="237"/>
      <c r="D28" s="237"/>
      <c r="E28" s="237"/>
      <c r="F28" s="237"/>
      <c r="G28" s="237"/>
      <c r="H28" s="237"/>
      <c r="I28" s="237"/>
      <c r="J28" s="13"/>
      <c r="K28" s="13"/>
      <c r="L28" s="112" t="s">
        <v>16</v>
      </c>
      <c r="M28" s="110"/>
      <c r="N28" s="62">
        <f t="shared" si="3"/>
        <v>0</v>
      </c>
      <c r="O28" s="113"/>
    </row>
    <row r="29" spans="1:15" ht="16" customHeight="1">
      <c r="A29" s="248"/>
      <c r="B29" s="16" t="s">
        <v>12</v>
      </c>
      <c r="C29" s="237"/>
      <c r="D29" s="237"/>
      <c r="E29" s="237"/>
      <c r="F29" s="237"/>
      <c r="G29" s="237"/>
      <c r="H29" s="237"/>
      <c r="I29" s="237"/>
      <c r="J29" s="13">
        <v>35</v>
      </c>
      <c r="K29" s="13">
        <v>1</v>
      </c>
      <c r="L29" s="112" t="s">
        <v>17</v>
      </c>
      <c r="M29" s="110">
        <v>48</v>
      </c>
      <c r="N29" s="62">
        <f t="shared" si="3"/>
        <v>1680</v>
      </c>
      <c r="O29" s="113"/>
    </row>
    <row r="30" spans="1:15" ht="16" customHeight="1">
      <c r="A30" s="248"/>
      <c r="B30" s="16" t="s">
        <v>13</v>
      </c>
      <c r="C30" s="237"/>
      <c r="D30" s="237"/>
      <c r="E30" s="237"/>
      <c r="F30" s="237"/>
      <c r="G30" s="237"/>
      <c r="H30" s="237"/>
      <c r="I30" s="237"/>
      <c r="J30" s="13"/>
      <c r="K30" s="13"/>
      <c r="L30" s="112" t="s">
        <v>14</v>
      </c>
      <c r="M30" s="110"/>
      <c r="N30" s="62">
        <f t="shared" si="3"/>
        <v>0</v>
      </c>
      <c r="O30" s="113"/>
    </row>
    <row r="31" spans="1:15" ht="16" customHeight="1">
      <c r="A31" s="248"/>
      <c r="B31" s="17" t="s">
        <v>15</v>
      </c>
      <c r="C31" s="237"/>
      <c r="D31" s="237"/>
      <c r="E31" s="237"/>
      <c r="F31" s="237"/>
      <c r="G31" s="237"/>
      <c r="H31" s="237"/>
      <c r="I31" s="237"/>
      <c r="J31" s="13"/>
      <c r="K31" s="13"/>
      <c r="L31" s="112" t="s">
        <v>16</v>
      </c>
      <c r="M31" s="110"/>
      <c r="N31" s="62">
        <f t="shared" si="3"/>
        <v>0</v>
      </c>
      <c r="O31" s="113"/>
    </row>
    <row r="32" spans="1:15" ht="16" customHeight="1">
      <c r="A32" s="253"/>
      <c r="B32" s="18" t="s">
        <v>33</v>
      </c>
      <c r="C32" s="255"/>
      <c r="D32" s="255"/>
      <c r="E32" s="255"/>
      <c r="F32" s="255"/>
      <c r="G32" s="255"/>
      <c r="H32" s="255"/>
      <c r="I32" s="255"/>
      <c r="J32" s="19"/>
      <c r="K32" s="19"/>
      <c r="L32" s="114"/>
      <c r="M32" s="115"/>
      <c r="N32" s="63">
        <f t="shared" si="3"/>
        <v>0</v>
      </c>
      <c r="O32" s="116"/>
    </row>
    <row r="33" spans="1:15" ht="16" customHeight="1" thickBot="1">
      <c r="A33" s="64" t="s">
        <v>107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31180</v>
      </c>
      <c r="O33" s="118"/>
    </row>
    <row r="34" spans="1:15" ht="16" customHeight="1">
      <c r="A34" s="21" t="s">
        <v>139</v>
      </c>
      <c r="B34" s="104" t="s">
        <v>78</v>
      </c>
      <c r="C34" s="238" t="s">
        <v>75</v>
      </c>
      <c r="D34" s="239"/>
      <c r="E34" s="239"/>
      <c r="F34" s="239"/>
      <c r="G34" s="239"/>
      <c r="H34" s="239"/>
      <c r="I34" s="239"/>
      <c r="J34" s="104" t="s">
        <v>58</v>
      </c>
      <c r="K34" s="104" t="s">
        <v>108</v>
      </c>
      <c r="L34" s="119" t="s">
        <v>142</v>
      </c>
      <c r="M34" s="120" t="s">
        <v>95</v>
      </c>
      <c r="N34" s="104" t="s">
        <v>20</v>
      </c>
      <c r="O34" s="121" t="s">
        <v>0</v>
      </c>
    </row>
    <row r="35" spans="1:15" ht="16" customHeight="1">
      <c r="A35" s="67" t="s">
        <v>22</v>
      </c>
      <c r="B35" s="68" t="s">
        <v>109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ht="16" customHeight="1">
      <c r="A36" s="3" t="s">
        <v>23</v>
      </c>
      <c r="B36" s="101" t="s">
        <v>110</v>
      </c>
      <c r="C36" s="69" t="s">
        <v>151</v>
      </c>
      <c r="D36" s="23">
        <v>12</v>
      </c>
      <c r="E36" s="24" t="s">
        <v>98</v>
      </c>
      <c r="F36" s="23">
        <v>18</v>
      </c>
      <c r="G36" s="24" t="s">
        <v>99</v>
      </c>
      <c r="H36" s="10">
        <v>1</v>
      </c>
      <c r="I36" s="24" t="s">
        <v>111</v>
      </c>
      <c r="J36" s="25">
        <v>35</v>
      </c>
      <c r="K36" s="25">
        <v>1</v>
      </c>
      <c r="L36" s="124" t="s">
        <v>26</v>
      </c>
      <c r="M36" s="125">
        <v>300</v>
      </c>
      <c r="N36" s="70">
        <f>J36*K36*M36</f>
        <v>10500</v>
      </c>
      <c r="O36" s="126" t="s">
        <v>178</v>
      </c>
    </row>
    <row r="37" spans="1:15" ht="16" customHeight="1">
      <c r="A37" s="99" t="s">
        <v>24</v>
      </c>
      <c r="B37" s="26" t="s">
        <v>110</v>
      </c>
      <c r="C37" s="71" t="s">
        <v>150</v>
      </c>
      <c r="D37" s="13">
        <v>12</v>
      </c>
      <c r="E37" s="14" t="s">
        <v>98</v>
      </c>
      <c r="F37" s="13">
        <v>18</v>
      </c>
      <c r="G37" s="14" t="s">
        <v>99</v>
      </c>
      <c r="H37" s="10">
        <v>1</v>
      </c>
      <c r="I37" s="14" t="s">
        <v>111</v>
      </c>
      <c r="J37" s="96">
        <v>61</v>
      </c>
      <c r="K37" s="96">
        <v>1</v>
      </c>
      <c r="L37" s="109" t="s">
        <v>26</v>
      </c>
      <c r="M37" s="110">
        <v>300</v>
      </c>
      <c r="N37" s="70">
        <f>J37*K37*M37</f>
        <v>18300</v>
      </c>
      <c r="O37" s="126" t="s">
        <v>179</v>
      </c>
    </row>
    <row r="38" spans="1:15" ht="16" customHeight="1">
      <c r="A38" s="99" t="s">
        <v>25</v>
      </c>
      <c r="B38" s="26" t="s">
        <v>110</v>
      </c>
      <c r="C38" s="71" t="s">
        <v>150</v>
      </c>
      <c r="D38" s="13">
        <v>12</v>
      </c>
      <c r="E38" s="14" t="s">
        <v>98</v>
      </c>
      <c r="F38" s="10">
        <v>17</v>
      </c>
      <c r="G38" s="14" t="s">
        <v>99</v>
      </c>
      <c r="H38" s="10">
        <v>1</v>
      </c>
      <c r="I38" s="14" t="s">
        <v>111</v>
      </c>
      <c r="J38" s="96">
        <v>5</v>
      </c>
      <c r="K38" s="96">
        <v>1</v>
      </c>
      <c r="L38" s="109" t="s">
        <v>26</v>
      </c>
      <c r="M38" s="110">
        <v>300</v>
      </c>
      <c r="N38" s="62">
        <f t="shared" ref="N38:N40" si="4">J38*K38*M38</f>
        <v>1500</v>
      </c>
      <c r="O38" s="126" t="s">
        <v>189</v>
      </c>
    </row>
    <row r="39" spans="1:15" ht="16" customHeight="1">
      <c r="A39" s="99" t="s">
        <v>27</v>
      </c>
      <c r="B39" s="26" t="s">
        <v>110</v>
      </c>
      <c r="C39" s="71" t="s">
        <v>150</v>
      </c>
      <c r="D39" s="13"/>
      <c r="E39" s="14" t="s">
        <v>98</v>
      </c>
      <c r="F39" s="13"/>
      <c r="G39" s="14" t="s">
        <v>99</v>
      </c>
      <c r="H39" s="10">
        <v>1</v>
      </c>
      <c r="I39" s="14" t="s">
        <v>111</v>
      </c>
      <c r="J39" s="96"/>
      <c r="K39" s="96"/>
      <c r="L39" s="109" t="s">
        <v>26</v>
      </c>
      <c r="M39" s="110"/>
      <c r="N39" s="62">
        <f t="shared" si="4"/>
        <v>0</v>
      </c>
      <c r="O39" s="126"/>
    </row>
    <row r="40" spans="1:15" ht="16" customHeight="1">
      <c r="A40" s="103" t="s">
        <v>28</v>
      </c>
      <c r="B40" s="102" t="s">
        <v>110</v>
      </c>
      <c r="C40" s="72" t="s">
        <v>150</v>
      </c>
      <c r="D40" s="27"/>
      <c r="E40" s="28" t="s">
        <v>98</v>
      </c>
      <c r="F40" s="29"/>
      <c r="G40" s="28" t="s">
        <v>99</v>
      </c>
      <c r="H40" s="10">
        <v>1</v>
      </c>
      <c r="I40" s="28" t="s">
        <v>111</v>
      </c>
      <c r="J40" s="30"/>
      <c r="K40" s="30"/>
      <c r="L40" s="127" t="s">
        <v>26</v>
      </c>
      <c r="M40" s="128"/>
      <c r="N40" s="73">
        <f t="shared" si="4"/>
        <v>0</v>
      </c>
      <c r="O40" s="126"/>
    </row>
    <row r="41" spans="1:15" ht="16" customHeight="1" thickBot="1">
      <c r="A41" s="74" t="s">
        <v>107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30300</v>
      </c>
      <c r="O41" s="131"/>
    </row>
    <row r="42" spans="1:15" ht="16" customHeight="1">
      <c r="A42" s="32" t="s">
        <v>139</v>
      </c>
      <c r="B42" s="94" t="s">
        <v>78</v>
      </c>
      <c r="C42" s="185" t="s">
        <v>75</v>
      </c>
      <c r="D42" s="186"/>
      <c r="E42" s="186"/>
      <c r="F42" s="186"/>
      <c r="G42" s="186"/>
      <c r="H42" s="186"/>
      <c r="I42" s="186"/>
      <c r="J42" s="94" t="s">
        <v>58</v>
      </c>
      <c r="K42" s="94" t="s">
        <v>21</v>
      </c>
      <c r="L42" s="95" t="s">
        <v>142</v>
      </c>
      <c r="M42" s="132" t="s">
        <v>95</v>
      </c>
      <c r="N42" s="94" t="s">
        <v>20</v>
      </c>
      <c r="O42" s="133" t="s">
        <v>0</v>
      </c>
    </row>
    <row r="43" spans="1:15" ht="16" customHeight="1">
      <c r="A43" s="77" t="s">
        <v>29</v>
      </c>
      <c r="B43" s="78" t="s">
        <v>112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ht="16" customHeight="1">
      <c r="A44" s="224" t="s">
        <v>30</v>
      </c>
      <c r="B44" s="226" t="s">
        <v>154</v>
      </c>
      <c r="C44" s="228" t="s">
        <v>172</v>
      </c>
      <c r="D44" s="229"/>
      <c r="E44" s="229"/>
      <c r="F44" s="229"/>
      <c r="G44" s="229"/>
      <c r="H44" s="229"/>
      <c r="I44" s="230"/>
      <c r="J44" s="34">
        <v>15</v>
      </c>
      <c r="K44" s="35">
        <v>2</v>
      </c>
      <c r="L44" s="136" t="s">
        <v>143</v>
      </c>
      <c r="M44" s="137">
        <v>380</v>
      </c>
      <c r="N44" s="62">
        <f t="shared" ref="N44:N48" si="5">J44*K44*M44</f>
        <v>11400</v>
      </c>
      <c r="O44" s="138"/>
    </row>
    <row r="45" spans="1:15" ht="16" customHeight="1">
      <c r="A45" s="224"/>
      <c r="B45" s="226"/>
      <c r="C45" s="231" t="s">
        <v>173</v>
      </c>
      <c r="D45" s="232"/>
      <c r="E45" s="232"/>
      <c r="F45" s="232"/>
      <c r="G45" s="232"/>
      <c r="H45" s="232"/>
      <c r="I45" s="233"/>
      <c r="J45" s="96">
        <v>20</v>
      </c>
      <c r="K45" s="96">
        <v>2</v>
      </c>
      <c r="L45" s="139" t="s">
        <v>143</v>
      </c>
      <c r="M45" s="110">
        <v>260</v>
      </c>
      <c r="N45" s="62">
        <f t="shared" si="5"/>
        <v>10400</v>
      </c>
      <c r="O45" s="113"/>
    </row>
    <row r="46" spans="1:15" ht="47.25" customHeight="1">
      <c r="A46" s="224"/>
      <c r="B46" s="226"/>
      <c r="C46" s="240" t="s">
        <v>158</v>
      </c>
      <c r="D46" s="241"/>
      <c r="E46" s="241"/>
      <c r="F46" s="241"/>
      <c r="G46" s="241"/>
      <c r="H46" s="241"/>
      <c r="I46" s="242"/>
      <c r="J46" s="96">
        <v>35</v>
      </c>
      <c r="K46" s="96">
        <v>2</v>
      </c>
      <c r="L46" s="139" t="s">
        <v>143</v>
      </c>
      <c r="M46" s="110">
        <v>250</v>
      </c>
      <c r="N46" s="62">
        <f t="shared" si="5"/>
        <v>17500</v>
      </c>
      <c r="O46" s="160" t="s">
        <v>176</v>
      </c>
    </row>
    <row r="47" spans="1:15" ht="16" customHeight="1">
      <c r="A47" s="224"/>
      <c r="B47" s="226"/>
      <c r="C47" s="231" t="s">
        <v>32</v>
      </c>
      <c r="D47" s="232"/>
      <c r="E47" s="232"/>
      <c r="F47" s="232"/>
      <c r="G47" s="232"/>
      <c r="H47" s="232"/>
      <c r="I47" s="233"/>
      <c r="J47" s="96">
        <v>1</v>
      </c>
      <c r="K47" s="96">
        <v>2</v>
      </c>
      <c r="L47" s="139" t="s">
        <v>143</v>
      </c>
      <c r="M47" s="110">
        <v>800</v>
      </c>
      <c r="N47" s="62">
        <f t="shared" si="5"/>
        <v>1600</v>
      </c>
      <c r="O47" s="113" t="s">
        <v>175</v>
      </c>
    </row>
    <row r="48" spans="1:15" ht="16" customHeight="1">
      <c r="A48" s="225"/>
      <c r="B48" s="227"/>
      <c r="C48" s="234" t="s">
        <v>115</v>
      </c>
      <c r="D48" s="235"/>
      <c r="E48" s="235"/>
      <c r="F48" s="235"/>
      <c r="G48" s="235"/>
      <c r="H48" s="235"/>
      <c r="I48" s="236"/>
      <c r="J48" s="36"/>
      <c r="K48" s="30"/>
      <c r="L48" s="140" t="s">
        <v>143</v>
      </c>
      <c r="M48" s="128"/>
      <c r="N48" s="73">
        <f t="shared" si="5"/>
        <v>0</v>
      </c>
      <c r="O48" s="129"/>
    </row>
    <row r="49" spans="1:15" ht="16" customHeight="1">
      <c r="A49" s="224" t="s">
        <v>34</v>
      </c>
      <c r="B49" s="226" t="s">
        <v>116</v>
      </c>
      <c r="C49" s="228" t="s">
        <v>174</v>
      </c>
      <c r="D49" s="229"/>
      <c r="E49" s="229"/>
      <c r="F49" s="229"/>
      <c r="G49" s="229"/>
      <c r="H49" s="229"/>
      <c r="I49" s="230"/>
      <c r="J49" s="34">
        <v>1</v>
      </c>
      <c r="K49" s="35">
        <v>0.5</v>
      </c>
      <c r="L49" s="141" t="s">
        <v>144</v>
      </c>
      <c r="M49" s="137">
        <v>1300</v>
      </c>
      <c r="N49" s="79">
        <f>J49*K49*M49</f>
        <v>650</v>
      </c>
      <c r="O49" s="165" t="s">
        <v>184</v>
      </c>
    </row>
    <row r="50" spans="1:15" ht="16" customHeight="1">
      <c r="A50" s="224"/>
      <c r="B50" s="226"/>
      <c r="C50" s="231" t="s">
        <v>114</v>
      </c>
      <c r="D50" s="232"/>
      <c r="E50" s="232"/>
      <c r="F50" s="232"/>
      <c r="G50" s="232"/>
      <c r="H50" s="232"/>
      <c r="I50" s="233"/>
      <c r="J50" s="96"/>
      <c r="K50" s="96"/>
      <c r="L50" s="139" t="s">
        <v>144</v>
      </c>
      <c r="M50" s="110"/>
      <c r="N50" s="62">
        <f t="shared" ref="N50:N53" si="6">J50*K50*M50</f>
        <v>0</v>
      </c>
      <c r="O50" s="113"/>
    </row>
    <row r="51" spans="1:15" ht="16" customHeight="1">
      <c r="A51" s="224"/>
      <c r="B51" s="226"/>
      <c r="C51" s="231" t="s">
        <v>31</v>
      </c>
      <c r="D51" s="232"/>
      <c r="E51" s="232"/>
      <c r="F51" s="232"/>
      <c r="G51" s="232"/>
      <c r="H51" s="232"/>
      <c r="I51" s="233"/>
      <c r="J51" s="96">
        <v>2</v>
      </c>
      <c r="K51" s="96">
        <v>1</v>
      </c>
      <c r="L51" s="139" t="s">
        <v>144</v>
      </c>
      <c r="M51" s="110">
        <v>1400</v>
      </c>
      <c r="N51" s="62">
        <f t="shared" si="6"/>
        <v>2800</v>
      </c>
      <c r="O51" s="166" t="s">
        <v>183</v>
      </c>
    </row>
    <row r="52" spans="1:15" ht="16" customHeight="1">
      <c r="A52" s="224"/>
      <c r="B52" s="226"/>
      <c r="C52" s="231" t="s">
        <v>32</v>
      </c>
      <c r="D52" s="232"/>
      <c r="E52" s="232"/>
      <c r="F52" s="232"/>
      <c r="G52" s="232"/>
      <c r="H52" s="232"/>
      <c r="I52" s="233"/>
      <c r="J52" s="96"/>
      <c r="K52" s="96"/>
      <c r="L52" s="139" t="s">
        <v>144</v>
      </c>
      <c r="M52" s="110"/>
      <c r="N52" s="62">
        <f t="shared" si="6"/>
        <v>0</v>
      </c>
      <c r="O52" s="113"/>
    </row>
    <row r="53" spans="1:15" ht="16" customHeight="1">
      <c r="A53" s="225"/>
      <c r="B53" s="227"/>
      <c r="C53" s="234" t="s">
        <v>115</v>
      </c>
      <c r="D53" s="235"/>
      <c r="E53" s="235"/>
      <c r="F53" s="235"/>
      <c r="G53" s="235"/>
      <c r="H53" s="235"/>
      <c r="I53" s="236"/>
      <c r="J53" s="36"/>
      <c r="K53" s="30"/>
      <c r="L53" s="142" t="s">
        <v>144</v>
      </c>
      <c r="M53" s="128"/>
      <c r="N53" s="73">
        <f t="shared" si="6"/>
        <v>0</v>
      </c>
      <c r="O53" s="129"/>
    </row>
    <row r="54" spans="1:15" ht="16" customHeight="1">
      <c r="A54" s="224" t="s">
        <v>35</v>
      </c>
      <c r="B54" s="226" t="s">
        <v>117</v>
      </c>
      <c r="C54" s="228" t="s">
        <v>113</v>
      </c>
      <c r="D54" s="229"/>
      <c r="E54" s="229"/>
      <c r="F54" s="229"/>
      <c r="G54" s="229"/>
      <c r="H54" s="229"/>
      <c r="I54" s="230"/>
      <c r="J54" s="34"/>
      <c r="K54" s="35"/>
      <c r="L54" s="136" t="s">
        <v>143</v>
      </c>
      <c r="M54" s="137"/>
      <c r="N54" s="79">
        <f>J54*K54*M54</f>
        <v>0</v>
      </c>
      <c r="O54" s="138"/>
    </row>
    <row r="55" spans="1:15" ht="16" customHeight="1">
      <c r="A55" s="224"/>
      <c r="B55" s="226"/>
      <c r="C55" s="231" t="s">
        <v>114</v>
      </c>
      <c r="D55" s="232"/>
      <c r="E55" s="232"/>
      <c r="F55" s="232"/>
      <c r="G55" s="232"/>
      <c r="H55" s="232"/>
      <c r="I55" s="233"/>
      <c r="J55" s="96"/>
      <c r="K55" s="96"/>
      <c r="L55" s="139" t="s">
        <v>143</v>
      </c>
      <c r="M55" s="110"/>
      <c r="N55" s="62">
        <f t="shared" ref="N55:N62" si="7">J55*K55*M55</f>
        <v>0</v>
      </c>
      <c r="O55" s="113"/>
    </row>
    <row r="56" spans="1:15" ht="16" customHeight="1">
      <c r="A56" s="224"/>
      <c r="B56" s="226"/>
      <c r="C56" s="231" t="s">
        <v>31</v>
      </c>
      <c r="D56" s="232"/>
      <c r="E56" s="232"/>
      <c r="F56" s="232"/>
      <c r="G56" s="232"/>
      <c r="H56" s="232"/>
      <c r="I56" s="233"/>
      <c r="J56" s="96"/>
      <c r="K56" s="96"/>
      <c r="L56" s="139" t="s">
        <v>143</v>
      </c>
      <c r="M56" s="110"/>
      <c r="N56" s="62">
        <f t="shared" si="7"/>
        <v>0</v>
      </c>
      <c r="O56" s="113"/>
    </row>
    <row r="57" spans="1:15" ht="16" customHeight="1">
      <c r="A57" s="224"/>
      <c r="B57" s="226"/>
      <c r="C57" s="231" t="s">
        <v>32</v>
      </c>
      <c r="D57" s="232"/>
      <c r="E57" s="232"/>
      <c r="F57" s="232"/>
      <c r="G57" s="232"/>
      <c r="H57" s="232"/>
      <c r="I57" s="233"/>
      <c r="J57" s="96"/>
      <c r="K57" s="96"/>
      <c r="L57" s="139" t="s">
        <v>143</v>
      </c>
      <c r="M57" s="110"/>
      <c r="N57" s="62">
        <f t="shared" si="7"/>
        <v>0</v>
      </c>
      <c r="O57" s="113"/>
    </row>
    <row r="58" spans="1:15" ht="16" customHeight="1">
      <c r="A58" s="225"/>
      <c r="B58" s="227"/>
      <c r="C58" s="234" t="s">
        <v>155</v>
      </c>
      <c r="D58" s="235"/>
      <c r="E58" s="235"/>
      <c r="F58" s="235"/>
      <c r="G58" s="235"/>
      <c r="H58" s="235"/>
      <c r="I58" s="236"/>
      <c r="J58" s="36"/>
      <c r="K58" s="30"/>
      <c r="L58" s="140" t="s">
        <v>143</v>
      </c>
      <c r="M58" s="128"/>
      <c r="N58" s="73">
        <f t="shared" si="7"/>
        <v>0</v>
      </c>
      <c r="O58" s="129"/>
    </row>
    <row r="59" spans="1:15" ht="16" customHeight="1">
      <c r="A59" s="215" t="s">
        <v>36</v>
      </c>
      <c r="B59" s="219" t="s">
        <v>118</v>
      </c>
      <c r="C59" s="222" t="s">
        <v>169</v>
      </c>
      <c r="D59" s="222"/>
      <c r="E59" s="222"/>
      <c r="F59" s="222"/>
      <c r="G59" s="222"/>
      <c r="H59" s="80" t="s">
        <v>147</v>
      </c>
      <c r="I59" s="11" t="s">
        <v>119</v>
      </c>
      <c r="J59" s="97">
        <v>3</v>
      </c>
      <c r="K59" s="97">
        <v>2</v>
      </c>
      <c r="L59" s="136" t="s">
        <v>145</v>
      </c>
      <c r="M59" s="143">
        <v>222</v>
      </c>
      <c r="N59" s="61">
        <f t="shared" si="7"/>
        <v>1332</v>
      </c>
      <c r="O59" s="162" t="s">
        <v>177</v>
      </c>
    </row>
    <row r="60" spans="1:15" ht="16" customHeight="1">
      <c r="A60" s="216"/>
      <c r="B60" s="220"/>
      <c r="C60" s="223" t="s">
        <v>170</v>
      </c>
      <c r="D60" s="223"/>
      <c r="E60" s="223"/>
      <c r="F60" s="223"/>
      <c r="G60" s="223"/>
      <c r="H60" s="80" t="s">
        <v>147</v>
      </c>
      <c r="I60" s="14" t="s">
        <v>119</v>
      </c>
      <c r="J60" s="96"/>
      <c r="K60" s="96"/>
      <c r="L60" s="139" t="s">
        <v>145</v>
      </c>
      <c r="M60" s="110"/>
      <c r="N60" s="62">
        <f>J60*K60*M60</f>
        <v>0</v>
      </c>
      <c r="O60" s="113"/>
    </row>
    <row r="61" spans="1:15" ht="16" customHeight="1">
      <c r="A61" s="217"/>
      <c r="B61" s="220"/>
      <c r="C61" s="223" t="s">
        <v>170</v>
      </c>
      <c r="D61" s="223"/>
      <c r="E61" s="223"/>
      <c r="F61" s="223"/>
      <c r="G61" s="223"/>
      <c r="H61" s="80" t="s">
        <v>147</v>
      </c>
      <c r="I61" s="14" t="s">
        <v>119</v>
      </c>
      <c r="J61" s="161"/>
      <c r="K61" s="161"/>
      <c r="L61" s="139" t="s">
        <v>145</v>
      </c>
      <c r="M61" s="115"/>
      <c r="N61" s="62">
        <f>J61*K61*M61</f>
        <v>0</v>
      </c>
      <c r="O61" s="116"/>
    </row>
    <row r="62" spans="1:15" ht="16" customHeight="1">
      <c r="A62" s="218"/>
      <c r="B62" s="221"/>
      <c r="C62" s="223" t="s">
        <v>170</v>
      </c>
      <c r="D62" s="223"/>
      <c r="E62" s="223"/>
      <c r="F62" s="223"/>
      <c r="G62" s="223"/>
      <c r="H62" s="81" t="s">
        <v>147</v>
      </c>
      <c r="I62" s="37" t="s">
        <v>119</v>
      </c>
      <c r="J62" s="36"/>
      <c r="K62" s="36"/>
      <c r="L62" s="140" t="s">
        <v>145</v>
      </c>
      <c r="M62" s="145"/>
      <c r="N62" s="82">
        <f t="shared" si="7"/>
        <v>0</v>
      </c>
      <c r="O62" s="146"/>
    </row>
    <row r="63" spans="1:15" ht="16" customHeight="1" thickBot="1">
      <c r="A63" s="74" t="s">
        <v>107</v>
      </c>
      <c r="B63" s="75"/>
      <c r="C63" s="75"/>
      <c r="D63" s="75"/>
      <c r="E63" s="75"/>
      <c r="F63" s="75"/>
      <c r="G63" s="75"/>
      <c r="H63" s="75"/>
      <c r="I63" s="75"/>
      <c r="J63" s="31"/>
      <c r="K63" s="31"/>
      <c r="L63" s="31"/>
      <c r="M63" s="130"/>
      <c r="N63" s="76">
        <f>SUM(N44:N62)</f>
        <v>45682</v>
      </c>
      <c r="O63" s="131"/>
    </row>
    <row r="64" spans="1:15" ht="16" customHeight="1">
      <c r="A64" s="32" t="s">
        <v>139</v>
      </c>
      <c r="B64" s="94" t="s">
        <v>78</v>
      </c>
      <c r="C64" s="185" t="s">
        <v>75</v>
      </c>
      <c r="D64" s="186"/>
      <c r="E64" s="186"/>
      <c r="F64" s="186"/>
      <c r="G64" s="186"/>
      <c r="H64" s="186"/>
      <c r="I64" s="186"/>
      <c r="J64" s="187" t="s">
        <v>76</v>
      </c>
      <c r="K64" s="185"/>
      <c r="L64" s="95" t="s">
        <v>142</v>
      </c>
      <c r="M64" s="132" t="s">
        <v>95</v>
      </c>
      <c r="N64" s="94" t="s">
        <v>20</v>
      </c>
      <c r="O64" s="133" t="s">
        <v>0</v>
      </c>
    </row>
    <row r="65" spans="1:15" ht="16" customHeight="1">
      <c r="A65" s="77" t="s">
        <v>37</v>
      </c>
      <c r="B65" s="78" t="s">
        <v>89</v>
      </c>
      <c r="C65" s="78"/>
      <c r="D65" s="78"/>
      <c r="E65" s="78"/>
      <c r="F65" s="78"/>
      <c r="G65" s="78"/>
      <c r="H65" s="78"/>
      <c r="I65" s="78"/>
      <c r="J65" s="33"/>
      <c r="K65" s="33"/>
      <c r="L65" s="33"/>
      <c r="M65" s="134"/>
      <c r="N65" s="78"/>
      <c r="O65" s="135"/>
    </row>
    <row r="66" spans="1:15" ht="16" customHeight="1">
      <c r="A66" s="83" t="s">
        <v>38</v>
      </c>
      <c r="B66" s="101" t="s">
        <v>88</v>
      </c>
      <c r="C66" s="210" t="s">
        <v>162</v>
      </c>
      <c r="D66" s="211"/>
      <c r="E66" s="211"/>
      <c r="F66" s="211"/>
      <c r="G66" s="211"/>
      <c r="H66" s="211"/>
      <c r="I66" s="212"/>
      <c r="J66" s="213">
        <v>20</v>
      </c>
      <c r="K66" s="214"/>
      <c r="L66" s="141" t="s">
        <v>146</v>
      </c>
      <c r="M66" s="125">
        <v>15</v>
      </c>
      <c r="N66" s="70">
        <f>J66*M66</f>
        <v>300</v>
      </c>
      <c r="O66" s="144"/>
    </row>
    <row r="67" spans="1:15" ht="16" customHeight="1">
      <c r="A67" s="84" t="s">
        <v>39</v>
      </c>
      <c r="B67" s="26" t="s">
        <v>71</v>
      </c>
      <c r="C67" s="194" t="s">
        <v>120</v>
      </c>
      <c r="D67" s="195"/>
      <c r="E67" s="195"/>
      <c r="F67" s="195"/>
      <c r="G67" s="195"/>
      <c r="H67" s="195"/>
      <c r="I67" s="196"/>
      <c r="J67" s="179"/>
      <c r="K67" s="181"/>
      <c r="L67" s="139" t="s">
        <v>26</v>
      </c>
      <c r="M67" s="110"/>
      <c r="N67" s="70">
        <f t="shared" ref="N67:N76" si="8">J67*M67</f>
        <v>0</v>
      </c>
      <c r="O67" s="113"/>
    </row>
    <row r="68" spans="1:15" ht="16" customHeight="1">
      <c r="A68" s="84" t="s">
        <v>41</v>
      </c>
      <c r="B68" s="26" t="s">
        <v>40</v>
      </c>
      <c r="C68" s="194" t="s">
        <v>83</v>
      </c>
      <c r="D68" s="195"/>
      <c r="E68" s="195"/>
      <c r="F68" s="195"/>
      <c r="G68" s="195"/>
      <c r="H68" s="195"/>
      <c r="I68" s="196"/>
      <c r="J68" s="179"/>
      <c r="K68" s="181"/>
      <c r="L68" s="139" t="s">
        <v>26</v>
      </c>
      <c r="M68" s="110"/>
      <c r="N68" s="70">
        <f t="shared" si="8"/>
        <v>0</v>
      </c>
      <c r="O68" s="113"/>
    </row>
    <row r="69" spans="1:15" ht="16" customHeight="1">
      <c r="A69" s="84" t="s">
        <v>44</v>
      </c>
      <c r="B69" s="26" t="s">
        <v>47</v>
      </c>
      <c r="C69" s="194" t="s">
        <v>156</v>
      </c>
      <c r="D69" s="195"/>
      <c r="E69" s="195"/>
      <c r="F69" s="195"/>
      <c r="G69" s="195"/>
      <c r="H69" s="195"/>
      <c r="I69" s="196"/>
      <c r="J69" s="179"/>
      <c r="K69" s="181"/>
      <c r="L69" s="139" t="s">
        <v>48</v>
      </c>
      <c r="M69" s="110"/>
      <c r="N69" s="70">
        <f t="shared" si="8"/>
        <v>0</v>
      </c>
      <c r="O69" s="113"/>
    </row>
    <row r="70" spans="1:15" ht="16" customHeight="1">
      <c r="A70" s="84" t="s">
        <v>46</v>
      </c>
      <c r="B70" s="26" t="s">
        <v>45</v>
      </c>
      <c r="C70" s="194"/>
      <c r="D70" s="195"/>
      <c r="E70" s="195"/>
      <c r="F70" s="195"/>
      <c r="G70" s="195"/>
      <c r="H70" s="195"/>
      <c r="I70" s="196"/>
      <c r="J70" s="179">
        <v>1</v>
      </c>
      <c r="K70" s="181"/>
      <c r="L70" s="139" t="s">
        <v>21</v>
      </c>
      <c r="M70" s="167">
        <v>300</v>
      </c>
      <c r="N70" s="70">
        <f t="shared" si="8"/>
        <v>300</v>
      </c>
      <c r="O70" s="113"/>
    </row>
    <row r="71" spans="1:15" ht="16" customHeight="1">
      <c r="A71" s="84" t="s">
        <v>49</v>
      </c>
      <c r="B71" s="26" t="s">
        <v>56</v>
      </c>
      <c r="C71" s="194"/>
      <c r="D71" s="195"/>
      <c r="E71" s="195"/>
      <c r="F71" s="195"/>
      <c r="G71" s="195"/>
      <c r="H71" s="195"/>
      <c r="I71" s="196"/>
      <c r="J71" s="179">
        <v>30</v>
      </c>
      <c r="K71" s="181"/>
      <c r="L71" s="139" t="s">
        <v>43</v>
      </c>
      <c r="M71" s="167">
        <v>10</v>
      </c>
      <c r="N71" s="70">
        <f t="shared" si="8"/>
        <v>300</v>
      </c>
      <c r="O71" s="113"/>
    </row>
    <row r="72" spans="1:15" ht="16" customHeight="1">
      <c r="A72" s="84" t="s">
        <v>51</v>
      </c>
      <c r="B72" s="26" t="s">
        <v>50</v>
      </c>
      <c r="C72" s="194"/>
      <c r="D72" s="195"/>
      <c r="E72" s="195"/>
      <c r="F72" s="195"/>
      <c r="G72" s="195"/>
      <c r="H72" s="195"/>
      <c r="I72" s="196"/>
      <c r="J72" s="179">
        <v>4</v>
      </c>
      <c r="K72" s="181"/>
      <c r="L72" s="139" t="s">
        <v>43</v>
      </c>
      <c r="M72" s="167">
        <v>200</v>
      </c>
      <c r="N72" s="70">
        <f t="shared" si="8"/>
        <v>800</v>
      </c>
      <c r="O72" s="113"/>
    </row>
    <row r="73" spans="1:15" ht="16" customHeight="1">
      <c r="A73" s="84" t="s">
        <v>53</v>
      </c>
      <c r="B73" s="26" t="s">
        <v>160</v>
      </c>
      <c r="C73" s="194"/>
      <c r="D73" s="195"/>
      <c r="E73" s="195"/>
      <c r="F73" s="195"/>
      <c r="G73" s="195"/>
      <c r="H73" s="195"/>
      <c r="I73" s="196"/>
      <c r="J73" s="179">
        <v>1</v>
      </c>
      <c r="K73" s="181"/>
      <c r="L73" s="139" t="s">
        <v>161</v>
      </c>
      <c r="M73" s="167">
        <v>300</v>
      </c>
      <c r="N73" s="70">
        <f t="shared" si="8"/>
        <v>300</v>
      </c>
      <c r="O73" s="113"/>
    </row>
    <row r="74" spans="1:15" ht="16" customHeight="1">
      <c r="A74" s="84" t="s">
        <v>55</v>
      </c>
      <c r="B74" s="26" t="s">
        <v>54</v>
      </c>
      <c r="C74" s="194"/>
      <c r="D74" s="195"/>
      <c r="E74" s="195"/>
      <c r="F74" s="195"/>
      <c r="G74" s="195"/>
      <c r="H74" s="195"/>
      <c r="I74" s="196"/>
      <c r="J74" s="179"/>
      <c r="K74" s="181"/>
      <c r="L74" s="139" t="s">
        <v>52</v>
      </c>
      <c r="M74" s="167"/>
      <c r="N74" s="70">
        <f t="shared" si="8"/>
        <v>0</v>
      </c>
      <c r="O74" s="113"/>
    </row>
    <row r="75" spans="1:15" ht="16" customHeight="1">
      <c r="A75" s="84" t="s">
        <v>57</v>
      </c>
      <c r="B75" s="26" t="s">
        <v>42</v>
      </c>
      <c r="C75" s="194"/>
      <c r="D75" s="195"/>
      <c r="E75" s="195"/>
      <c r="F75" s="195"/>
      <c r="G75" s="195"/>
      <c r="H75" s="195"/>
      <c r="I75" s="196"/>
      <c r="J75" s="179">
        <v>2</v>
      </c>
      <c r="K75" s="181"/>
      <c r="L75" s="139" t="s">
        <v>43</v>
      </c>
      <c r="M75" s="167">
        <v>40</v>
      </c>
      <c r="N75" s="70">
        <f t="shared" si="8"/>
        <v>80</v>
      </c>
      <c r="O75" s="113"/>
    </row>
    <row r="76" spans="1:15" ht="16" customHeight="1">
      <c r="A76" s="85" t="s">
        <v>90</v>
      </c>
      <c r="B76" s="38" t="s">
        <v>72</v>
      </c>
      <c r="C76" s="197" t="s">
        <v>157</v>
      </c>
      <c r="D76" s="198"/>
      <c r="E76" s="198"/>
      <c r="F76" s="198"/>
      <c r="G76" s="198"/>
      <c r="H76" s="198"/>
      <c r="I76" s="199"/>
      <c r="J76" s="182">
        <v>50</v>
      </c>
      <c r="K76" s="184"/>
      <c r="L76" s="140" t="s">
        <v>84</v>
      </c>
      <c r="M76" s="168">
        <v>0</v>
      </c>
      <c r="N76" s="90">
        <f t="shared" si="8"/>
        <v>0</v>
      </c>
      <c r="O76" s="146"/>
    </row>
    <row r="77" spans="1:15" ht="16" customHeight="1" thickBot="1">
      <c r="A77" s="74" t="s">
        <v>107</v>
      </c>
      <c r="B77" s="75"/>
      <c r="C77" s="75"/>
      <c r="D77" s="75"/>
      <c r="E77" s="75"/>
      <c r="F77" s="75"/>
      <c r="G77" s="75"/>
      <c r="H77" s="75"/>
      <c r="I77" s="75"/>
      <c r="J77" s="31"/>
      <c r="K77" s="31"/>
      <c r="L77" s="31"/>
      <c r="M77" s="130"/>
      <c r="N77" s="76">
        <f>SUM(N66:N76)</f>
        <v>2080</v>
      </c>
      <c r="O77" s="131"/>
    </row>
    <row r="78" spans="1:15" ht="16" customHeight="1">
      <c r="A78" s="32" t="s">
        <v>139</v>
      </c>
      <c r="B78" s="94" t="s">
        <v>78</v>
      </c>
      <c r="C78" s="185" t="s">
        <v>75</v>
      </c>
      <c r="D78" s="186"/>
      <c r="E78" s="186"/>
      <c r="F78" s="186"/>
      <c r="G78" s="186"/>
      <c r="H78" s="186"/>
      <c r="I78" s="186"/>
      <c r="J78" s="94" t="s">
        <v>58</v>
      </c>
      <c r="K78" s="94" t="s">
        <v>59</v>
      </c>
      <c r="L78" s="95" t="s">
        <v>142</v>
      </c>
      <c r="M78" s="132" t="s">
        <v>95</v>
      </c>
      <c r="N78" s="94" t="s">
        <v>20</v>
      </c>
      <c r="O78" s="133" t="s">
        <v>0</v>
      </c>
    </row>
    <row r="79" spans="1:15" ht="16" customHeight="1">
      <c r="A79" s="67" t="s">
        <v>121</v>
      </c>
      <c r="B79" s="68" t="s">
        <v>137</v>
      </c>
      <c r="C79" s="68"/>
      <c r="D79" s="68"/>
      <c r="E79" s="68"/>
      <c r="F79" s="68"/>
      <c r="G79" s="68"/>
      <c r="H79" s="68"/>
      <c r="I79" s="68"/>
      <c r="J79" s="22"/>
      <c r="K79" s="22"/>
      <c r="L79" s="22"/>
      <c r="M79" s="122"/>
      <c r="N79" s="68"/>
      <c r="O79" s="123"/>
    </row>
    <row r="80" spans="1:15" ht="16" customHeight="1">
      <c r="A80" s="3" t="s">
        <v>60</v>
      </c>
      <c r="B80" s="39" t="s">
        <v>122</v>
      </c>
      <c r="C80" s="200"/>
      <c r="D80" s="201"/>
      <c r="E80" s="201"/>
      <c r="F80" s="201"/>
      <c r="G80" s="201"/>
      <c r="H80" s="201"/>
      <c r="I80" s="202"/>
      <c r="J80" s="25">
        <v>1</v>
      </c>
      <c r="K80" s="25">
        <v>2</v>
      </c>
      <c r="L80" s="124" t="s">
        <v>17</v>
      </c>
      <c r="M80" s="125">
        <v>500</v>
      </c>
      <c r="N80" s="70">
        <f>J80*K80*M80</f>
        <v>1000</v>
      </c>
      <c r="O80" s="126" t="s">
        <v>185</v>
      </c>
    </row>
    <row r="81" spans="1:15" ht="16" customHeight="1">
      <c r="A81" s="99" t="s">
        <v>61</v>
      </c>
      <c r="B81" s="40" t="s">
        <v>93</v>
      </c>
      <c r="C81" s="179"/>
      <c r="D81" s="180"/>
      <c r="E81" s="180"/>
      <c r="F81" s="180"/>
      <c r="G81" s="180"/>
      <c r="H81" s="180"/>
      <c r="I81" s="181"/>
      <c r="J81" s="96"/>
      <c r="K81" s="96"/>
      <c r="L81" s="109" t="s">
        <v>17</v>
      </c>
      <c r="M81" s="110"/>
      <c r="N81" s="62">
        <f t="shared" ref="N81:N83" si="9">J81*K81*M81</f>
        <v>0</v>
      </c>
      <c r="O81" s="113"/>
    </row>
    <row r="82" spans="1:15" ht="16" customHeight="1">
      <c r="A82" s="99" t="s">
        <v>85</v>
      </c>
      <c r="B82" s="40" t="s">
        <v>91</v>
      </c>
      <c r="C82" s="179"/>
      <c r="D82" s="180"/>
      <c r="E82" s="180"/>
      <c r="F82" s="180"/>
      <c r="G82" s="180"/>
      <c r="H82" s="180"/>
      <c r="I82" s="181"/>
      <c r="J82" s="96"/>
      <c r="K82" s="96"/>
      <c r="L82" s="109" t="s">
        <v>17</v>
      </c>
      <c r="M82" s="110"/>
      <c r="N82" s="62">
        <f t="shared" si="9"/>
        <v>0</v>
      </c>
      <c r="O82" s="113"/>
    </row>
    <row r="83" spans="1:15" ht="16" customHeight="1">
      <c r="A83" s="100" t="s">
        <v>92</v>
      </c>
      <c r="B83" s="41" t="s">
        <v>73</v>
      </c>
      <c r="C83" s="182"/>
      <c r="D83" s="183"/>
      <c r="E83" s="183"/>
      <c r="F83" s="183"/>
      <c r="G83" s="183"/>
      <c r="H83" s="183"/>
      <c r="I83" s="184"/>
      <c r="J83" s="36">
        <v>2</v>
      </c>
      <c r="K83" s="36">
        <v>1</v>
      </c>
      <c r="L83" s="147" t="s">
        <v>17</v>
      </c>
      <c r="M83" s="145">
        <v>500</v>
      </c>
      <c r="N83" s="82">
        <f t="shared" si="9"/>
        <v>1000</v>
      </c>
      <c r="O83" s="146" t="s">
        <v>185</v>
      </c>
    </row>
    <row r="84" spans="1:15" ht="16" customHeight="1">
      <c r="A84" s="77" t="s">
        <v>107</v>
      </c>
      <c r="B84" s="78"/>
      <c r="C84" s="78"/>
      <c r="D84" s="78"/>
      <c r="E84" s="78"/>
      <c r="F84" s="78"/>
      <c r="G84" s="78"/>
      <c r="H84" s="78"/>
      <c r="I84" s="78"/>
      <c r="J84" s="33"/>
      <c r="K84" s="33"/>
      <c r="L84" s="33"/>
      <c r="M84" s="134"/>
      <c r="N84" s="86">
        <f>SUM(N80:N83)</f>
        <v>2000</v>
      </c>
      <c r="O84" s="135"/>
    </row>
    <row r="85" spans="1:15" ht="16" customHeight="1" thickBot="1">
      <c r="A85" s="87" t="s">
        <v>123</v>
      </c>
      <c r="B85" s="88"/>
      <c r="C85" s="88"/>
      <c r="D85" s="88"/>
      <c r="E85" s="88"/>
      <c r="F85" s="88"/>
      <c r="G85" s="88"/>
      <c r="H85" s="88"/>
      <c r="I85" s="88"/>
      <c r="J85" s="42"/>
      <c r="K85" s="42"/>
      <c r="L85" s="42"/>
      <c r="M85" s="148"/>
      <c r="N85" s="89">
        <f>SUM(N33,N41,N63,N77,N84)</f>
        <v>111242</v>
      </c>
      <c r="O85" s="149"/>
    </row>
    <row r="86" spans="1:15" ht="16" customHeight="1">
      <c r="A86" s="32" t="s">
        <v>139</v>
      </c>
      <c r="B86" s="94" t="s">
        <v>78</v>
      </c>
      <c r="C86" s="185" t="s">
        <v>75</v>
      </c>
      <c r="D86" s="186"/>
      <c r="E86" s="186"/>
      <c r="F86" s="186"/>
      <c r="G86" s="186"/>
      <c r="H86" s="186"/>
      <c r="I86" s="186"/>
      <c r="J86" s="187" t="s">
        <v>76</v>
      </c>
      <c r="K86" s="185"/>
      <c r="L86" s="95" t="s">
        <v>142</v>
      </c>
      <c r="M86" s="132" t="s">
        <v>95</v>
      </c>
      <c r="N86" s="94" t="s">
        <v>20</v>
      </c>
      <c r="O86" s="133" t="s">
        <v>0</v>
      </c>
    </row>
    <row r="87" spans="1:15" ht="16" customHeight="1">
      <c r="A87" s="43" t="s">
        <v>124</v>
      </c>
      <c r="B87" s="68" t="s">
        <v>62</v>
      </c>
      <c r="C87" s="68"/>
      <c r="D87" s="68"/>
      <c r="E87" s="68"/>
      <c r="F87" s="68"/>
      <c r="G87" s="68"/>
      <c r="H87" s="68"/>
      <c r="I87" s="68"/>
      <c r="J87" s="22"/>
      <c r="K87" s="22"/>
      <c r="L87" s="22"/>
      <c r="M87" s="122"/>
      <c r="N87" s="68"/>
      <c r="O87" s="123"/>
    </row>
    <row r="88" spans="1:15" ht="16" customHeight="1">
      <c r="A88" s="2" t="s">
        <v>63</v>
      </c>
      <c r="B88" s="44" t="s">
        <v>62</v>
      </c>
      <c r="C88" s="188" t="s">
        <v>125</v>
      </c>
      <c r="D88" s="189"/>
      <c r="E88" s="189"/>
      <c r="F88" s="189"/>
      <c r="G88" s="189"/>
      <c r="H88" s="189"/>
      <c r="I88" s="190"/>
      <c r="J88" s="191">
        <f>N85</f>
        <v>111242</v>
      </c>
      <c r="K88" s="192"/>
      <c r="L88" s="150"/>
      <c r="M88" s="151">
        <v>0.08</v>
      </c>
      <c r="N88" s="90">
        <f>J88*M88</f>
        <v>8899.36</v>
      </c>
      <c r="O88" s="152"/>
    </row>
    <row r="89" spans="1:15" ht="16" customHeight="1" thickBot="1">
      <c r="A89" s="91" t="s">
        <v>107</v>
      </c>
      <c r="B89" s="92"/>
      <c r="C89" s="92"/>
      <c r="D89" s="92"/>
      <c r="E89" s="92"/>
      <c r="F89" s="92"/>
      <c r="G89" s="92"/>
      <c r="H89" s="92"/>
      <c r="I89" s="92"/>
      <c r="J89" s="45"/>
      <c r="K89" s="45"/>
      <c r="L89" s="45"/>
      <c r="M89" s="153"/>
      <c r="N89" s="93">
        <f>SUM(N88:N88)</f>
        <v>8899.36</v>
      </c>
      <c r="O89" s="154"/>
    </row>
    <row r="90" spans="1:15" ht="16" customHeight="1">
      <c r="A90" s="32" t="s">
        <v>139</v>
      </c>
      <c r="B90" s="94" t="s">
        <v>78</v>
      </c>
      <c r="C90" s="185" t="s">
        <v>75</v>
      </c>
      <c r="D90" s="186"/>
      <c r="E90" s="186"/>
      <c r="F90" s="186"/>
      <c r="G90" s="186"/>
      <c r="H90" s="186"/>
      <c r="I90" s="186"/>
      <c r="J90" s="94" t="s">
        <v>58</v>
      </c>
      <c r="K90" s="94" t="s">
        <v>59</v>
      </c>
      <c r="L90" s="95" t="s">
        <v>142</v>
      </c>
      <c r="M90" s="132" t="s">
        <v>95</v>
      </c>
      <c r="N90" s="94" t="s">
        <v>20</v>
      </c>
      <c r="O90" s="133" t="s">
        <v>0</v>
      </c>
    </row>
    <row r="91" spans="1:15" ht="16" customHeight="1">
      <c r="A91" s="43" t="s">
        <v>126</v>
      </c>
      <c r="B91" s="68" t="s">
        <v>127</v>
      </c>
      <c r="C91" s="68"/>
      <c r="D91" s="68"/>
      <c r="E91" s="68"/>
      <c r="F91" s="68"/>
      <c r="G91" s="68"/>
      <c r="H91" s="68"/>
      <c r="I91" s="68"/>
      <c r="J91" s="22"/>
      <c r="K91" s="22"/>
      <c r="L91" s="22"/>
      <c r="M91" s="122"/>
      <c r="N91" s="68"/>
      <c r="O91" s="123"/>
    </row>
    <row r="92" spans="1:15" ht="16" customHeight="1">
      <c r="A92" s="2" t="s">
        <v>64</v>
      </c>
      <c r="B92" s="44" t="s">
        <v>128</v>
      </c>
      <c r="C92" s="188" t="s">
        <v>159</v>
      </c>
      <c r="D92" s="189"/>
      <c r="E92" s="189"/>
      <c r="F92" s="189"/>
      <c r="G92" s="189"/>
      <c r="H92" s="189"/>
      <c r="I92" s="190"/>
      <c r="J92" s="46">
        <v>1</v>
      </c>
      <c r="K92" s="46">
        <v>3</v>
      </c>
      <c r="L92" s="150" t="s">
        <v>17</v>
      </c>
      <c r="M92" s="155">
        <v>1700</v>
      </c>
      <c r="N92" s="90">
        <f>J92*K92*M92</f>
        <v>5100</v>
      </c>
      <c r="O92" s="152"/>
    </row>
    <row r="93" spans="1:15" ht="16" customHeight="1" thickBot="1">
      <c r="A93" s="91" t="s">
        <v>107</v>
      </c>
      <c r="B93" s="92"/>
      <c r="C93" s="92"/>
      <c r="D93" s="92"/>
      <c r="E93" s="92"/>
      <c r="F93" s="92"/>
      <c r="G93" s="92"/>
      <c r="H93" s="92"/>
      <c r="I93" s="92"/>
      <c r="J93" s="45"/>
      <c r="K93" s="45"/>
      <c r="L93" s="45"/>
      <c r="M93" s="153"/>
      <c r="N93" s="93">
        <f>SUM(N92:N92)</f>
        <v>5100</v>
      </c>
      <c r="O93" s="154"/>
    </row>
    <row r="94" spans="1:15" ht="16" customHeight="1">
      <c r="A94" s="32" t="s">
        <v>139</v>
      </c>
      <c r="B94" s="94" t="s">
        <v>78</v>
      </c>
      <c r="C94" s="187" t="s">
        <v>75</v>
      </c>
      <c r="D94" s="206"/>
      <c r="E94" s="206"/>
      <c r="F94" s="206"/>
      <c r="G94" s="185"/>
      <c r="H94" s="94" t="s">
        <v>129</v>
      </c>
      <c r="I94" s="94" t="s">
        <v>130</v>
      </c>
      <c r="J94" s="187" t="s">
        <v>58</v>
      </c>
      <c r="K94" s="185"/>
      <c r="L94" s="95" t="s">
        <v>142</v>
      </c>
      <c r="M94" s="132" t="s">
        <v>95</v>
      </c>
      <c r="N94" s="94" t="s">
        <v>20</v>
      </c>
      <c r="O94" s="133" t="s">
        <v>0</v>
      </c>
    </row>
    <row r="95" spans="1:15" ht="16" customHeight="1">
      <c r="A95" s="67" t="s">
        <v>65</v>
      </c>
      <c r="B95" s="68" t="s">
        <v>66</v>
      </c>
      <c r="C95" s="68"/>
      <c r="D95" s="68"/>
      <c r="E95" s="68"/>
      <c r="F95" s="68"/>
      <c r="G95" s="68"/>
      <c r="H95" s="68"/>
      <c r="I95" s="68"/>
      <c r="J95" s="22"/>
      <c r="K95" s="22"/>
      <c r="L95" s="22"/>
      <c r="M95" s="122"/>
      <c r="N95" s="68"/>
      <c r="O95" s="123"/>
    </row>
    <row r="96" spans="1:15" ht="27.75" customHeight="1">
      <c r="A96" s="98" t="s">
        <v>67</v>
      </c>
      <c r="B96" s="47" t="s">
        <v>131</v>
      </c>
      <c r="C96" s="207" t="s">
        <v>171</v>
      </c>
      <c r="D96" s="207"/>
      <c r="E96" s="207"/>
      <c r="F96" s="207"/>
      <c r="G96" s="207"/>
      <c r="H96" s="80" t="s">
        <v>148</v>
      </c>
      <c r="I96" s="80" t="s">
        <v>149</v>
      </c>
      <c r="J96" s="208">
        <v>35</v>
      </c>
      <c r="K96" s="208"/>
      <c r="L96" s="106" t="s">
        <v>77</v>
      </c>
      <c r="M96" s="143">
        <v>3000</v>
      </c>
      <c r="N96" s="61">
        <f>J96*M96</f>
        <v>105000</v>
      </c>
      <c r="O96" s="163" t="s">
        <v>177</v>
      </c>
    </row>
    <row r="97" spans="1:15" ht="16" customHeight="1">
      <c r="A97" s="103"/>
      <c r="B97" s="48" t="s">
        <v>62</v>
      </c>
      <c r="C97" s="209" t="s">
        <v>132</v>
      </c>
      <c r="D97" s="209"/>
      <c r="E97" s="209"/>
      <c r="F97" s="209"/>
      <c r="G97" s="209"/>
      <c r="H97" s="209"/>
      <c r="I97" s="209"/>
      <c r="J97" s="209"/>
      <c r="K97" s="209"/>
      <c r="L97" s="209"/>
      <c r="M97" s="156">
        <v>0.03</v>
      </c>
      <c r="N97" s="73">
        <f>SUM(N96)*M97</f>
        <v>3150</v>
      </c>
      <c r="O97" s="129"/>
    </row>
    <row r="98" spans="1:15" ht="16" customHeight="1" thickBot="1">
      <c r="A98" s="91" t="s">
        <v>107</v>
      </c>
      <c r="B98" s="92"/>
      <c r="C98" s="92"/>
      <c r="D98" s="92"/>
      <c r="E98" s="92"/>
      <c r="F98" s="92"/>
      <c r="G98" s="92"/>
      <c r="H98" s="92"/>
      <c r="I98" s="92"/>
      <c r="J98" s="45"/>
      <c r="K98" s="45"/>
      <c r="L98" s="45"/>
      <c r="M98" s="153"/>
      <c r="N98" s="93">
        <f>SUM(N96:N97)</f>
        <v>108150</v>
      </c>
      <c r="O98" s="154"/>
    </row>
    <row r="99" spans="1:15" ht="16" customHeight="1">
      <c r="A99" s="32" t="s">
        <v>139</v>
      </c>
      <c r="B99" s="94" t="s">
        <v>78</v>
      </c>
      <c r="C99" s="185" t="s">
        <v>75</v>
      </c>
      <c r="D99" s="186"/>
      <c r="E99" s="186"/>
      <c r="F99" s="186"/>
      <c r="G99" s="186"/>
      <c r="H99" s="186"/>
      <c r="I99" s="186"/>
      <c r="J99" s="187" t="s">
        <v>76</v>
      </c>
      <c r="K99" s="185"/>
      <c r="L99" s="95" t="s">
        <v>142</v>
      </c>
      <c r="M99" s="132" t="s">
        <v>95</v>
      </c>
      <c r="N99" s="94" t="s">
        <v>20</v>
      </c>
      <c r="O99" s="133" t="s">
        <v>0</v>
      </c>
    </row>
    <row r="100" spans="1:15" ht="16" customHeight="1">
      <c r="A100" s="43" t="s">
        <v>68</v>
      </c>
      <c r="B100" s="68" t="s">
        <v>69</v>
      </c>
      <c r="C100" s="68"/>
      <c r="D100" s="68"/>
      <c r="E100" s="68"/>
      <c r="F100" s="68"/>
      <c r="G100" s="68"/>
      <c r="H100" s="68"/>
      <c r="I100" s="68"/>
      <c r="J100" s="22"/>
      <c r="K100" s="22"/>
      <c r="L100" s="22"/>
      <c r="M100" s="122"/>
      <c r="N100" s="68"/>
      <c r="O100" s="123"/>
    </row>
    <row r="101" spans="1:15" ht="16" customHeight="1">
      <c r="A101" s="2" t="s">
        <v>70</v>
      </c>
      <c r="B101" s="44" t="s">
        <v>69</v>
      </c>
      <c r="C101" s="203"/>
      <c r="D101" s="204"/>
      <c r="E101" s="204"/>
      <c r="F101" s="204"/>
      <c r="G101" s="204"/>
      <c r="H101" s="204"/>
      <c r="I101" s="205"/>
      <c r="J101" s="191">
        <f>SUM(N85,N89,N93,N98)</f>
        <v>233391.35999999999</v>
      </c>
      <c r="K101" s="192"/>
      <c r="L101" s="150"/>
      <c r="M101" s="151">
        <v>0.06</v>
      </c>
      <c r="N101" s="90">
        <f>J101*M101</f>
        <v>14003.481599999999</v>
      </c>
      <c r="O101" s="152"/>
    </row>
    <row r="102" spans="1:15" ht="16" customHeight="1">
      <c r="A102" s="87" t="s">
        <v>107</v>
      </c>
      <c r="B102" s="88"/>
      <c r="C102" s="88"/>
      <c r="D102" s="88"/>
      <c r="E102" s="88"/>
      <c r="F102" s="88"/>
      <c r="G102" s="88"/>
      <c r="H102" s="88"/>
      <c r="I102" s="88"/>
      <c r="J102" s="42"/>
      <c r="K102" s="42"/>
      <c r="L102" s="42"/>
      <c r="M102" s="148"/>
      <c r="N102" s="89">
        <f>SUM(N101,J101)</f>
        <v>247394.84159999999</v>
      </c>
      <c r="O102" s="149"/>
    </row>
    <row r="103" spans="1:15" ht="16" customHeight="1" thickBot="1">
      <c r="A103" s="64"/>
      <c r="B103" s="65" t="s">
        <v>136</v>
      </c>
      <c r="C103" s="65"/>
      <c r="D103" s="65"/>
      <c r="E103" s="65"/>
      <c r="F103" s="65"/>
      <c r="G103" s="65"/>
      <c r="H103" s="65"/>
      <c r="I103" s="65"/>
      <c r="J103" s="20"/>
      <c r="K103" s="20"/>
      <c r="L103" s="20"/>
      <c r="M103" s="157"/>
      <c r="N103" s="158"/>
      <c r="O103" s="159"/>
    </row>
    <row r="104" spans="1:15" ht="15" customHeight="1"/>
    <row r="105" spans="1:15" ht="15" customHeight="1"/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</sheetData>
  <dataConsolidate/>
  <mergeCells count="114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2"/>
    <mergeCell ref="B59:B62"/>
    <mergeCell ref="C59:G59"/>
    <mergeCell ref="C60:G60"/>
    <mergeCell ref="C62:G62"/>
    <mergeCell ref="C64:I64"/>
    <mergeCell ref="A54:A58"/>
    <mergeCell ref="B54:B58"/>
    <mergeCell ref="C54:I54"/>
    <mergeCell ref="C55:I55"/>
    <mergeCell ref="C56:I56"/>
    <mergeCell ref="C57:I57"/>
    <mergeCell ref="C58:I58"/>
    <mergeCell ref="C61:G61"/>
    <mergeCell ref="C71:I71"/>
    <mergeCell ref="J71:K71"/>
    <mergeCell ref="J72:K72"/>
    <mergeCell ref="J64:K64"/>
    <mergeCell ref="C66:I66"/>
    <mergeCell ref="J66:K66"/>
    <mergeCell ref="C67:I67"/>
    <mergeCell ref="J67:K67"/>
    <mergeCell ref="C68:I68"/>
    <mergeCell ref="J68:K68"/>
    <mergeCell ref="C101:I101"/>
    <mergeCell ref="J101:K101"/>
    <mergeCell ref="C90:I90"/>
    <mergeCell ref="C92:I92"/>
    <mergeCell ref="C94:G94"/>
    <mergeCell ref="J94:K94"/>
    <mergeCell ref="C96:G96"/>
    <mergeCell ref="J96:K96"/>
    <mergeCell ref="C97:L97"/>
    <mergeCell ref="C99:I99"/>
    <mergeCell ref="J99:K99"/>
    <mergeCell ref="C81:I81"/>
    <mergeCell ref="C82:I82"/>
    <mergeCell ref="C83:I83"/>
    <mergeCell ref="C86:I86"/>
    <mergeCell ref="J86:K86"/>
    <mergeCell ref="C88:I88"/>
    <mergeCell ref="J88:K88"/>
    <mergeCell ref="N3:O3"/>
    <mergeCell ref="N4:O4"/>
    <mergeCell ref="C75:I75"/>
    <mergeCell ref="J75:K75"/>
    <mergeCell ref="C76:I76"/>
    <mergeCell ref="J76:K76"/>
    <mergeCell ref="C78:I78"/>
    <mergeCell ref="C80:I80"/>
    <mergeCell ref="C72:I72"/>
    <mergeCell ref="C73:I73"/>
    <mergeCell ref="J73:K73"/>
    <mergeCell ref="C74:I74"/>
    <mergeCell ref="J74:K74"/>
    <mergeCell ref="C69:I69"/>
    <mergeCell ref="J69:K69"/>
    <mergeCell ref="C70:I70"/>
    <mergeCell ref="J70:K70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</mergeCells>
  <phoneticPr fontId="19" type="noConversion"/>
  <dataValidations count="7">
    <dataValidation type="list" allowBlank="1" showInputMessage="1" showErrorMessage="1" sqref="C36:C40">
      <formula1>#REF!</formula1>
    </dataValidation>
    <dataValidation type="list" allowBlank="1" showInputMessage="1" showErrorMessage="1" sqref="I96">
      <formula1>#REF!</formula1>
    </dataValidation>
    <dataValidation type="list" allowBlank="1" showInputMessage="1" showErrorMessage="1" sqref="H96">
      <formula1>#REF!</formula1>
    </dataValidation>
    <dataValidation type="list" allowBlank="1" showInputMessage="1" showErrorMessage="1" sqref="D10:D20 D36:D40">
      <formula1>#REF!</formula1>
    </dataValidation>
    <dataValidation type="list" allowBlank="1" showInputMessage="1" showErrorMessage="1" sqref="F12:F20 F10 F36:F37 F39:F40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H59:H62">
      <formula1>$B$100:$B$126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2017-12-05T05:41:07Z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-138882401</vt:i4>
  </property>
</Properties>
</file>