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<sst xmlns="http://schemas.openxmlformats.org/spreadsheetml/2006/main" count="132" uniqueCount="100">
  <si>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</si>
  <si>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</si>
  <si>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</si>
  <si>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</si>
  <si>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</si>
  <si>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</si>
  <si>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</si>
  <si>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</si>
  <si>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</si>
  <si>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</si>
  <si>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</si>
  <si>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</si>
  <si>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</si>
  <si>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</si>
  <si>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</si>
  <si>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</si>
  <si>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</si>
  <si>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</si>
  <si>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</si>
  <si>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</si>
  <si>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</si>
  <si>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</si>
  <si>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</si>
  <si>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</si>
  <si>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</si>
  <si>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</si>
  <si>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</si>
  <si>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</si>
  <si>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</si>
  <si>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</si>
  <si>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</si>
  <si>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</si>
  <si>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</si>
  <si>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</si>
  <si>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</si>
  <si>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</si>
  <si>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</si>
  <si>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</si>
  <si>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</si>
  <si>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</si>
  <si>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</si>
  <si>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</si>
  <si>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</si>
  <si>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</si>
  <si>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</si>
  <si>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</si>
  <si>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</si>
  <si>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</si>
  <si>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</si>
  <si>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</si>
  <si>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</si>
  <si>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</si>
  <si>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</si>
  <si>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</si>
  <si>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</si>
  <si>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</si>
  <si>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</si>
  <si>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</si>
  <si>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</si>
  <si>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湖州</t>
  </si>
  <si>
    <t>部门:</t>
  </si>
  <si>
    <t>业务6组</t>
  </si>
  <si>
    <t>发生日期:</t>
  </si>
  <si>
    <t>9月20-26日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</si>
  <si>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</si>
  <si>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</si>
  <si>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</si>
  <si>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</si>
  <si>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</si>
  <si>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</si>
  <si>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</si>
  <si>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</si>
  <si>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</si>
  <si>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</si>
  <si>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北京-湖州往返</t>
  </si>
  <si>
    <t>湖州-上海</t>
  </si>
  <si>
    <t>市内交通（打车）</t>
  </si>
  <si>
    <t>家-火车站</t>
  </si>
  <si>
    <t>火车站-酒店</t>
  </si>
  <si>
    <t>酒店-火车站</t>
  </si>
  <si>
    <t>火车站-家</t>
  </si>
  <si>
    <t>餐费</t>
  </si>
  <si>
    <t>20日餐费52+36+42.5（2人）</t>
  </si>
  <si>
    <t>21日餐费33.3+16.8+27</t>
  </si>
  <si>
    <t>22日餐费74.7+27（2人）</t>
  </si>
  <si>
    <t>23日餐费22.5+51.2+17.5</t>
  </si>
  <si>
    <t>24日餐费29.5+39.1（2人）</t>
  </si>
  <si>
    <t>25日餐费28.8</t>
  </si>
  <si>
    <t>26日餐费48+63（2人）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</si>
  <si>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</si>
  <si>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</si>
  <si>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</si>
  <si>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</si>
  <si>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</si>
  <si>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</si>
  <si>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</si>
  <si>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</si>
  <si>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</si>
  <si>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9月20日、26日</t>
  </si>
  <si>
    <t>9月21日-25日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</si>
</sst>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1" workbookViewId="0">
      <selection activeCell="I42" sqref="I42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2263</v>
      </c>
      <c r="G17" s="64">
        <v>0</v>
      </c>
      <c r="H17" s="64">
        <f t="shared" si="0"/>
        <v>2263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2263</v>
      </c>
      <c r="G21" s="68">
        <f t="shared" ref="G21:H21" si="5">SUM(G17:G20)</f>
        <v>0</v>
      </c>
      <c r="H21" s="68">
        <f t="shared" si="5"/>
        <v>2263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2263</v>
      </c>
      <c r="G53" s="68">
        <f t="shared" si="22"/>
        <v>0</v>
      </c>
      <c r="H53" s="68">
        <f t="shared" si="22"/>
        <v>2263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2263</v>
      </c>
      <c r="D58" s="80"/>
      <c r="E58" s="80">
        <f>F53</f>
        <v>2263</v>
      </c>
      <c r="F58" s="80"/>
      <c r="G58" s="80">
        <f>G53</f>
        <v>0</v>
      </c>
      <c r="H58" s="80"/>
      <c r="I58" s="98">
        <f>A58-C58</f>
        <v>-2263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Normal="100" zoomScaleSheetLayoutView="100" topLeftCell="A12" workbookViewId="0">
      <selection activeCell="K19" sqref="K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44101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f t="shared" ref="G11:G16" si="0">H11+I11</f>
        <v>2050</v>
      </c>
      <c r="H11" s="25">
        <v>2050</v>
      </c>
      <c r="I11" s="41"/>
      <c r="J11" s="42"/>
      <c r="K11" s="43" t="s">
        <v>74</v>
      </c>
    </row>
    <row r="12" ht="20.1" customHeight="1" spans="2:11">
      <c r="B12" s="22"/>
      <c r="C12" s="23"/>
      <c r="D12" s="26"/>
      <c r="E12" s="22" t="s">
        <v>73</v>
      </c>
      <c r="F12" s="23"/>
      <c r="G12" s="25">
        <f t="shared" si="0"/>
        <v>110</v>
      </c>
      <c r="H12" s="25">
        <v>110</v>
      </c>
      <c r="I12" s="41"/>
      <c r="J12" s="42"/>
      <c r="K12" s="43" t="s">
        <v>75</v>
      </c>
    </row>
    <row r="13" ht="20.1" customHeight="1" spans="2:11">
      <c r="B13" s="22">
        <v>2</v>
      </c>
      <c r="C13" s="23"/>
      <c r="D13" s="26"/>
      <c r="E13" s="27" t="s">
        <v>76</v>
      </c>
      <c r="F13" s="27"/>
      <c r="G13" s="25">
        <f t="shared" si="0"/>
        <v>86</v>
      </c>
      <c r="H13" s="25">
        <v>86</v>
      </c>
      <c r="I13" s="41"/>
      <c r="J13" s="42"/>
      <c r="K13" s="43" t="s">
        <v>77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f t="shared" si="0"/>
        <v>84.3</v>
      </c>
      <c r="H14" s="25">
        <v>84.3</v>
      </c>
      <c r="I14" s="41"/>
      <c r="J14" s="42"/>
      <c r="K14" s="43" t="s">
        <v>78</v>
      </c>
    </row>
    <row r="15" ht="20.1" customHeight="1" spans="2:11">
      <c r="B15" s="22"/>
      <c r="C15" s="23"/>
      <c r="D15" s="26"/>
      <c r="E15" s="27" t="s">
        <v>76</v>
      </c>
      <c r="F15" s="27"/>
      <c r="G15" s="25">
        <f t="shared" si="0"/>
        <v>57.33</v>
      </c>
      <c r="H15" s="25">
        <v>57.33</v>
      </c>
      <c r="I15" s="41"/>
      <c r="J15" s="42"/>
      <c r="K15" s="43" t="s">
        <v>79</v>
      </c>
    </row>
    <row r="16" ht="20.1" customHeight="1" spans="2:11">
      <c r="B16" s="22"/>
      <c r="C16" s="23"/>
      <c r="D16" s="26"/>
      <c r="E16" s="27" t="s">
        <v>76</v>
      </c>
      <c r="F16" s="27"/>
      <c r="G16" s="25">
        <f t="shared" si="0"/>
        <v>98.27</v>
      </c>
      <c r="H16" s="25">
        <v>98.27</v>
      </c>
      <c r="I16" s="41"/>
      <c r="J16" s="42"/>
      <c r="K16" s="43" t="s">
        <v>80</v>
      </c>
    </row>
    <row r="17" ht="20.1" customHeight="1" spans="2:11">
      <c r="B17" s="22">
        <v>3</v>
      </c>
      <c r="C17" s="23"/>
      <c r="D17" s="26"/>
      <c r="E17" s="22" t="s">
        <v>81</v>
      </c>
      <c r="F17" s="23"/>
      <c r="G17" s="25">
        <f t="shared" ref="G17:G23" si="1">H17+I17</f>
        <v>130.5</v>
      </c>
      <c r="H17" s="25">
        <f>52+36+42.5</f>
        <v>130.5</v>
      </c>
      <c r="I17" s="41"/>
      <c r="J17" s="42"/>
      <c r="K17" s="43" t="s">
        <v>82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f t="shared" si="1"/>
        <v>77.1</v>
      </c>
      <c r="H18" s="25">
        <f>33.3+16.8+27</f>
        <v>77.1</v>
      </c>
      <c r="I18" s="41"/>
      <c r="J18" s="42"/>
      <c r="K18" s="43" t="s">
        <v>83</v>
      </c>
    </row>
    <row r="19" ht="20.1" customHeight="1" spans="2:11">
      <c r="B19" s="22"/>
      <c r="C19" s="23"/>
      <c r="D19" s="26"/>
      <c r="E19" s="22" t="s">
        <v>81</v>
      </c>
      <c r="F19" s="23"/>
      <c r="G19" s="25">
        <f t="shared" si="1"/>
        <v>101.7</v>
      </c>
      <c r="H19" s="25">
        <f>74.7+27</f>
        <v>101.7</v>
      </c>
      <c r="I19" s="41"/>
      <c r="J19" s="42"/>
      <c r="K19" s="43" t="s">
        <v>84</v>
      </c>
    </row>
    <row r="20" ht="20.1" customHeight="1" spans="2:11">
      <c r="B20" s="22"/>
      <c r="C20" s="23"/>
      <c r="D20" s="26"/>
      <c r="E20" s="22" t="s">
        <v>81</v>
      </c>
      <c r="F20" s="23"/>
      <c r="G20" s="25">
        <f t="shared" si="1"/>
        <v>91.2</v>
      </c>
      <c r="H20" s="25">
        <f>22.5+51.2+17.5</f>
        <v>91.2</v>
      </c>
      <c r="I20" s="41"/>
      <c r="J20" s="42"/>
      <c r="K20" s="43" t="s">
        <v>85</v>
      </c>
    </row>
    <row r="21" ht="20.1" customHeight="1" spans="2:11">
      <c r="B21" s="22"/>
      <c r="C21" s="23"/>
      <c r="D21" s="26"/>
      <c r="E21" s="22" t="s">
        <v>81</v>
      </c>
      <c r="F21" s="23"/>
      <c r="G21" s="25">
        <f t="shared" si="1"/>
        <v>68.66</v>
      </c>
      <c r="H21" s="25">
        <f>29.56+39.1</f>
        <v>68.66</v>
      </c>
      <c r="I21" s="41"/>
      <c r="J21" s="42"/>
      <c r="K21" s="43" t="s">
        <v>86</v>
      </c>
    </row>
    <row r="22" ht="20.1" customHeight="1" spans="2:11">
      <c r="B22" s="22"/>
      <c r="C22" s="23"/>
      <c r="D22" s="26"/>
      <c r="E22" s="22" t="s">
        <v>81</v>
      </c>
      <c r="F22" s="23"/>
      <c r="G22" s="25">
        <f t="shared" si="1"/>
        <v>28.8</v>
      </c>
      <c r="H22" s="25">
        <f>28.8</f>
        <v>28.8</v>
      </c>
      <c r="I22" s="41"/>
      <c r="J22" s="42"/>
      <c r="K22" s="43" t="s">
        <v>87</v>
      </c>
    </row>
    <row r="23" ht="20.1" customHeight="1" spans="2:11">
      <c r="B23" s="22">
        <v>4</v>
      </c>
      <c r="C23" s="23"/>
      <c r="D23" s="26"/>
      <c r="E23" s="22" t="s">
        <v>81</v>
      </c>
      <c r="F23" s="23"/>
      <c r="G23" s="25">
        <f t="shared" si="1"/>
        <v>111</v>
      </c>
      <c r="H23" s="25">
        <f>48+63</f>
        <v>111</v>
      </c>
      <c r="I23" s="41"/>
      <c r="J23" s="42"/>
      <c r="K23" s="43" t="s">
        <v>88</v>
      </c>
    </row>
    <row r="24" ht="20.1" customHeight="1" spans="2:11">
      <c r="B24" s="22">
        <v>5</v>
      </c>
      <c r="C24" s="23"/>
      <c r="D24" s="24" t="s">
        <v>41</v>
      </c>
      <c r="E24" s="27"/>
      <c r="F24" s="27"/>
      <c r="G24" s="25">
        <v>0</v>
      </c>
      <c r="H24" s="25"/>
      <c r="I24" s="41"/>
      <c r="J24" s="42"/>
      <c r="K24" s="43"/>
    </row>
    <row r="25" ht="20.1" customHeight="1" spans="2:11">
      <c r="B25" s="22">
        <v>6</v>
      </c>
      <c r="C25" s="23"/>
      <c r="D25" s="26"/>
      <c r="E25" s="27"/>
      <c r="F25" s="27"/>
      <c r="G25" s="25">
        <v>0</v>
      </c>
      <c r="H25" s="25"/>
      <c r="I25" s="41"/>
      <c r="J25" s="42"/>
      <c r="K25" s="43"/>
    </row>
    <row r="26" ht="20.1" customHeight="1" spans="2:11">
      <c r="B26" s="22">
        <v>7</v>
      </c>
      <c r="C26" s="23"/>
      <c r="D26" s="28"/>
      <c r="E26" s="27"/>
      <c r="F26" s="27"/>
      <c r="G26" s="25">
        <v>0</v>
      </c>
      <c r="H26" s="25"/>
      <c r="I26" s="41"/>
      <c r="J26" s="42"/>
      <c r="K26" s="43"/>
    </row>
    <row r="27" ht="20.1" customHeight="1" spans="2:11">
      <c r="B27" s="19" t="s">
        <v>43</v>
      </c>
      <c r="C27" s="29"/>
      <c r="D27" s="29"/>
      <c r="E27" s="29"/>
      <c r="F27" s="20"/>
      <c r="G27" s="30">
        <f>SUM(G11:G26)</f>
        <v>3094.86</v>
      </c>
      <c r="H27" s="30">
        <f>SUM(H11:H26)</f>
        <v>3094.86</v>
      </c>
      <c r="I27" s="44">
        <f>SUM(I11:J26)</f>
        <v>0</v>
      </c>
      <c r="J27" s="45"/>
      <c r="K27" s="46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47"/>
      <c r="K28" s="16"/>
    </row>
    <row r="29" ht="20.1" customHeight="1" spans="2:11">
      <c r="B29" s="21" t="s">
        <v>69</v>
      </c>
      <c r="C29" s="21"/>
      <c r="D29" s="21"/>
      <c r="E29" s="21"/>
      <c r="F29" s="21"/>
      <c r="G29" s="21" t="s">
        <v>89</v>
      </c>
      <c r="H29" s="21"/>
      <c r="I29" s="21"/>
      <c r="J29" s="21"/>
      <c r="K29" s="21" t="s">
        <v>90</v>
      </c>
    </row>
    <row r="30" ht="20.1" customHeight="1" spans="2:11">
      <c r="B30" s="31">
        <f>H27</f>
        <v>3094.86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48">
        <f>SUM(B30:J30)</f>
        <v>3094.86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91</v>
      </c>
      <c r="C32" s="16"/>
      <c r="D32" s="16"/>
      <c r="E32" s="16"/>
      <c r="F32" s="16" t="s">
        <v>50</v>
      </c>
      <c r="G32" s="16" t="s">
        <v>92</v>
      </c>
      <c r="H32" s="16"/>
      <c r="I32" s="16"/>
      <c r="J32" s="16" t="s">
        <v>52</v>
      </c>
      <c r="K32" s="16"/>
    </row>
    <row r="35" ht="18.75" spans="1:11">
      <c r="A35" s="2" t="s">
        <v>93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 t="str">
        <f>F5</f>
        <v>安黎欢</v>
      </c>
      <c r="G37" s="7"/>
      <c r="H37" s="6" t="s">
        <v>56</v>
      </c>
      <c r="I37" s="5"/>
      <c r="J37" s="7" t="str">
        <f>J5</f>
        <v>项目经理</v>
      </c>
      <c r="K37" s="35"/>
    </row>
    <row r="38" ht="20.1" customHeight="1" spans="2:11">
      <c r="B38" s="8"/>
      <c r="C38" s="9"/>
      <c r="D38" s="10" t="s">
        <v>58</v>
      </c>
      <c r="E38" s="10"/>
      <c r="F38" s="11" t="str">
        <f>F6</f>
        <v>湖州</v>
      </c>
      <c r="G38" s="11"/>
      <c r="H38" s="10" t="s">
        <v>60</v>
      </c>
      <c r="I38" s="9"/>
      <c r="J38" s="11" t="str">
        <f>J6</f>
        <v>业务6组</v>
      </c>
      <c r="K38" s="36"/>
    </row>
    <row r="39" ht="20.1" customHeight="1" spans="2:11">
      <c r="B39" s="8"/>
      <c r="C39" s="9"/>
      <c r="D39" s="10" t="s">
        <v>62</v>
      </c>
      <c r="E39" s="10"/>
      <c r="F39" s="11" t="str">
        <f>F7</f>
        <v>9月20-26日</v>
      </c>
      <c r="G39" s="11"/>
      <c r="H39" s="10" t="s">
        <v>64</v>
      </c>
      <c r="I39" s="37"/>
      <c r="J39" s="11">
        <f>J7</f>
        <v>44101</v>
      </c>
      <c r="K39" s="36"/>
    </row>
    <row r="40" ht="20.1" customHeight="1" spans="2:11">
      <c r="B40" s="12"/>
      <c r="C40" s="13"/>
      <c r="D40" s="14"/>
      <c r="E40" s="14"/>
      <c r="F40" s="15"/>
      <c r="G40" s="15"/>
      <c r="H40" s="14" t="s">
        <v>65</v>
      </c>
      <c r="I40" s="39"/>
      <c r="J40" s="15">
        <f>J8</f>
        <v>0</v>
      </c>
      <c r="K40" s="40"/>
    </row>
    <row r="41" ht="20.1" customHeight="1"/>
    <row r="42" ht="20.1" customHeight="1" spans="2:11">
      <c r="B42" s="27"/>
      <c r="C42" s="27"/>
      <c r="D42" s="32" t="s">
        <v>94</v>
      </c>
      <c r="E42" s="27" t="s">
        <v>95</v>
      </c>
      <c r="F42" s="27"/>
      <c r="G42" s="25" t="s">
        <v>96</v>
      </c>
      <c r="H42" s="25" t="s">
        <v>97</v>
      </c>
      <c r="I42" s="25" t="s">
        <v>43</v>
      </c>
      <c r="J42" s="25"/>
      <c r="K42" s="49" t="s">
        <v>71</v>
      </c>
    </row>
    <row r="43" ht="20.1" customHeight="1" spans="2:11">
      <c r="B43" s="27">
        <v>1</v>
      </c>
      <c r="C43" s="27"/>
      <c r="D43" s="33" t="s">
        <v>59</v>
      </c>
      <c r="E43" s="27" t="s">
        <v>98</v>
      </c>
      <c r="F43" s="27"/>
      <c r="G43" s="25">
        <v>200</v>
      </c>
      <c r="H43" s="25">
        <v>2</v>
      </c>
      <c r="I43" s="41">
        <f>G43*H43</f>
        <v>400</v>
      </c>
      <c r="J43" s="42"/>
      <c r="K43" s="50"/>
    </row>
    <row r="44" ht="20.1" customHeight="1" spans="2:11">
      <c r="B44" s="27">
        <v>2</v>
      </c>
      <c r="C44" s="27"/>
      <c r="D44" s="33" t="s">
        <v>59</v>
      </c>
      <c r="E44" s="27" t="s">
        <v>99</v>
      </c>
      <c r="F44" s="27"/>
      <c r="G44" s="25">
        <v>100</v>
      </c>
      <c r="H44" s="25">
        <v>5</v>
      </c>
      <c r="I44" s="41">
        <f t="shared" ref="I44:I45" si="2">G44*H44</f>
        <v>500</v>
      </c>
      <c r="J44" s="42"/>
      <c r="K44" s="50"/>
    </row>
    <row r="45" ht="20.1" customHeight="1" spans="2:11">
      <c r="B45" s="27">
        <v>3</v>
      </c>
      <c r="C45" s="27"/>
      <c r="D45" s="33"/>
      <c r="E45" s="27"/>
      <c r="F45" s="27"/>
      <c r="G45" s="25">
        <v>0</v>
      </c>
      <c r="H45" s="25">
        <v>0</v>
      </c>
      <c r="I45" s="41">
        <f t="shared" si="2"/>
        <v>0</v>
      </c>
      <c r="J45" s="42"/>
      <c r="K45" s="50"/>
    </row>
    <row r="46" ht="20.1" customHeight="1" spans="2:11">
      <c r="B46" s="19" t="s">
        <v>43</v>
      </c>
      <c r="C46" s="29"/>
      <c r="D46" s="29"/>
      <c r="E46" s="29"/>
      <c r="F46" s="20"/>
      <c r="G46" s="30"/>
      <c r="H46" s="30">
        <f>SUM(H28:H45)</f>
        <v>7</v>
      </c>
      <c r="I46" s="44">
        <f>SUM(I43:J45)</f>
        <v>900</v>
      </c>
      <c r="J46" s="45"/>
      <c r="K46" s="46"/>
    </row>
    <row r="47" ht="20.1" customHeight="1" spans="2:11">
      <c r="B47" s="16" t="s">
        <v>91</v>
      </c>
      <c r="C47" s="16"/>
      <c r="D47" s="16"/>
      <c r="E47" s="16"/>
      <c r="F47" s="16" t="s">
        <v>50</v>
      </c>
      <c r="G47" s="16" t="s">
        <v>92</v>
      </c>
      <c r="H47" s="16"/>
      <c r="I47" s="16"/>
      <c r="J47" s="16" t="s">
        <v>52</v>
      </c>
      <c r="K47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E14:F14"/>
    <mergeCell ref="E15:F15"/>
    <mergeCell ref="E16:F16"/>
    <mergeCell ref="B17:C17"/>
    <mergeCell ref="E17:F17"/>
    <mergeCell ref="I17:J17"/>
    <mergeCell ref="E18:F18"/>
    <mergeCell ref="E19:F19"/>
    <mergeCell ref="E20:F20"/>
    <mergeCell ref="E21:F21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</mergeCells>
  <pageMargins left="0.7" right="0.7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2020-09-27T08:29:55Z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