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百威\悉尼\结算单\"/>
    </mc:Choice>
  </mc:AlternateContent>
  <bookViews>
    <workbookView xWindow="0" yWindow="0" windowWidth="19770" windowHeight="8370" firstSheet="1" activeTab="1"/>
  </bookViews>
  <sheets>
    <sheet name="奖励旅游报价单-澳洲" sheetId="3" state="hidden" r:id="rId1"/>
    <sheet name="将旅旅游报价单模板-澳洲" sheetId="4" r:id="rId2"/>
  </sheets>
  <calcPr calcId="152511"/>
</workbook>
</file>

<file path=xl/calcChain.xml><?xml version="1.0" encoding="utf-8"?>
<calcChain xmlns="http://schemas.openxmlformats.org/spreadsheetml/2006/main">
  <c r="G7" i="4" l="1"/>
  <c r="G18" i="4" l="1"/>
  <c r="G17" i="4"/>
  <c r="G25" i="4" l="1"/>
  <c r="G10" i="4" l="1"/>
  <c r="G11" i="4"/>
  <c r="G12" i="4"/>
  <c r="G13" i="4"/>
  <c r="G14" i="4"/>
  <c r="G15" i="4"/>
  <c r="G16" i="4"/>
  <c r="G19" i="4"/>
  <c r="G20" i="4"/>
  <c r="G21" i="4"/>
  <c r="G22" i="4"/>
  <c r="G23" i="4"/>
  <c r="G24" i="4"/>
  <c r="G9" i="4"/>
  <c r="G8" i="4"/>
  <c r="G26" i="4" l="1"/>
  <c r="G31" i="4" s="1"/>
  <c r="L23" i="3"/>
  <c r="L24" i="3"/>
  <c r="L22" i="3"/>
  <c r="K25" i="3"/>
  <c r="G27" i="4" l="1"/>
  <c r="G30" i="4" s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2" i="4" l="1"/>
  <c r="G33" i="3"/>
  <c r="E37" i="3" s="1"/>
  <c r="E36" i="3" s="1"/>
  <c r="E35" i="3" s="1"/>
  <c r="G28" i="4" l="1"/>
  <c r="G29" i="4" s="1"/>
</calcChain>
</file>

<file path=xl/sharedStrings.xml><?xml version="1.0" encoding="utf-8"?>
<sst xmlns="http://schemas.openxmlformats.org/spreadsheetml/2006/main" count="161" uniqueCount="93">
  <si>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</si>
  <si>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</si>
  <si>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</si>
  <si>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</si>
  <si>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</si>
  <si>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</si>
  <si>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</si>
  <si>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</si>
  <si>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</si>
  <si>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</si>
  <si>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</si>
  <si>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</si>
  <si>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</si>
  <si>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酒店</t>
  </si>
  <si>
    <t>保险</t>
  </si>
  <si>
    <t>旅游意外保险，意外伤害保额50万</t>
  </si>
  <si>
    <t>请标注保险类型：</t>
  </si>
  <si>
    <t>WIFI</t>
  </si>
  <si>
    <t>台</t>
  </si>
  <si>
    <t>可选，按实发生</t>
  </si>
  <si>
    <t>餐饮</t>
  </si>
  <si>
    <t>门票</t>
  </si>
  <si>
    <t>导游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</si>
  <si>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</si>
  <si>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</si>
  <si>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</si>
  <si>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</si>
  <si>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</si>
  <si>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</si>
  <si>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</si>
  <si>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随身wifi</t>
  </si>
  <si>
    <t>领队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</si>
  <si>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</si>
  <si>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</si>
  <si>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</si>
  <si>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</si>
  <si>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</si>
  <si>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</si>
  <si>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</si>
  <si>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</si>
  <si>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</si>
  <si>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</si>
  <si>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</si>
  <si>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</si>
  <si>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</si>
  <si>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</si>
  <si>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</si>
  <si>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</si>
  <si>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</si>
  <si>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</si>
  <si>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</si>
  <si>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</si>
  <si>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</si>
  <si>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</si>
  <si>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</si>
  <si>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</si>
  <si>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</si>
  <si>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</si>
  <si>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</si>
  <si>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</si>
  <si>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</si>
  <si>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签证</t>
    <phoneticPr fontId="16" type="noConversion"/>
  </si>
  <si>
    <t>用车
（21座）</t>
    <phoneticPr fontId="16" type="noConversion"/>
  </si>
  <si>
    <t>悉尼市区10小时用车</t>
    <phoneticPr fontId="16" type="noConversion"/>
  </si>
  <si>
    <t>悉尼猎人谷12小时用车</t>
    <phoneticPr fontId="16" type="noConversion"/>
  </si>
  <si>
    <t>悉尼蓝山10小时用车</t>
    <phoneticPr fontId="16" type="noConversion"/>
  </si>
  <si>
    <t>悉尼卧龙岗10小时用车</t>
    <phoneticPr fontId="16" type="noConversion"/>
  </si>
  <si>
    <t>悉尼送机</t>
    <phoneticPr fontId="16" type="noConversion"/>
  </si>
  <si>
    <t>超时用车</t>
    <phoneticPr fontId="16" type="noConversion"/>
  </si>
  <si>
    <t>悉尼希尔顿酒店或 同等级国际5星级酒店（含早）</t>
    <phoneticPr fontId="16" type="noConversion"/>
  </si>
  <si>
    <t>中式6菜1汤、餐标：12澳币/餐</t>
    <phoneticPr fontId="16" type="noConversion"/>
  </si>
  <si>
    <t>悉尼游船西式晚餐</t>
    <phoneticPr fontId="16" type="noConversion"/>
  </si>
  <si>
    <t>门票</t>
    <phoneticPr fontId="16" type="noConversion"/>
  </si>
  <si>
    <t>中央海岸喂塘鹅</t>
    <phoneticPr fontId="16" type="noConversion"/>
  </si>
  <si>
    <t>野生公园</t>
    <phoneticPr fontId="16" type="noConversion"/>
  </si>
  <si>
    <t>猎人谷酒庄品酒</t>
    <phoneticPr fontId="16" type="noConversion"/>
  </si>
  <si>
    <t>全程司兼导用含小费</t>
    <phoneticPr fontId="16" type="noConversion"/>
  </si>
  <si>
    <t>全程领队费用，含机票酒店签证餐饮津贴等</t>
    <phoneticPr fontId="16" type="noConversion"/>
  </si>
  <si>
    <t>增值税金</t>
  </si>
  <si>
    <t>增值税点数</t>
  </si>
  <si>
    <t>含税总价</t>
  </si>
  <si>
    <t>含税单人费用</t>
  </si>
  <si>
    <t>税点和税费类型</t>
  </si>
  <si>
    <t>不含税总价</t>
  </si>
  <si>
    <t>不含税单人费用</t>
  </si>
  <si>
    <t>北京-悉尼/悉尼-北京往返国际段经济舱 参考航班 MU727</t>
    <phoneticPr fontId="16" type="noConversion"/>
  </si>
  <si>
    <t>每小时计算</t>
    <phoneticPr fontId="16" type="noConversion"/>
  </si>
  <si>
    <t>康辉集团北京国际会议展览有限公司</t>
    <phoneticPr fontId="16" type="noConversion"/>
  </si>
  <si>
    <t>陈佳伟</t>
    <phoneticPr fontId="16" type="noConversion"/>
  </si>
  <si>
    <t>chenjiawei@cct.cn</t>
    <phoneticPr fontId="16" type="noConversion"/>
  </si>
  <si>
    <t>18616860245</t>
    <phoneticPr fontId="16" type="noConversion"/>
  </si>
  <si>
    <t>导游加班费:60AUD/小时</t>
    <phoneticPr fontId="16" type="noConversion"/>
  </si>
  <si>
    <t>2人1间，7间/晚*5晚
HYATT Regency Sydney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</si>
</sst>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;\¥\-#,##0.00"/>
    <numFmt numFmtId="177" formatCode="0_ "/>
  </numFmts>
  <fonts count="19" x14ac:knownFonts="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77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77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1" fillId="0" borderId="0" xfId="3" applyFont="1">
      <alignment vertical="center"/>
    </xf>
    <xf numFmtId="0" fontId="7" fillId="4" borderId="10" xfId="3" applyFont="1" applyFill="1" applyBorder="1" applyAlignment="1">
      <alignment horizontal="center" vertical="center"/>
    </xf>
    <xf numFmtId="177" fontId="7" fillId="4" borderId="10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177" fontId="9" fillId="0" borderId="5" xfId="2" applyNumberFormat="1" applyFont="1" applyBorder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9" fontId="9" fillId="0" borderId="5" xfId="3" applyNumberFormat="1" applyFont="1" applyFill="1" applyBorder="1" applyAlignment="1">
      <alignment horizontal="left" vertical="center"/>
    </xf>
    <xf numFmtId="9" fontId="11" fillId="0" borderId="5" xfId="3" applyNumberFormat="1" applyFont="1" applyFill="1" applyBorder="1" applyAlignment="1">
      <alignment horizontal="left" vertical="center"/>
    </xf>
    <xf numFmtId="0" fontId="8" fillId="5" borderId="20" xfId="2" applyFont="1" applyFill="1" applyBorder="1" applyAlignment="1">
      <alignment horizontal="center" vertical="center"/>
    </xf>
    <xf numFmtId="9" fontId="9" fillId="0" borderId="21" xfId="3" applyNumberFormat="1" applyFont="1" applyFill="1" applyBorder="1" applyAlignment="1">
      <alignment horizontal="left" vertical="center"/>
    </xf>
    <xf numFmtId="0" fontId="9" fillId="0" borderId="21" xfId="3" applyFont="1" applyFill="1" applyBorder="1" applyAlignment="1">
      <alignment horizontal="left" vertical="center"/>
    </xf>
    <xf numFmtId="9" fontId="9" fillId="0" borderId="19" xfId="3" applyNumberFormat="1" applyFont="1" applyFill="1" applyBorder="1" applyAlignment="1">
      <alignment horizontal="left" vertical="center"/>
    </xf>
    <xf numFmtId="177" fontId="17" fillId="0" borderId="5" xfId="2" applyNumberFormat="1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177" fontId="2" fillId="0" borderId="0" xfId="3" applyNumberFormat="1" applyFont="1" applyAlignment="1">
      <alignment horizontal="left" vertical="center"/>
    </xf>
    <xf numFmtId="0" fontId="9" fillId="0" borderId="5" xfId="2" applyFont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8" fillId="5" borderId="10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6" fontId="12" fillId="0" borderId="15" xfId="0" applyNumberFormat="1" applyFont="1" applyFill="1" applyBorder="1" applyAlignment="1">
      <alignment horizontal="center" vertical="center"/>
    </xf>
    <xf numFmtId="176" fontId="12" fillId="0" borderId="16" xfId="0" applyNumberFormat="1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49" fontId="4" fillId="3" borderId="8" xfId="3" applyNumberFormat="1" applyFont="1" applyFill="1" applyBorder="1" applyAlignment="1">
      <alignment horizontal="center" vertical="center"/>
    </xf>
    <xf numFmtId="49" fontId="4" fillId="3" borderId="9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49" fontId="18" fillId="3" borderId="2" xfId="3" applyNumberFormat="1" applyFont="1" applyFill="1" applyBorder="1" applyAlignment="1">
      <alignment horizontal="center" vertical="center"/>
    </xf>
    <xf numFmtId="49" fontId="4" fillId="3" borderId="2" xfId="3" applyNumberFormat="1" applyFont="1" applyFill="1" applyBorder="1" applyAlignment="1">
      <alignment horizontal="center" vertical="center"/>
    </xf>
    <xf numFmtId="49" fontId="4" fillId="3" borderId="3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49" fontId="18" fillId="3" borderId="5" xfId="3" applyNumberFormat="1" applyFont="1" applyFill="1" applyBorder="1" applyAlignment="1">
      <alignment horizontal="center" vertical="center"/>
    </xf>
    <xf numFmtId="49" fontId="4" fillId="3" borderId="5" xfId="3" applyNumberFormat="1" applyFont="1" applyFill="1" applyBorder="1" applyAlignment="1">
      <alignment horizontal="center" vertical="center"/>
    </xf>
    <xf numFmtId="49" fontId="4" fillId="3" borderId="6" xfId="3" applyNumberFormat="1" applyFont="1" applyFill="1" applyBorder="1" applyAlignment="1">
      <alignment horizontal="center" vertical="center"/>
    </xf>
    <xf numFmtId="49" fontId="14" fillId="3" borderId="5" xfId="1" applyNumberForma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njia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6.5" x14ac:dyDescent="0.25"/>
  <cols>
    <col min="1" max="1" width="2.58203125" style="2" customWidth="1"/>
    <col min="2" max="2" width="8.33203125" style="2" customWidth="1"/>
    <col min="3" max="3" width="46.08203125" style="2" customWidth="1"/>
    <col min="4" max="4" width="8.75" style="2" customWidth="1"/>
    <col min="5" max="5" width="7" style="2" customWidth="1"/>
    <col min="6" max="6" width="12.25" style="2" customWidth="1"/>
    <col min="7" max="7" width="13.08203125" style="3" customWidth="1"/>
    <col min="8" max="8" width="34" style="2" customWidth="1"/>
    <col min="9" max="16384" width="9" style="2"/>
  </cols>
  <sheetData>
    <row r="1" spans="2:11" s="1" customFormat="1" ht="14" x14ac:dyDescent="0.25">
      <c r="B1" s="46" t="s">
        <v>0</v>
      </c>
      <c r="C1" s="47"/>
      <c r="D1" s="48"/>
      <c r="E1" s="48"/>
      <c r="F1" s="48"/>
      <c r="G1" s="49"/>
      <c r="H1" s="4"/>
      <c r="I1" s="19"/>
    </row>
    <row r="2" spans="2:11" s="1" customFormat="1" ht="14" x14ac:dyDescent="0.25">
      <c r="B2" s="50" t="s">
        <v>1</v>
      </c>
      <c r="C2" s="51"/>
      <c r="D2" s="52"/>
      <c r="E2" s="52"/>
      <c r="F2" s="52"/>
      <c r="G2" s="53"/>
    </row>
    <row r="3" spans="2:11" s="1" customFormat="1" ht="14" x14ac:dyDescent="0.25">
      <c r="B3" s="50" t="s">
        <v>2</v>
      </c>
      <c r="C3" s="51"/>
      <c r="D3" s="54"/>
      <c r="E3" s="54"/>
      <c r="F3" s="54"/>
      <c r="G3" s="55"/>
    </row>
    <row r="4" spans="2:11" s="1" customFormat="1" ht="14" x14ac:dyDescent="0.25">
      <c r="B4" s="56" t="s">
        <v>3</v>
      </c>
      <c r="C4" s="57"/>
      <c r="D4" s="58"/>
      <c r="E4" s="58"/>
      <c r="F4" s="58"/>
      <c r="G4" s="59"/>
    </row>
    <row r="6" spans="2:11" x14ac:dyDescent="0.2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x14ac:dyDescent="0.25">
      <c r="B7" s="75" t="s">
        <v>11</v>
      </c>
      <c r="C7" s="7" t="s">
        <v>32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 x14ac:dyDescent="0.25">
      <c r="B8" s="76"/>
      <c r="C8" s="7" t="s">
        <v>33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 x14ac:dyDescent="0.25">
      <c r="B9" s="9" t="s">
        <v>29</v>
      </c>
      <c r="C9" s="10" t="s">
        <v>34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 x14ac:dyDescent="0.25">
      <c r="B10" s="77" t="s">
        <v>35</v>
      </c>
      <c r="C10" s="10" t="s">
        <v>36</v>
      </c>
      <c r="D10" s="10">
        <v>1</v>
      </c>
      <c r="E10" s="10" t="s">
        <v>25</v>
      </c>
      <c r="F10" s="10"/>
      <c r="G10" s="8">
        <f t="shared" si="0"/>
        <v>0</v>
      </c>
      <c r="H10" s="10"/>
      <c r="K10" s="20"/>
    </row>
    <row r="11" spans="2:11" x14ac:dyDescent="0.25">
      <c r="B11" s="78"/>
      <c r="C11" s="10" t="s">
        <v>37</v>
      </c>
      <c r="D11" s="10">
        <v>1</v>
      </c>
      <c r="E11" s="10" t="s">
        <v>25</v>
      </c>
      <c r="F11" s="10"/>
      <c r="G11" s="8">
        <f t="shared" si="0"/>
        <v>0</v>
      </c>
      <c r="H11" s="10"/>
      <c r="K11" s="20"/>
    </row>
    <row r="12" spans="2:11" x14ac:dyDescent="0.25">
      <c r="B12" s="78"/>
      <c r="C12" s="10" t="s">
        <v>38</v>
      </c>
      <c r="D12" s="10">
        <v>1</v>
      </c>
      <c r="E12" s="10" t="s">
        <v>25</v>
      </c>
      <c r="F12" s="10"/>
      <c r="G12" s="8">
        <f t="shared" si="0"/>
        <v>0</v>
      </c>
      <c r="H12" s="10"/>
      <c r="K12" s="20"/>
    </row>
    <row r="13" spans="2:11" x14ac:dyDescent="0.25">
      <c r="B13" s="78"/>
      <c r="C13" s="10" t="s">
        <v>39</v>
      </c>
      <c r="D13" s="10">
        <v>1</v>
      </c>
      <c r="E13" s="10" t="s">
        <v>25</v>
      </c>
      <c r="F13" s="10"/>
      <c r="G13" s="8">
        <f t="shared" si="0"/>
        <v>0</v>
      </c>
      <c r="H13" s="10"/>
      <c r="K13" s="20"/>
    </row>
    <row r="14" spans="2:11" x14ac:dyDescent="0.25">
      <c r="B14" s="78"/>
      <c r="C14" s="10" t="s">
        <v>40</v>
      </c>
      <c r="D14" s="10">
        <v>1</v>
      </c>
      <c r="E14" s="10" t="s">
        <v>25</v>
      </c>
      <c r="F14" s="10"/>
      <c r="G14" s="8">
        <f t="shared" si="0"/>
        <v>0</v>
      </c>
      <c r="H14" s="10"/>
      <c r="K14" s="20"/>
    </row>
    <row r="15" spans="2:11" x14ac:dyDescent="0.25">
      <c r="B15" s="78"/>
      <c r="C15" s="10" t="s">
        <v>41</v>
      </c>
      <c r="D15" s="10">
        <v>1</v>
      </c>
      <c r="E15" s="10" t="s">
        <v>25</v>
      </c>
      <c r="F15" s="10"/>
      <c r="G15" s="8">
        <f t="shared" si="0"/>
        <v>0</v>
      </c>
      <c r="H15" s="10"/>
      <c r="K15" s="20"/>
    </row>
    <row r="16" spans="2:11" x14ac:dyDescent="0.25">
      <c r="B16" s="78"/>
      <c r="C16" s="10" t="s">
        <v>42</v>
      </c>
      <c r="D16" s="10">
        <v>1</v>
      </c>
      <c r="E16" s="10" t="s">
        <v>25</v>
      </c>
      <c r="F16" s="10"/>
      <c r="G16" s="8">
        <f t="shared" si="0"/>
        <v>0</v>
      </c>
      <c r="H16" s="10"/>
      <c r="K16" s="20"/>
    </row>
    <row r="17" spans="2:12" x14ac:dyDescent="0.25">
      <c r="B17" s="79"/>
      <c r="C17" s="10" t="s">
        <v>43</v>
      </c>
      <c r="D17" s="10">
        <v>1</v>
      </c>
      <c r="E17" s="10" t="s">
        <v>25</v>
      </c>
      <c r="F17" s="10"/>
      <c r="G17" s="8">
        <f t="shared" si="0"/>
        <v>0</v>
      </c>
      <c r="H17" s="10"/>
      <c r="K17" s="20"/>
    </row>
    <row r="18" spans="2:12" x14ac:dyDescent="0.25">
      <c r="B18" s="75" t="s">
        <v>13</v>
      </c>
      <c r="C18" s="10" t="s">
        <v>44</v>
      </c>
      <c r="D18" s="10">
        <v>21</v>
      </c>
      <c r="E18" s="10" t="s">
        <v>45</v>
      </c>
      <c r="F18" s="10"/>
      <c r="G18" s="8">
        <f t="shared" si="0"/>
        <v>0</v>
      </c>
      <c r="H18" s="10" t="s">
        <v>46</v>
      </c>
    </row>
    <row r="19" spans="2:12" x14ac:dyDescent="0.25">
      <c r="B19" s="80"/>
      <c r="C19" s="10" t="s">
        <v>47</v>
      </c>
      <c r="D19" s="10">
        <v>14</v>
      </c>
      <c r="E19" s="10" t="s">
        <v>45</v>
      </c>
      <c r="F19" s="10"/>
      <c r="G19" s="8">
        <f t="shared" ref="G19:G32" si="1">D19*F19</f>
        <v>0</v>
      </c>
      <c r="H19" s="10" t="s">
        <v>48</v>
      </c>
    </row>
    <row r="20" spans="2:12" x14ac:dyDescent="0.25">
      <c r="B20" s="11" t="s">
        <v>14</v>
      </c>
      <c r="C20" s="10" t="s">
        <v>15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16</v>
      </c>
    </row>
    <row r="21" spans="2:12" x14ac:dyDescent="0.25">
      <c r="B21" s="9" t="s">
        <v>17</v>
      </c>
      <c r="C21" s="12" t="s">
        <v>30</v>
      </c>
      <c r="D21" s="10">
        <v>14</v>
      </c>
      <c r="E21" s="10" t="s">
        <v>18</v>
      </c>
      <c r="F21" s="10"/>
      <c r="G21" s="8">
        <f t="shared" si="1"/>
        <v>0</v>
      </c>
      <c r="H21" s="10" t="s">
        <v>19</v>
      </c>
    </row>
    <row r="22" spans="2:12" x14ac:dyDescent="0.25">
      <c r="B22" s="81" t="s">
        <v>20</v>
      </c>
      <c r="C22" s="10" t="s">
        <v>49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50</v>
      </c>
      <c r="K22" s="2">
        <v>260000</v>
      </c>
      <c r="L22" s="2">
        <f>K22/13</f>
        <v>20000</v>
      </c>
    </row>
    <row r="23" spans="2:12" x14ac:dyDescent="0.25">
      <c r="B23" s="81"/>
      <c r="C23" s="10" t="s">
        <v>51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 x14ac:dyDescent="0.25">
      <c r="B24" s="81"/>
      <c r="C24" s="10" t="s">
        <v>52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 x14ac:dyDescent="0.25">
      <c r="B25" s="81"/>
      <c r="C25" s="10" t="s">
        <v>53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 x14ac:dyDescent="0.25">
      <c r="B26" s="81"/>
      <c r="C26" s="10" t="s">
        <v>54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 x14ac:dyDescent="0.25">
      <c r="B27" s="78" t="s">
        <v>21</v>
      </c>
      <c r="C27" s="10" t="s">
        <v>55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 x14ac:dyDescent="0.25">
      <c r="B28" s="78"/>
      <c r="C28" s="10" t="s">
        <v>56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 x14ac:dyDescent="0.25">
      <c r="B29" s="78"/>
      <c r="C29" s="10" t="s">
        <v>57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 x14ac:dyDescent="0.25">
      <c r="B30" s="78"/>
      <c r="C30" s="10" t="s">
        <v>58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 x14ac:dyDescent="0.25">
      <c r="B31" s="9" t="s">
        <v>22</v>
      </c>
      <c r="C31" s="13" t="s">
        <v>59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 x14ac:dyDescent="0.25">
      <c r="B32" s="11" t="s">
        <v>31</v>
      </c>
      <c r="C32" s="13" t="s">
        <v>60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 x14ac:dyDescent="0.25">
      <c r="B33" s="11" t="s">
        <v>23</v>
      </c>
      <c r="C33" s="14" t="s">
        <v>24</v>
      </c>
      <c r="D33" s="10">
        <v>1</v>
      </c>
      <c r="E33" s="14" t="s">
        <v>25</v>
      </c>
      <c r="F33" s="14"/>
      <c r="G33" s="8">
        <f>SUM(G7:G32)*D33*F33</f>
        <v>0</v>
      </c>
      <c r="H33" s="15"/>
    </row>
    <row r="35" spans="2:8" x14ac:dyDescent="0.25">
      <c r="B35" s="60" t="s">
        <v>26</v>
      </c>
      <c r="C35" s="61"/>
      <c r="D35" s="16"/>
      <c r="E35" s="62">
        <f>E36+E37</f>
        <v>0</v>
      </c>
      <c r="F35" s="63"/>
      <c r="G35" s="64"/>
    </row>
    <row r="36" spans="2:8" x14ac:dyDescent="0.25">
      <c r="B36" s="65" t="s">
        <v>27</v>
      </c>
      <c r="C36" s="66"/>
      <c r="D36" s="17">
        <v>0.06</v>
      </c>
      <c r="E36" s="67">
        <f>E37*D36</f>
        <v>0</v>
      </c>
      <c r="F36" s="68"/>
      <c r="G36" s="69"/>
    </row>
    <row r="37" spans="2:8" x14ac:dyDescent="0.25">
      <c r="B37" s="70" t="s">
        <v>28</v>
      </c>
      <c r="C37" s="71"/>
      <c r="D37" s="18"/>
      <c r="E37" s="72">
        <f>SUM(G7:G33)</f>
        <v>0</v>
      </c>
      <c r="F37" s="73"/>
      <c r="G37" s="74"/>
    </row>
  </sheetData>
  <mergeCells count="19">
    <mergeCell ref="B37:C37"/>
    <mergeCell ref="E37:G37"/>
    <mergeCell ref="B7:B8"/>
    <mergeCell ref="B10:B17"/>
    <mergeCell ref="B18:B19"/>
    <mergeCell ref="B22:B26"/>
    <mergeCell ref="B27:B30"/>
    <mergeCell ref="B4:C4"/>
    <mergeCell ref="D4:G4"/>
    <mergeCell ref="B35:C35"/>
    <mergeCell ref="E35:G35"/>
    <mergeCell ref="B36:C36"/>
    <mergeCell ref="E36:G36"/>
    <mergeCell ref="B1:C1"/>
    <mergeCell ref="D1:G1"/>
    <mergeCell ref="B2:C2"/>
    <mergeCell ref="D2:G2"/>
    <mergeCell ref="B3:C3"/>
    <mergeCell ref="D3:G3"/>
  </mergeCells>
  <phoneticPr fontId="16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zoomScaleSheetLayoutView="100" workbookViewId="0">
      <pane xSplit="3" ySplit="6" topLeftCell="D7" activePane="bottomRight" state="frozen"/>
      <selection pane="topRight"/>
      <selection pane="bottomLeft"/>
      <selection pane="bottomRight" activeCell="D7" sqref="D7"/>
    </sheetView>
  </sheetViews>
  <sheetFormatPr defaultColWidth="9" defaultRowHeight="16.5" x14ac:dyDescent="0.25"/>
  <cols>
    <col min="1" max="1" width="2.58203125" style="29" customWidth="1"/>
    <col min="2" max="2" width="8.25" style="29" customWidth="1"/>
    <col min="3" max="3" width="46.08203125" style="29" customWidth="1"/>
    <col min="4" max="4" width="8.75" style="29" customWidth="1"/>
    <col min="5" max="5" width="7" style="29" customWidth="1"/>
    <col min="6" max="6" width="12.25" style="29" customWidth="1"/>
    <col min="7" max="7" width="13.08203125" style="42" customWidth="1"/>
    <col min="8" max="8" width="34" style="29" customWidth="1"/>
    <col min="9" max="16384" width="9" style="29"/>
  </cols>
  <sheetData>
    <row r="1" spans="2:11" s="26" customFormat="1" ht="14" x14ac:dyDescent="0.25">
      <c r="B1" s="86" t="s">
        <v>0</v>
      </c>
      <c r="C1" s="87"/>
      <c r="D1" s="88" t="s">
        <v>87</v>
      </c>
      <c r="E1" s="89"/>
      <c r="F1" s="89"/>
      <c r="G1" s="90"/>
      <c r="H1" s="24"/>
      <c r="I1" s="25"/>
    </row>
    <row r="2" spans="2:11" s="26" customFormat="1" ht="14" x14ac:dyDescent="0.25">
      <c r="B2" s="91" t="s">
        <v>1</v>
      </c>
      <c r="C2" s="92"/>
      <c r="D2" s="93" t="s">
        <v>88</v>
      </c>
      <c r="E2" s="94"/>
      <c r="F2" s="94"/>
      <c r="G2" s="95"/>
    </row>
    <row r="3" spans="2:11" s="26" customFormat="1" ht="14" x14ac:dyDescent="0.25">
      <c r="B3" s="91" t="s">
        <v>2</v>
      </c>
      <c r="C3" s="92"/>
      <c r="D3" s="96" t="s">
        <v>89</v>
      </c>
      <c r="E3" s="54"/>
      <c r="F3" s="54"/>
      <c r="G3" s="55"/>
    </row>
    <row r="4" spans="2:11" s="26" customFormat="1" ht="14.5" thickBot="1" x14ac:dyDescent="0.3">
      <c r="B4" s="82" t="s">
        <v>3</v>
      </c>
      <c r="C4" s="83"/>
      <c r="D4" s="84" t="s">
        <v>90</v>
      </c>
      <c r="E4" s="84"/>
      <c r="F4" s="84"/>
      <c r="G4" s="85"/>
    </row>
    <row r="6" spans="2:11" x14ac:dyDescent="0.25">
      <c r="B6" s="27" t="s">
        <v>4</v>
      </c>
      <c r="C6" s="27" t="s">
        <v>5</v>
      </c>
      <c r="D6" s="27" t="s">
        <v>6</v>
      </c>
      <c r="E6" s="27" t="s">
        <v>7</v>
      </c>
      <c r="F6" s="27" t="s">
        <v>8</v>
      </c>
      <c r="G6" s="28" t="s">
        <v>9</v>
      </c>
      <c r="H6" s="27" t="s">
        <v>10</v>
      </c>
    </row>
    <row r="7" spans="2:11" x14ac:dyDescent="0.25">
      <c r="B7" s="45" t="s">
        <v>11</v>
      </c>
      <c r="C7" s="21" t="s">
        <v>85</v>
      </c>
      <c r="D7" s="21">
        <v>13</v>
      </c>
      <c r="E7" s="21" t="s">
        <v>12</v>
      </c>
      <c r="F7" s="21">
        <v>4650</v>
      </c>
      <c r="G7" s="30">
        <f>D7*F7</f>
        <v>60450</v>
      </c>
      <c r="H7" s="43"/>
    </row>
    <row r="8" spans="2:11" x14ac:dyDescent="0.25">
      <c r="B8" s="23" t="s">
        <v>29</v>
      </c>
      <c r="C8" s="31" t="s">
        <v>61</v>
      </c>
      <c r="D8" s="31">
        <v>13</v>
      </c>
      <c r="E8" s="31" t="s">
        <v>12</v>
      </c>
      <c r="F8" s="31">
        <v>1335</v>
      </c>
      <c r="G8" s="30">
        <f t="shared" ref="G8" si="0">D8*F8</f>
        <v>17355</v>
      </c>
      <c r="H8" s="31"/>
    </row>
    <row r="9" spans="2:11" ht="16.5" customHeight="1" x14ac:dyDescent="0.25">
      <c r="B9" s="77" t="s">
        <v>62</v>
      </c>
      <c r="C9" s="31" t="s">
        <v>63</v>
      </c>
      <c r="D9" s="31">
        <v>1</v>
      </c>
      <c r="E9" s="31" t="s">
        <v>25</v>
      </c>
      <c r="F9" s="31">
        <v>480</v>
      </c>
      <c r="G9" s="30">
        <f>D9*F9*5.2</f>
        <v>2496</v>
      </c>
      <c r="H9" s="31"/>
      <c r="K9" s="32"/>
    </row>
    <row r="10" spans="2:11" x14ac:dyDescent="0.25">
      <c r="B10" s="78"/>
      <c r="C10" s="31" t="s">
        <v>64</v>
      </c>
      <c r="D10" s="31">
        <v>1</v>
      </c>
      <c r="E10" s="31" t="s">
        <v>25</v>
      </c>
      <c r="F10" s="31">
        <v>630</v>
      </c>
      <c r="G10" s="30">
        <f t="shared" ref="G10:G24" si="1">D10*F10*5.2</f>
        <v>3276</v>
      </c>
      <c r="H10" s="31"/>
      <c r="K10" s="32"/>
    </row>
    <row r="11" spans="2:11" x14ac:dyDescent="0.25">
      <c r="B11" s="78"/>
      <c r="C11" s="31" t="s">
        <v>65</v>
      </c>
      <c r="D11" s="31">
        <v>1</v>
      </c>
      <c r="E11" s="31" t="s">
        <v>25</v>
      </c>
      <c r="F11" s="31">
        <v>480</v>
      </c>
      <c r="G11" s="30">
        <f t="shared" si="1"/>
        <v>2496</v>
      </c>
      <c r="H11" s="31"/>
      <c r="K11" s="32"/>
    </row>
    <row r="12" spans="2:11" x14ac:dyDescent="0.25">
      <c r="B12" s="78"/>
      <c r="C12" s="31" t="s">
        <v>66</v>
      </c>
      <c r="D12" s="31">
        <v>1</v>
      </c>
      <c r="E12" s="31" t="s">
        <v>25</v>
      </c>
      <c r="F12" s="31">
        <v>480</v>
      </c>
      <c r="G12" s="30">
        <f t="shared" si="1"/>
        <v>2496</v>
      </c>
      <c r="H12" s="31"/>
      <c r="K12" s="32"/>
    </row>
    <row r="13" spans="2:11" x14ac:dyDescent="0.25">
      <c r="B13" s="78"/>
      <c r="C13" s="31" t="s">
        <v>63</v>
      </c>
      <c r="D13" s="31">
        <v>1</v>
      </c>
      <c r="E13" s="31" t="s">
        <v>25</v>
      </c>
      <c r="F13" s="31">
        <v>480</v>
      </c>
      <c r="G13" s="30">
        <f t="shared" si="1"/>
        <v>2496</v>
      </c>
      <c r="H13" s="31"/>
      <c r="K13" s="32"/>
    </row>
    <row r="14" spans="2:11" x14ac:dyDescent="0.25">
      <c r="B14" s="78"/>
      <c r="C14" s="31" t="s">
        <v>67</v>
      </c>
      <c r="D14" s="31">
        <v>1</v>
      </c>
      <c r="E14" s="31" t="s">
        <v>25</v>
      </c>
      <c r="F14" s="31">
        <v>200</v>
      </c>
      <c r="G14" s="30">
        <f t="shared" si="1"/>
        <v>1040</v>
      </c>
      <c r="H14" s="31"/>
      <c r="K14" s="32"/>
    </row>
    <row r="15" spans="2:11" x14ac:dyDescent="0.25">
      <c r="B15" s="79"/>
      <c r="C15" s="31" t="s">
        <v>68</v>
      </c>
      <c r="D15" s="31">
        <v>1</v>
      </c>
      <c r="E15" s="31" t="s">
        <v>25</v>
      </c>
      <c r="F15" s="31">
        <v>170</v>
      </c>
      <c r="G15" s="30">
        <f t="shared" si="1"/>
        <v>884</v>
      </c>
      <c r="H15" s="31" t="s">
        <v>86</v>
      </c>
      <c r="K15" s="32"/>
    </row>
    <row r="16" spans="2:11" ht="29" x14ac:dyDescent="0.25">
      <c r="B16" s="23" t="s">
        <v>13</v>
      </c>
      <c r="C16" s="31" t="s">
        <v>69</v>
      </c>
      <c r="D16" s="31">
        <v>35</v>
      </c>
      <c r="E16" s="31" t="s">
        <v>45</v>
      </c>
      <c r="F16" s="31">
        <v>420</v>
      </c>
      <c r="G16" s="30">
        <f t="shared" si="1"/>
        <v>76440</v>
      </c>
      <c r="H16" s="44" t="s">
        <v>92</v>
      </c>
    </row>
    <row r="17" spans="2:8" x14ac:dyDescent="0.25">
      <c r="B17" s="22" t="s">
        <v>14</v>
      </c>
      <c r="C17" s="31" t="s">
        <v>15</v>
      </c>
      <c r="D17" s="31">
        <v>13</v>
      </c>
      <c r="E17" s="31" t="s">
        <v>12</v>
      </c>
      <c r="F17" s="31">
        <v>265</v>
      </c>
      <c r="G17" s="30">
        <f>D17*F17</f>
        <v>3445</v>
      </c>
      <c r="H17" s="31"/>
    </row>
    <row r="18" spans="2:8" x14ac:dyDescent="0.25">
      <c r="B18" s="23" t="s">
        <v>17</v>
      </c>
      <c r="C18" s="31" t="s">
        <v>30</v>
      </c>
      <c r="D18" s="31">
        <v>13</v>
      </c>
      <c r="E18" s="31" t="s">
        <v>18</v>
      </c>
      <c r="F18" s="31">
        <v>245</v>
      </c>
      <c r="G18" s="30">
        <f>D18*F18</f>
        <v>3185</v>
      </c>
      <c r="H18" s="31"/>
    </row>
    <row r="19" spans="2:8" x14ac:dyDescent="0.25">
      <c r="B19" s="81" t="s">
        <v>20</v>
      </c>
      <c r="C19" s="31" t="s">
        <v>70</v>
      </c>
      <c r="D19" s="31">
        <v>104</v>
      </c>
      <c r="E19" s="31" t="s">
        <v>12</v>
      </c>
      <c r="F19" s="31">
        <v>12</v>
      </c>
      <c r="G19" s="30">
        <f t="shared" si="1"/>
        <v>6489.6</v>
      </c>
      <c r="H19" s="31"/>
    </row>
    <row r="20" spans="2:8" x14ac:dyDescent="0.25">
      <c r="B20" s="81"/>
      <c r="C20" s="31" t="s">
        <v>71</v>
      </c>
      <c r="D20" s="31">
        <v>13</v>
      </c>
      <c r="E20" s="31" t="s">
        <v>12</v>
      </c>
      <c r="F20" s="31">
        <v>45</v>
      </c>
      <c r="G20" s="30">
        <f t="shared" si="1"/>
        <v>3042</v>
      </c>
      <c r="H20" s="31"/>
    </row>
    <row r="21" spans="2:8" x14ac:dyDescent="0.25">
      <c r="B21" s="78" t="s">
        <v>72</v>
      </c>
      <c r="C21" s="31" t="s">
        <v>73</v>
      </c>
      <c r="D21" s="31">
        <v>13</v>
      </c>
      <c r="E21" s="31" t="s">
        <v>12</v>
      </c>
      <c r="F21" s="31">
        <v>35</v>
      </c>
      <c r="G21" s="30">
        <f t="shared" si="1"/>
        <v>2366</v>
      </c>
      <c r="H21" s="31"/>
    </row>
    <row r="22" spans="2:8" x14ac:dyDescent="0.25">
      <c r="B22" s="78"/>
      <c r="C22" s="31" t="s">
        <v>74</v>
      </c>
      <c r="D22" s="31">
        <v>13</v>
      </c>
      <c r="E22" s="31" t="s">
        <v>12</v>
      </c>
      <c r="F22" s="31">
        <v>25</v>
      </c>
      <c r="G22" s="30">
        <f t="shared" si="1"/>
        <v>1690</v>
      </c>
      <c r="H22" s="31"/>
    </row>
    <row r="23" spans="2:8" x14ac:dyDescent="0.25">
      <c r="B23" s="78"/>
      <c r="C23" s="31" t="s">
        <v>75</v>
      </c>
      <c r="D23" s="31">
        <v>13</v>
      </c>
      <c r="E23" s="31" t="s">
        <v>12</v>
      </c>
      <c r="F23" s="31">
        <v>20</v>
      </c>
      <c r="G23" s="30">
        <f t="shared" si="1"/>
        <v>1352</v>
      </c>
      <c r="H23" s="31"/>
    </row>
    <row r="24" spans="2:8" x14ac:dyDescent="0.25">
      <c r="B24" s="23" t="s">
        <v>22</v>
      </c>
      <c r="C24" s="33" t="s">
        <v>76</v>
      </c>
      <c r="D24" s="31">
        <v>1</v>
      </c>
      <c r="E24" s="31" t="s">
        <v>12</v>
      </c>
      <c r="F24" s="31">
        <v>2772</v>
      </c>
      <c r="G24" s="30">
        <f t="shared" si="1"/>
        <v>14414.4</v>
      </c>
      <c r="H24" s="31" t="s">
        <v>91</v>
      </c>
    </row>
    <row r="25" spans="2:8" x14ac:dyDescent="0.25">
      <c r="B25" s="22" t="s">
        <v>31</v>
      </c>
      <c r="C25" s="33" t="s">
        <v>77</v>
      </c>
      <c r="D25" s="31">
        <v>1</v>
      </c>
      <c r="E25" s="31" t="s">
        <v>12</v>
      </c>
      <c r="F25" s="31">
        <v>9587</v>
      </c>
      <c r="G25" s="30">
        <f>D25*F25</f>
        <v>9587</v>
      </c>
      <c r="H25" s="31"/>
    </row>
    <row r="26" spans="2:8" x14ac:dyDescent="0.25">
      <c r="B26" s="22" t="s">
        <v>23</v>
      </c>
      <c r="C26" s="34" t="s">
        <v>24</v>
      </c>
      <c r="D26" s="31">
        <v>1</v>
      </c>
      <c r="E26" s="34" t="s">
        <v>25</v>
      </c>
      <c r="F26" s="34">
        <v>0.1</v>
      </c>
      <c r="G26" s="30">
        <f>SUM(G7:G25)*F26</f>
        <v>21500</v>
      </c>
      <c r="H26" s="35"/>
    </row>
    <row r="27" spans="2:8" x14ac:dyDescent="0.25">
      <c r="B27" s="36" t="s">
        <v>78</v>
      </c>
      <c r="C27" s="37" t="s">
        <v>79</v>
      </c>
      <c r="D27" s="38">
        <v>1</v>
      </c>
      <c r="E27" s="34" t="s">
        <v>25</v>
      </c>
      <c r="F27" s="39">
        <v>0.06</v>
      </c>
      <c r="G27" s="30">
        <f>G31*F27</f>
        <v>14190</v>
      </c>
      <c r="H27" s="35"/>
    </row>
    <row r="28" spans="2:8" x14ac:dyDescent="0.25">
      <c r="B28" s="97" t="s">
        <v>80</v>
      </c>
      <c r="C28" s="98"/>
      <c r="D28" s="98"/>
      <c r="E28" s="98"/>
      <c r="F28" s="99"/>
      <c r="G28" s="40">
        <f>G31+G27</f>
        <v>250690</v>
      </c>
      <c r="H28" s="35"/>
    </row>
    <row r="29" spans="2:8" x14ac:dyDescent="0.25">
      <c r="B29" s="97" t="s">
        <v>81</v>
      </c>
      <c r="C29" s="98"/>
      <c r="D29" s="98"/>
      <c r="E29" s="98"/>
      <c r="F29" s="99"/>
      <c r="G29" s="30">
        <f>G28/13</f>
        <v>19283.846153846152</v>
      </c>
      <c r="H29" s="35"/>
    </row>
    <row r="30" spans="2:8" x14ac:dyDescent="0.25">
      <c r="B30" s="97" t="s">
        <v>82</v>
      </c>
      <c r="C30" s="98"/>
      <c r="D30" s="98"/>
      <c r="E30" s="98"/>
      <c r="F30" s="99"/>
      <c r="G30" s="30">
        <f>SUM(G27)</f>
        <v>14190</v>
      </c>
      <c r="H30" s="41"/>
    </row>
    <row r="31" spans="2:8" x14ac:dyDescent="0.25">
      <c r="B31" s="97" t="s">
        <v>83</v>
      </c>
      <c r="C31" s="98"/>
      <c r="D31" s="98"/>
      <c r="E31" s="98"/>
      <c r="F31" s="99"/>
      <c r="G31" s="40">
        <f>SUM(G7:G26)</f>
        <v>236500</v>
      </c>
      <c r="H31" s="41"/>
    </row>
    <row r="32" spans="2:8" x14ac:dyDescent="0.25">
      <c r="B32" s="97" t="s">
        <v>84</v>
      </c>
      <c r="C32" s="98"/>
      <c r="D32" s="98"/>
      <c r="E32" s="98"/>
      <c r="F32" s="99"/>
      <c r="G32" s="30">
        <f>SUM(G31/13)</f>
        <v>18192.307692307691</v>
      </c>
    </row>
  </sheetData>
  <mergeCells count="16">
    <mergeCell ref="B29:F29"/>
    <mergeCell ref="B30:F30"/>
    <mergeCell ref="B31:F31"/>
    <mergeCell ref="B32:F32"/>
    <mergeCell ref="B28:F28"/>
    <mergeCell ref="B1:C1"/>
    <mergeCell ref="D1:G1"/>
    <mergeCell ref="B2:C2"/>
    <mergeCell ref="D2:G2"/>
    <mergeCell ref="B3:C3"/>
    <mergeCell ref="D3:G3"/>
    <mergeCell ref="B4:C4"/>
    <mergeCell ref="D4:G4"/>
    <mergeCell ref="B9:B15"/>
    <mergeCell ref="B19:B20"/>
    <mergeCell ref="B21:B23"/>
  </mergeCells>
  <phoneticPr fontId="16" type="noConversion"/>
  <hyperlinks>
    <hyperlink ref="D3" r:id="rId1"/>
  </hyperlinks>
  <pageMargins left="0.75" right="0.75" top="0.98" bottom="0.98" header="0.51" footer="0.51"/>
  <pageSetup paperSize="9" scale="73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奖励旅游报价单-澳洲</vt:lpstr>
      <vt:lpstr>将旅旅游报价单模板-澳洲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陈佳伟</cp:lastModifiedBy>
  <dcterms:created xsi:type="dcterms:W3CDTF">2018-01-08T06:04:00Z</dcterms:created>
  <dcterms:modified xsi:type="dcterms:W3CDTF">2018-04-28T05:32:22Z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