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080" windowHeight="6880" activeTab="1"/>
  </bookViews>
  <sheets>
    <sheet name="L1 报价汇总" sheetId="23" r:id="rId1"/>
    <sheet name="L2-模块报价" sheetId="30" r:id="rId2"/>
    <sheet name="L3-明细条目报价" sheetId="34" r:id="rId3"/>
  </sheets>
  <externalReferences>
    <externalReference r:id="rId5"/>
  </externalReferenc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<sst xmlns="http://schemas.openxmlformats.org/spreadsheetml/2006/main" count="1323" uniqueCount="496">
  <si>
    <r>
      <rPr>
        <b/>
        <sz val="12"/>
        <color rgb="FFFF0000"/>
        <rFont val="微软雅黑"/>
        <charset val="134"/>
      </rPr>
      <t>报价说明：
1、本报价单L3单价为框架所有条目，均已锁定。报价时在L2对应条目填写序号，自动带出条目说明及价格。
2、原则上不接受L2的报价单公式修改。如有备注及特殊说明，在右侧没有公式的空白单元格录入说明；执行价格不高于年框价格，若涉及优惠价执行，可录入优惠后价格，但需在右侧空白单元格清晰说明。</t>
    </r>
    <r>
      <rPr>
        <sz val="12"/>
        <rFont val="微软雅黑"/>
        <charset val="134"/>
      </rPr>
      <t xml:space="preserve">
3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据实结算”中手工填入“一级类别”、“二级类别”、“规格、型号等说明”、“具体说明”、“计价单位”、“单价（元）”等内容。
4、据实结算相关项，报价填写票面含税价，其余板块均为未税价。
5、所有条目及备注不要修改变更，如有其它说明可在最右列新增一列报价备注列，L2为报价单，L1公式自动关联整体报价。
6、在L2可进行行数删减，对应板块、对应方案进行项目报价即可。</t>
    </r>
  </si>
  <si>
    <t>序号</t>
  </si>
  <si>
    <t>模块</t>
  </si>
  <si>
    <t>计价单位</t>
  </si>
  <si>
    <t>金额（元）</t>
  </si>
  <si>
    <t>数量</t>
  </si>
  <si>
    <t>总价</t>
  </si>
  <si>
    <t>备注</t>
  </si>
  <si>
    <t>模块1</t>
  </si>
  <si>
    <t>地面交通</t>
  </si>
  <si>
    <t>项</t>
  </si>
  <si>
    <t>模块2</t>
  </si>
  <si>
    <t>人员及服务</t>
  </si>
  <si>
    <t>模块3</t>
  </si>
  <si>
    <t>创意设计</t>
  </si>
  <si>
    <t>模块4</t>
  </si>
  <si>
    <t>搭建</t>
  </si>
  <si>
    <t>模块5</t>
  </si>
  <si>
    <t>物料制作</t>
  </si>
  <si>
    <t>模块6</t>
  </si>
  <si>
    <t>新增报价</t>
  </si>
  <si>
    <t>模块7</t>
  </si>
  <si>
    <t>据实结算</t>
  </si>
  <si>
    <t>模块8</t>
  </si>
  <si>
    <t>服务费及税费</t>
  </si>
  <si>
    <t>合计</t>
  </si>
  <si>
    <t>优惠后（若有）</t>
  </si>
  <si>
    <t>报价分析</t>
  </si>
  <si>
    <t>报价项</t>
  </si>
  <si>
    <t>金额</t>
  </si>
  <si>
    <t>比例</t>
  </si>
  <si>
    <t>总金额a+b+c</t>
  </si>
  <si>
    <t>代垫付a</t>
  </si>
  <si>
    <t>项目报价b+c</t>
  </si>
  <si>
    <t>ratecard内覆盖项 b</t>
  </si>
  <si>
    <t>ratecard外覆盖项 c</t>
  </si>
  <si>
    <t>客户名称</t>
  </si>
  <si>
    <t>快手</t>
  </si>
  <si>
    <t>业务联系人</t>
  </si>
  <si>
    <t>陈柳晨</t>
  </si>
  <si>
    <t>chenliuchen@kuaishou.com</t>
  </si>
  <si>
    <t>项目名称</t>
  </si>
  <si>
    <t>2026CNY媒体接待</t>
  </si>
  <si>
    <t>采购联系人</t>
  </si>
  <si>
    <t>潘舒悦</t>
  </si>
  <si>
    <t>panshuyue@kuaishou.com</t>
  </si>
  <si>
    <t>项目日期</t>
  </si>
  <si>
    <t>2026.2.4-14</t>
  </si>
  <si>
    <t>接待人数</t>
  </si>
  <si>
    <t>目的地</t>
  </si>
  <si>
    <t>青岛、沈阳、长春、葫芦岛、北京</t>
  </si>
  <si>
    <t>项目经理</t>
  </si>
  <si>
    <t>张菁桐</t>
  </si>
  <si>
    <t>邮箱地址</t>
  </si>
  <si>
    <t>zhangjingtong@cct.cn</t>
  </si>
  <si>
    <t>联系方式</t>
  </si>
  <si>
    <r>
      <rPr>
        <b/>
        <sz val="12"/>
        <color theme="1"/>
        <rFont val="微软雅黑"/>
        <charset val="134"/>
      </rPr>
      <t>报价说明：</t>
    </r>
    <r>
      <rPr>
        <sz val="12"/>
        <color theme="1"/>
        <rFont val="微软雅黑"/>
        <charset val="134"/>
      </rPr>
      <t xml:space="preserve">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据实结算”中手工填入“一级类别”、“二级类别”、“规格、型号等说明”、“具体说明”、“计价单位”、“单价（元）”。
4、据实结算相关项，报价阶段填写各明细条目的预估金额，项目结束结算时按实际发生填写。
5、方案准备时，请优先使用快手框架内条目</t>
    </r>
  </si>
  <si>
    <t>小计</t>
  </si>
  <si>
    <t>一级报价项</t>
  </si>
  <si>
    <t>二级报价项</t>
  </si>
  <si>
    <t>三级报价项</t>
  </si>
  <si>
    <t>四级报价项</t>
  </si>
  <si>
    <t>单位</t>
  </si>
  <si>
    <t>年框单价（未含税）</t>
  </si>
  <si>
    <t>C#017</t>
  </si>
  <si>
    <t>C#018</t>
  </si>
  <si>
    <t>C#019</t>
  </si>
  <si>
    <t>C#020</t>
  </si>
  <si>
    <t>C#061</t>
  </si>
  <si>
    <t>其他车辆费用</t>
  </si>
  <si>
    <t>停车费</t>
  </si>
  <si>
    <t>/</t>
  </si>
  <si>
    <t>需提供凭证据实结算</t>
  </si>
  <si>
    <t>C#062</t>
  </si>
  <si>
    <t>高速费(含路桥费)</t>
  </si>
  <si>
    <t>C#063</t>
  </si>
  <si>
    <t>司机住宿费</t>
  </si>
  <si>
    <t>仅多日包车且司机按照乘坐人要求产生费用，据实结算，凭证金额与补助金额取低值；
限高规则：一线（北上广深）400元/间/夜（同性双床）；非一线300元/间/夜（同性双床）</t>
  </si>
  <si>
    <t>D#003</t>
  </si>
  <si>
    <t>E#001</t>
  </si>
  <si>
    <t>F#003</t>
  </si>
  <si>
    <t>G#012</t>
  </si>
  <si>
    <t>对应填写</t>
  </si>
  <si>
    <t>模块7-1</t>
  </si>
  <si>
    <t>据实结算（第三方提供非增值税票）</t>
  </si>
  <si>
    <t>年框单价（票面含税价）</t>
  </si>
  <si>
    <t>H#001</t>
  </si>
  <si>
    <t>对应写明</t>
  </si>
  <si>
    <t>大交通</t>
  </si>
  <si>
    <t>飞机</t>
  </si>
  <si>
    <t>公务舱</t>
  </si>
  <si>
    <t>张</t>
  </si>
  <si>
    <t>经济舱</t>
  </si>
  <si>
    <t>高铁</t>
  </si>
  <si>
    <t>商务座</t>
  </si>
  <si>
    <t>二等座</t>
  </si>
  <si>
    <t>小交通报销</t>
  </si>
  <si>
    <t>打车费</t>
  </si>
  <si>
    <t>实报实销</t>
  </si>
  <si>
    <t>车马费</t>
  </si>
  <si>
    <t>次</t>
  </si>
  <si>
    <t>餐费报销</t>
  </si>
  <si>
    <t>餐费</t>
  </si>
  <si>
    <t>物料</t>
  </si>
  <si>
    <t>鲜花、信封等</t>
  </si>
  <si>
    <t>模块7-2</t>
  </si>
  <si>
    <t>据实结算（第三方提供1%增值税发票）</t>
  </si>
  <si>
    <t>H#002</t>
  </si>
  <si>
    <t>模块7-3</t>
  </si>
  <si>
    <t>据实结算（第三方提供3%增值税发票）</t>
  </si>
  <si>
    <t>H#003</t>
  </si>
  <si>
    <t>模块7-4</t>
  </si>
  <si>
    <t>据实结算（第三方提供6%及以上发票）</t>
  </si>
  <si>
    <t>H#004</t>
  </si>
  <si>
    <t>酒店住宿</t>
  </si>
  <si>
    <t>宁阳复圣佳悦酒店</t>
  </si>
  <si>
    <t>商务套房</t>
  </si>
  <si>
    <t>间</t>
  </si>
  <si>
    <t>大床房</t>
  </si>
  <si>
    <t>北京亦庄经济开发区漫心酒店</t>
  </si>
  <si>
    <t>年框单价</t>
  </si>
  <si>
    <t>I#001</t>
  </si>
  <si>
    <t>I#002</t>
  </si>
  <si>
    <t>I#003</t>
  </si>
  <si>
    <t>I#004</t>
  </si>
  <si>
    <t>I#005</t>
  </si>
  <si>
    <t>I#006</t>
  </si>
  <si>
    <t>Ratecard序号
（请勿修改）</t>
  </si>
  <si>
    <t>报价大类</t>
  </si>
  <si>
    <t>条目名称（请勿修改）</t>
  </si>
  <si>
    <t>备注（请勿修改）</t>
  </si>
  <si>
    <t>未税单价（据实结算板块为票面含税价）</t>
  </si>
  <si>
    <t>序号列</t>
  </si>
  <si>
    <t>一级类目</t>
  </si>
  <si>
    <t>二级类目</t>
  </si>
  <si>
    <t>三级类目</t>
  </si>
  <si>
    <t>四级类目</t>
  </si>
  <si>
    <t>备注列</t>
  </si>
  <si>
    <t>单位列</t>
  </si>
  <si>
    <t>未含税单价</t>
  </si>
  <si>
    <t>C#001</t>
  </si>
  <si>
    <t>5座经济小车或等同档次</t>
  </si>
  <si>
    <t>单次使用，60公里内，高速费另计</t>
  </si>
  <si>
    <t>日产轩逸/比亚迪秦EV/丰田卡罗日产轩逸/比亚迪秦EV/丰田卡罗拉/广汽埃安AION Y Plus/北汽EU5或同级车型。包含车辆使用费/燃油充电费/司机服务费/司机餐食费，不含:停车费/高速费(含路桥费)</t>
  </si>
  <si>
    <t>辆/趟</t>
  </si>
  <si>
    <t>C#002</t>
  </si>
  <si>
    <t xml:space="preserve"> 包车，1天8小时 or 100km计算，超出公里数及时间另计费</t>
  </si>
  <si>
    <t xml:space="preserve">日产轩逸/比亚迪秦EV/丰田卡罗日产轩逸/比亚迪秦EV/丰田卡罗拉/广汽埃安AION Y Plus/北汽EU5或同级车型。包含：车辆使用费/燃油充电费/司机服务费/司机餐食费，不含:停车费/高速费(含路桥费)/司机住宿费 </t>
  </si>
  <si>
    <t>辆/天</t>
  </si>
  <si>
    <t>C#003</t>
  </si>
  <si>
    <t>超时长费</t>
  </si>
  <si>
    <t>日产轩逸/比亚迪秦EV/丰田卡罗日产轩逸/比亚迪秦EV/丰田卡罗拉/广汽埃安AION Y Plus/北汽EU5或同级车型，以10分钟为最低计量单位，不足10分钟不计算费用</t>
  </si>
  <si>
    <t>辆/小时</t>
  </si>
  <si>
    <t>C#004</t>
  </si>
  <si>
    <t>超公里费</t>
  </si>
  <si>
    <t>日产轩逸/比亚迪秦EV/丰田卡罗日产轩逸/比亚迪秦EV/丰田卡罗拉/广汽埃安AION Y Plus/北汽EU5或同级车型，以1公里为最低计量单位，不足1公里不计算费用</t>
  </si>
  <si>
    <t>车/公里</t>
  </si>
  <si>
    <t>C#005</t>
  </si>
  <si>
    <t>5座普通小车或等同档次</t>
  </si>
  <si>
    <t>单次使用，接送机60公里内，高速费另计</t>
  </si>
  <si>
    <t>日产天籁/比亚迪汉EV/本田雅阁/大众帕萨特/丰田凯美瑞或同级车型。包含车辆使用费/燃油充电费/司机服务费/司机餐食费，不含:停车费/高速费(含路桥费)</t>
  </si>
  <si>
    <t>C#006</t>
  </si>
  <si>
    <t xml:space="preserve">日产天籁/比亚迪汉EV/本田雅阁/大众帕萨特/丰田凯美瑞或同级车型。包含：车辆使用费/燃油充电费/司机服务费/司机餐食费，不含:停车费/高速费(含路桥费)/司机住宿费 </t>
  </si>
  <si>
    <t>C#007</t>
  </si>
  <si>
    <t>日产天籁/比亚迪汉EV/本田雅阁/大众帕萨特/丰田凯美瑞或同级车型，以10分钟为最低计量单位，不足10分钟不计算费用</t>
  </si>
  <si>
    <t>C#008</t>
  </si>
  <si>
    <t>日产天籁/比亚迪汉EV/本田雅阁/大众帕萨特/丰田凯美瑞或同级车型，以1公里为最低计量单位，不足1公里不计算费用</t>
  </si>
  <si>
    <t>C#009</t>
  </si>
  <si>
    <t>5座豪华小车或等同档次</t>
  </si>
  <si>
    <t>如奥迪A6，包含车辆使用费/燃油充电费/司机服务费/司机餐食费，不含:停车费/高速费(含路桥费)</t>
  </si>
  <si>
    <t>C#010</t>
  </si>
  <si>
    <t xml:space="preserve">如奥迪A6，包含：车辆使用费/燃油充电费/司机服务费/司机餐食费，不含:停车费/高速费(含路桥费)/司机住宿费 </t>
  </si>
  <si>
    <t>C#011</t>
  </si>
  <si>
    <t>如奥迪A6，以10分钟为最低计量单位，不足10分钟不计算费用</t>
  </si>
  <si>
    <t>C#012</t>
  </si>
  <si>
    <t>如奥迪A6，以1公里为最低计量单位，不足1公里不计算费用</t>
  </si>
  <si>
    <t>C#013</t>
  </si>
  <si>
    <t>7座经济商务车或等同档次</t>
  </si>
  <si>
    <t>广汽传祺/比亚迪宋max/唐DM/大众ID.6X/宝骏730或同级车型。包含车辆使用费/燃油充电费/司机服务费/司机餐食费，不含:停车费/高速费(含路桥费)</t>
  </si>
  <si>
    <t>C#014</t>
  </si>
  <si>
    <t xml:space="preserve">广汽传祺/比亚迪宋max/唐DM/大众ID.6X/宝骏730或同级车型。包含：车辆使用费/燃油充电费/司机服务费/司机餐食费，不含:停车费/高速费(含路桥费)/司机住宿费 </t>
  </si>
  <si>
    <t>C#015</t>
  </si>
  <si>
    <t>广汽传祺/比亚迪宋max/唐DM/大众ID.6X/宝骏730或同级车型，以10分钟为最低计量单位，不足10分钟不计算费用</t>
  </si>
  <si>
    <t>C#016</t>
  </si>
  <si>
    <t>广汽传祺/比亚迪宋max/唐DM/大众ID.6X/宝骏730或同级车型，以1公里为最低计量单位，不足1公里不计算费用</t>
  </si>
  <si>
    <t>7座普通商务车或等同档次</t>
  </si>
  <si>
    <t>别克GL8/岚图梦想家/腾势D9/荣威iMAX8 EV/本田奥德赛或同级车型。包含车辆使用费/燃油充电费/司机服务费/司机餐食费，不含:停车费/高速费(含路桥费)</t>
  </si>
  <si>
    <t xml:space="preserve">别克GL8/岚图梦想家/腾势D9/荣威iMAX8 EV/本田奥德赛或同级车型。包含：车辆使用费/燃油充电费/司机服务费/司机餐食费，不含:停车费/高速费(含路桥费)/司机住宿费 </t>
  </si>
  <si>
    <t>别克GL8/岚图梦想家/腾势D9/荣威iMAX8 EV/本田奥德赛或同级车型，以10分钟为最低计量单位，不足10分钟不计算费用</t>
  </si>
  <si>
    <t>别克GL8/岚图梦想家/腾势D9/荣威iMAX8 EV/本田奥德赛或同级车型，以1公里为最低计量单位，不足1公里不计算费用</t>
  </si>
  <si>
    <t>C#021</t>
  </si>
  <si>
    <t>7座豪华商务车或等同档次</t>
  </si>
  <si>
    <t>如奔驰V系列，包含车辆使用费/燃油充电费/司机服务费/司机餐食费，不含:停车费/高速费(含路桥费)</t>
  </si>
  <si>
    <t>C#022</t>
  </si>
  <si>
    <t xml:space="preserve">如奔驰V系列，包含：车辆使用费/燃油充电费/司机服务费/司机餐食费，不含:停车费/高速费(含路桥费)/司机住宿费 </t>
  </si>
  <si>
    <t>C#023</t>
  </si>
  <si>
    <t>如奔驰V系列，以10分钟为最低计量单位，不足10分钟不计算费用</t>
  </si>
  <si>
    <t>C#024</t>
  </si>
  <si>
    <t>如奔驰V系列，以1公里为最低计量单位，不足1公里不计算费用</t>
  </si>
  <si>
    <t>C#025</t>
  </si>
  <si>
    <t>15座普通小巴或等同档次</t>
  </si>
  <si>
    <t>如丰田考斯特，包含车辆使用费/燃油充电费/司机服务费/司机餐食费，不含:停车费/高速费(含路桥费)</t>
  </si>
  <si>
    <t>C#026</t>
  </si>
  <si>
    <t xml:space="preserve">如丰田考斯特，包含：车辆使用费/燃油充电费/司机服务费/司机餐食费，不含:停车费/高速费(含路桥费)/司机住宿费 </t>
  </si>
  <si>
    <t>C#027</t>
  </si>
  <si>
    <t>如丰田考斯特，以10分钟为最低计量单位，不足10分钟不计算费用</t>
  </si>
  <si>
    <t>C#028</t>
  </si>
  <si>
    <t>如丰田考斯特，以1公里为最低计量单位，不足1公里不计算费用</t>
  </si>
  <si>
    <t>C#029</t>
  </si>
  <si>
    <t>15座豪华小巴或等同档次</t>
  </si>
  <si>
    <t>C#030</t>
  </si>
  <si>
    <t>C#031</t>
  </si>
  <si>
    <t>C#032</t>
  </si>
  <si>
    <t>C#033</t>
  </si>
  <si>
    <t>19-22座普通小巴或等同档次</t>
  </si>
  <si>
    <t>C#034</t>
  </si>
  <si>
    <t>C#035</t>
  </si>
  <si>
    <t>C#036</t>
  </si>
  <si>
    <t>C#037</t>
  </si>
  <si>
    <t>19-22座豪华小巴或等同档次</t>
  </si>
  <si>
    <t>C#038</t>
  </si>
  <si>
    <t>C#039</t>
  </si>
  <si>
    <t>C#040</t>
  </si>
  <si>
    <t>C#041</t>
  </si>
  <si>
    <t>33座中巴或等同档次</t>
  </si>
  <si>
    <t>如金龙，包含车辆使用费/燃油充电费/司机服务费/司机餐食费，不含:停车费/高速费(含路桥费)</t>
  </si>
  <si>
    <t>C#042</t>
  </si>
  <si>
    <t xml:space="preserve">如金龙，包含：车辆使用费/燃油充电费/司机服务费/司机餐食费，不含:停车费/高速费(含路桥费)/司机住宿费 </t>
  </si>
  <si>
    <t>C#043</t>
  </si>
  <si>
    <t>如金龙，以10分钟为最低计量单位，不足10分钟不计算费用</t>
  </si>
  <si>
    <t>C#044</t>
  </si>
  <si>
    <t>如金龙，以1公里为最低计量单位，不足1公里不计算费用</t>
  </si>
  <si>
    <t>C#045</t>
  </si>
  <si>
    <t>37座中巴或等同档次</t>
  </si>
  <si>
    <t>C#046</t>
  </si>
  <si>
    <t>C#047</t>
  </si>
  <si>
    <t>C#048</t>
  </si>
  <si>
    <t>C#049</t>
  </si>
  <si>
    <t>45座中巴或等同档次</t>
  </si>
  <si>
    <t>C#050</t>
  </si>
  <si>
    <t>C#051</t>
  </si>
  <si>
    <t>C#052</t>
  </si>
  <si>
    <t>C#053</t>
  </si>
  <si>
    <t>53座中巴或等同档次</t>
  </si>
  <si>
    <t>C#054</t>
  </si>
  <si>
    <t>C#055</t>
  </si>
  <si>
    <t>C#056</t>
  </si>
  <si>
    <t>C#057</t>
  </si>
  <si>
    <t>57座中巴或等同档次</t>
  </si>
  <si>
    <t>C#058</t>
  </si>
  <si>
    <t>C#059</t>
  </si>
  <si>
    <t>C#060</t>
  </si>
  <si>
    <t>D#001</t>
  </si>
  <si>
    <t>供应商自有服务人员</t>
  </si>
  <si>
    <t>现场工作人员</t>
  </si>
  <si>
    <t>需提供人员分工情况及承担职责，不含住宿、交通、补助等费用</t>
  </si>
  <si>
    <t>人/天</t>
  </si>
  <si>
    <t>D#002</t>
  </si>
  <si>
    <t>现场执行人员</t>
  </si>
  <si>
    <t>三方人员</t>
  </si>
  <si>
    <t>现场工作人员-兼职</t>
  </si>
  <si>
    <t>D#004</t>
  </si>
  <si>
    <t>保洁</t>
  </si>
  <si>
    <t>每场按8小时计，超过8小时但不到4小时按半天结算</t>
  </si>
  <si>
    <t>人/场</t>
  </si>
  <si>
    <t>D#005</t>
  </si>
  <si>
    <t>礼仪</t>
  </si>
  <si>
    <t>每场不超过8小时，彩排按每人0.5场收费，超过8小时但不到4小时按半天结算</t>
  </si>
  <si>
    <t>D#006</t>
  </si>
  <si>
    <t>保安</t>
  </si>
  <si>
    <t>D#007</t>
  </si>
  <si>
    <t>摄影人员</t>
  </si>
  <si>
    <t>普通数字摄影</t>
  </si>
  <si>
    <t>人员劳务费及基础拍摄设备。每天不超过8小时，彩排与活动日价格一致（5年从业经验），不含住宿、交通、补贴等费用，此价格为最高限价</t>
  </si>
  <si>
    <t>D#008</t>
  </si>
  <si>
    <t>普通数字视频拍摄</t>
  </si>
  <si>
    <t>D#009</t>
  </si>
  <si>
    <t>云摄影</t>
  </si>
  <si>
    <t>摄影师+修图+平台使用</t>
  </si>
  <si>
    <t>人员劳务费及基础拍摄设备。每天不超过8小时，彩排与活动日价格一致（5年从业经验），不含住宿、交通、补贴等费用</t>
  </si>
  <si>
    <t>D#010</t>
  </si>
  <si>
    <t>Ai修图+平台使用</t>
  </si>
  <si>
    <t>AI修图及平台使用，例如VPHOTO</t>
  </si>
  <si>
    <t>场</t>
  </si>
  <si>
    <t>D#011</t>
  </si>
  <si>
    <t>搭建人员</t>
  </si>
  <si>
    <t>每场不超过8小时</t>
  </si>
  <si>
    <t>D#012</t>
  </si>
  <si>
    <t>高空作业</t>
  </si>
  <si>
    <t>持高空作业资格证专业上岗人员，每场不超过8小时</t>
  </si>
  <si>
    <t>D#013</t>
  </si>
  <si>
    <t>美工</t>
  </si>
  <si>
    <t>白天8小时/班，夜间4小时/班</t>
  </si>
  <si>
    <t>人/班</t>
  </si>
  <si>
    <t>D#014</t>
  </si>
  <si>
    <t>电工</t>
  </si>
  <si>
    <t>D#015</t>
  </si>
  <si>
    <t>妆发人员</t>
  </si>
  <si>
    <t>3年以上化妆经验，每场不超过8小时，不含住宿、交通、补贴等费用，此价格为最高限价</t>
  </si>
  <si>
    <t>D#016</t>
  </si>
  <si>
    <t>人员补助</t>
  </si>
  <si>
    <t>餐补</t>
  </si>
  <si>
    <t>每人每天60元，凭证完整：凭证金额与补助金额取低值（限高60元/人/天）</t>
  </si>
  <si>
    <t>D#017</t>
  </si>
  <si>
    <t>大交通补助</t>
  </si>
  <si>
    <t>机票经济舱，高铁二等座</t>
  </si>
  <si>
    <t>D#018</t>
  </si>
  <si>
    <t>住宿补助</t>
  </si>
  <si>
    <t>据实结算，凭证金额与补助金额取低值；
限高规则：一线（北上广深）400元/间/夜（同性双床）；非一线300元/间/夜（同性双床）</t>
  </si>
  <si>
    <t>间/夜</t>
  </si>
  <si>
    <t>D#019</t>
  </si>
  <si>
    <t>小交通补助（打车）</t>
  </si>
  <si>
    <t>80/天/人，凭证完整：凭证金额与补助金额取低值（限高80元/天/人）</t>
  </si>
  <si>
    <t>天/人</t>
  </si>
  <si>
    <t>创意及策划</t>
  </si>
  <si>
    <t>主kv设计</t>
  </si>
  <si>
    <t>常规平面主视觉设计</t>
  </si>
  <si>
    <t>主视觉设计（常规平面KV设计）</t>
  </si>
  <si>
    <t>页</t>
  </si>
  <si>
    <t>E#002</t>
  </si>
  <si>
    <t>三维主视觉设计</t>
  </si>
  <si>
    <t>主视觉设计（三维建模，C4D）</t>
  </si>
  <si>
    <t>E#003</t>
  </si>
  <si>
    <t>延展设计</t>
  </si>
  <si>
    <t>常规延展设计</t>
  </si>
  <si>
    <t>常规延展设计（基础物料，延展，海报，长图，手册排版）</t>
  </si>
  <si>
    <t>E#004</t>
  </si>
  <si>
    <t>复杂延展设计</t>
  </si>
  <si>
    <t>复杂延展设计（基于3D建模的KV进行延展设计，长图）</t>
  </si>
  <si>
    <t>E#005</t>
  </si>
  <si>
    <t>平面制作</t>
  </si>
  <si>
    <t>上屏PPT美化及制作</t>
  </si>
  <si>
    <t>PPT美化</t>
  </si>
  <si>
    <t>常规PPT美化及包装</t>
  </si>
  <si>
    <t>E#006</t>
  </si>
  <si>
    <t>内容制作</t>
  </si>
  <si>
    <t>视频制作</t>
  </si>
  <si>
    <t>活动流程相关视频素材包装及剪辑-现有素材+包含简单后期渲染输出，开场3分钟以内，串场1分钟以内</t>
  </si>
  <si>
    <t>秒</t>
  </si>
  <si>
    <t>F#001</t>
  </si>
  <si>
    <t>常规背景结构</t>
  </si>
  <si>
    <t>单面木质背板</t>
  </si>
  <si>
    <t>单面木质背板:木结构,表面贴画面写真(高度3m以上)</t>
  </si>
  <si>
    <t>平方米</t>
  </si>
  <si>
    <t>F#002</t>
  </si>
  <si>
    <t>双面木质背板</t>
  </si>
  <si>
    <t>双面木质背板:木结构,表面贴画面写真(高度3m以上)</t>
  </si>
  <si>
    <t>装饰材料</t>
  </si>
  <si>
    <t>KT板</t>
  </si>
  <si>
    <t>亚展A类板</t>
  </si>
  <si>
    <t>F#004</t>
  </si>
  <si>
    <t>展板</t>
  </si>
  <si>
    <t>白色PVC展板，3.2mm</t>
  </si>
  <si>
    <t>F#005</t>
  </si>
  <si>
    <t>基础饰面</t>
  </si>
  <si>
    <t>KT板单面裱写真</t>
  </si>
  <si>
    <t>-</t>
  </si>
  <si>
    <t>F#006</t>
  </si>
  <si>
    <t>KT板双面裱写真</t>
  </si>
  <si>
    <t>F#007</t>
  </si>
  <si>
    <t>指引</t>
  </si>
  <si>
    <t>油画架</t>
  </si>
  <si>
    <t>油画架-木质，不含画面</t>
  </si>
  <si>
    <t>个</t>
  </si>
  <si>
    <t>F#008</t>
  </si>
  <si>
    <t>木质T型</t>
  </si>
  <si>
    <t>木质T型-0.8m X 2m，含双面写真、钢板配重</t>
  </si>
  <si>
    <t>F#009</t>
  </si>
  <si>
    <t>铝型材指示板</t>
  </si>
  <si>
    <t>铝型材指示板-0.8m X 2m，含双面写真、钢板配重</t>
  </si>
  <si>
    <t>F#010</t>
  </si>
  <si>
    <t>道旗</t>
  </si>
  <si>
    <t>注水道旗（3m）</t>
  </si>
  <si>
    <t>注水道旗-高度3米，加强铝合金旗杆，5级以上抗风性，双面画面旗帜布120cmx380cm（含30升以上升注水量配重支撑）</t>
  </si>
  <si>
    <t>F#011</t>
  </si>
  <si>
    <t>注水道旗（5m）</t>
  </si>
  <si>
    <t>注水道旗-高度5米，加强铝合金旗杆，5级以上抗风性，双面画面旗帜布120cmx380cm（含30升以上升注水量配重支撑）</t>
  </si>
  <si>
    <t>F#012</t>
  </si>
  <si>
    <t>注沙道旗（5m）</t>
  </si>
  <si>
    <t>高5米，不锈钢旗杆，双面画面旗帜布120cm*380cm，注沙全套</t>
  </si>
  <si>
    <t>F#013</t>
  </si>
  <si>
    <t>展架</t>
  </si>
  <si>
    <t>铝合金展架（60*160cm）</t>
  </si>
  <si>
    <t>铝合金材质，60*160cm，含写真画面</t>
  </si>
  <si>
    <t>F#014</t>
  </si>
  <si>
    <t>X展架（80*180cm）</t>
  </si>
  <si>
    <t>铝合金材质，80*180cm，含写真画面</t>
  </si>
  <si>
    <t>F#015</t>
  </si>
  <si>
    <t>易拉宝</t>
  </si>
  <si>
    <t>易拉宝（80*200cm）</t>
  </si>
  <si>
    <t>铝合金材质，80*200cm，含写真画面</t>
  </si>
  <si>
    <t>F#016</t>
  </si>
  <si>
    <t>易拉宝（120*200cm）</t>
  </si>
  <si>
    <t>铝合金材质，120*200cm，含写真画面</t>
  </si>
  <si>
    <t>G#001</t>
  </si>
  <si>
    <t>印刷</t>
  </si>
  <si>
    <t>A4彩色单面128克铜板纸</t>
  </si>
  <si>
    <t>G#002</t>
  </si>
  <si>
    <t>A4彩色单面157克铜板纸</t>
  </si>
  <si>
    <t>G#003</t>
  </si>
  <si>
    <t>A4彩色单面200克铜板纸</t>
  </si>
  <si>
    <t>G#004</t>
  </si>
  <si>
    <t>A4彩色单面250克铜板纸</t>
  </si>
  <si>
    <t>G#005</t>
  </si>
  <si>
    <t>A4彩色双面157克铜板纸</t>
  </si>
  <si>
    <t>G#006</t>
  </si>
  <si>
    <t>A4彩色双面200克铜板纸</t>
  </si>
  <si>
    <t>G#007</t>
  </si>
  <si>
    <t>A4彩色双面250克铜板纸</t>
  </si>
  <si>
    <t>G#008</t>
  </si>
  <si>
    <t>彩色单面海报</t>
  </si>
  <si>
    <t>彩色单面印刷，250克420mm X 570mm</t>
  </si>
  <si>
    <t>G#009</t>
  </si>
  <si>
    <t>彩色相纸快印海报</t>
  </si>
  <si>
    <t>彩色相纸快印，60*90cm等常见尺寸快印</t>
  </si>
  <si>
    <t>G#010</t>
  </si>
  <si>
    <t>桌卡</t>
  </si>
  <si>
    <t>200克铜版彩色打印三折页，150mm X 210mm</t>
  </si>
  <si>
    <t>套</t>
  </si>
  <si>
    <t>G#011</t>
  </si>
  <si>
    <t>门牌</t>
  </si>
  <si>
    <t>KT板双面打印，A4大小</t>
  </si>
  <si>
    <t>手举牌</t>
  </si>
  <si>
    <t>KT板双面打印，400mmX600mm</t>
  </si>
  <si>
    <t>G#013</t>
  </si>
  <si>
    <t>铜版彩色打印内页证件</t>
  </si>
  <si>
    <t>200克铜版彩色打印内页+卡套+挂绳（含挂绳印刷），125mm X 95mm，挂绳1cm宽，尼龙，含单色logo印刷</t>
  </si>
  <si>
    <t>G#014</t>
  </si>
  <si>
    <t>PVC彩色证件</t>
  </si>
  <si>
    <t>PVC彩色印刷+挂绳（含挂绳印刷），125mm X 95mm，挂绳1cm宽，尼龙，含单色logo印刷</t>
  </si>
  <si>
    <t>G#015</t>
  </si>
  <si>
    <t>铜版纸对裱覆膜证件</t>
  </si>
  <si>
    <t>250G克铜版纸对裱+覆膜，125mm X 95mm，挂绳1cm宽，尼龙，含单色logo印刷</t>
  </si>
  <si>
    <t>G#016</t>
  </si>
  <si>
    <t>亚克力证件</t>
  </si>
  <si>
    <t>亚克力UV印刷+挂绳（含挂绳印刷），125mm X 95mm，挂绳1cm宽，尼龙，含单色logo印刷</t>
  </si>
  <si>
    <t>G#017</t>
  </si>
  <si>
    <t>PVC麦克风套</t>
  </si>
  <si>
    <t>PVC，裱写真画面，80mm*50mm</t>
  </si>
  <si>
    <t>G#018</t>
  </si>
  <si>
    <t>雪弗板麦克风套</t>
  </si>
  <si>
    <t>雪弗板裱写真，80mm*50mm</t>
  </si>
  <si>
    <t>G#019</t>
  </si>
  <si>
    <t>椅背贴</t>
  </si>
  <si>
    <t>不干胶印刷，150mm*100mm</t>
  </si>
  <si>
    <t>G#020</t>
  </si>
  <si>
    <t>主持人手卡</t>
  </si>
  <si>
    <t>彩色单面157克铜板纸，150mm*100mm</t>
  </si>
  <si>
    <t>G#021</t>
  </si>
  <si>
    <t>臂贴</t>
  </si>
  <si>
    <t>不干胶印刷，80mm圆</t>
  </si>
  <si>
    <t>G#022</t>
  </si>
  <si>
    <t>纸质手提袋</t>
  </si>
  <si>
    <t>纸质快印，350mm*250mm*100mm</t>
  </si>
  <si>
    <t>G#023</t>
  </si>
  <si>
    <t>无纺布手提袋</t>
  </si>
  <si>
    <t>无纺布，350mm*250mm*100mm，含彩色logo印刷</t>
  </si>
  <si>
    <t>G#024</t>
  </si>
  <si>
    <t>帆布手提袋</t>
  </si>
  <si>
    <t>帆布，350mm*250mm*100mm，含彩色logo印刷</t>
  </si>
  <si>
    <t>G#025</t>
  </si>
  <si>
    <t>手环</t>
  </si>
  <si>
    <t>2*26cm杜邦纸两侧贴胶</t>
  </si>
  <si>
    <t>G#026</t>
  </si>
  <si>
    <t>其他物资</t>
  </si>
  <si>
    <t>发光手举牌</t>
  </si>
  <si>
    <t>发光款手举牌</t>
  </si>
  <si>
    <t>G#027</t>
  </si>
  <si>
    <t>水牌</t>
  </si>
  <si>
    <t>签到台/指引</t>
  </si>
  <si>
    <t>G#028</t>
  </si>
  <si>
    <t>定制矿泉水</t>
  </si>
  <si>
    <t>瓶</t>
  </si>
  <si>
    <t>第三方提供非增值税普通发票（包含无票、收据、普票等场景）</t>
  </si>
  <si>
    <t>提供1%增值税发票</t>
  </si>
  <si>
    <t>提供3%增值税发票</t>
  </si>
  <si>
    <t>提供6%增值税发票</t>
  </si>
  <si>
    <t>服务费</t>
  </si>
  <si>
    <t>据实结算服务费</t>
  </si>
  <si>
    <t>服务费比例</t>
  </si>
  <si>
    <t>仅针对据实结算内容，即7-1至7-4总和，不包含据实结算的税损</t>
  </si>
  <si>
    <t>填写百分比</t>
  </si>
  <si>
    <t>税费</t>
  </si>
  <si>
    <t>税差</t>
  </si>
  <si>
    <t>第三方税差-第三方提供非【增值税专用发票】</t>
  </si>
  <si>
    <t>包含无票、收据、普票等场景（结算公式=模块7-1总金额*6%）</t>
  </si>
  <si>
    <t>固定百分比</t>
  </si>
  <si>
    <t>第三方税差-第三方提供1%【增值税专用发票】</t>
  </si>
  <si>
    <t>结算公式=模块7-2总金额*4.95%</t>
  </si>
  <si>
    <t>第三方税差-第三方提供3%【增值税专用发票】</t>
  </si>
  <si>
    <t>结算公式=模块7-3总金额*2.91%</t>
  </si>
  <si>
    <t>第三方税差-第三方提供6%及以上的【增值税专用发票】</t>
  </si>
  <si>
    <t>结算公式=模块7-4总金额*0%</t>
  </si>
  <si>
    <t>整体项目增值税税费</t>
  </si>
  <si>
    <t>增值税税费比例</t>
  </si>
  <si>
    <t>仅限非据实结算板块，据实结算场景（如大交通、酒店和其他据实结算项）不结算税费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</si>
</sst>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\¥* #,##0.00_);_(\¥* \(#,##0.00\);_(\¥* &quot;-&quot;??_);_(@_)"/>
    <numFmt numFmtId="177" formatCode="[$¥-804]#,##0.00;[$¥-804]\-#,##0.00"/>
    <numFmt numFmtId="178" formatCode="0.00_ "/>
    <numFmt numFmtId="179" formatCode="_-* #,##0\ _F_-;\-* #,##0\ _F_-;_-* &quot;-&quot;??\ _F_-;_-@_-"/>
    <numFmt numFmtId="180" formatCode="#\ ?/?"/>
  </numFmts>
  <fonts count="58">
    <font>
      <sz val="12"/>
      <color theme="1"/>
      <name val="等线"/>
      <charset val="134"/>
      <scheme val="minor"/>
    </font>
    <font>
      <sz val="10"/>
      <color theme="1"/>
      <name val="微软雅黑"/>
      <charset val="134"/>
    </font>
    <font>
      <sz val="14"/>
      <color theme="1"/>
      <name val="等线"/>
      <charset val="134"/>
      <scheme val="minor"/>
    </font>
    <font>
      <b/>
      <sz val="14"/>
      <color theme="0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等线"/>
      <charset val="134"/>
      <scheme val="minor"/>
    </font>
    <font>
      <sz val="10"/>
      <color indexed="8"/>
      <name val="微软雅黑"/>
      <charset val="134"/>
    </font>
    <font>
      <sz val="12"/>
      <color rgb="FFFF0000"/>
      <name val="等线"/>
      <charset val="134"/>
      <scheme val="minor"/>
    </font>
    <font>
      <sz val="10"/>
      <color rgb="FFFF0000"/>
      <name val="微软雅黑"/>
      <charset val="134"/>
    </font>
    <font>
      <sz val="10"/>
      <color rgb="FFFF0000"/>
      <name val="PingFang SC"/>
      <charset val="134"/>
    </font>
    <font>
      <sz val="10"/>
      <color rgb="FFFF0000"/>
      <name val="等线"/>
      <charset val="134"/>
      <scheme val="minor"/>
    </font>
    <font>
      <sz val="10"/>
      <name val="微软雅黑"/>
      <charset val="134"/>
    </font>
    <font>
      <sz val="10"/>
      <name val="等线 Light"/>
      <charset val="134"/>
    </font>
    <font>
      <sz val="10"/>
      <color rgb="FF000000"/>
      <name val="等线 Light"/>
      <charset val="134"/>
    </font>
    <font>
      <sz val="10"/>
      <color rgb="FF000000"/>
      <name val="微软雅黑"/>
      <charset val="134"/>
    </font>
    <font>
      <sz val="9"/>
      <color indexed="8"/>
      <name val="微软雅黑"/>
      <charset val="134"/>
    </font>
    <font>
      <sz val="9"/>
      <color rgb="FFFF0000"/>
      <name val="微软雅黑"/>
      <charset val="134"/>
    </font>
    <font>
      <sz val="8"/>
      <color theme="1"/>
      <name val="微软雅黑"/>
      <charset val="134"/>
    </font>
    <font>
      <sz val="12"/>
      <color theme="1"/>
      <name val="微软雅黑"/>
      <charset val="134"/>
    </font>
    <font>
      <sz val="8"/>
      <name val="微软雅黑"/>
      <charset val="134"/>
    </font>
    <font>
      <u/>
      <sz val="11"/>
      <color rgb="FF80008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sz val="9"/>
      <color rgb="FF000000"/>
      <name val="Arial"/>
      <charset val="134"/>
    </font>
    <font>
      <u/>
      <sz val="8"/>
      <color rgb="FF0000FF"/>
      <name val="微软雅黑"/>
      <charset val="134"/>
    </font>
    <font>
      <sz val="8"/>
      <color indexed="8"/>
      <name val="微软雅黑"/>
      <charset val="134"/>
    </font>
    <font>
      <sz val="9"/>
      <color rgb="FF000000"/>
      <name val="宋体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theme="1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微软雅黑"/>
      <charset val="134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rgb="FF000000"/>
      <name val="等线"/>
      <charset val="134"/>
    </font>
    <font>
      <sz val="10"/>
      <name val="Arial"/>
      <charset val="134"/>
    </font>
    <font>
      <sz val="12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13" borderId="11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4" borderId="14" applyNumberFormat="0" applyAlignment="0" applyProtection="0">
      <alignment vertical="center"/>
    </xf>
    <xf numFmtId="0" fontId="44" fillId="15" borderId="15" applyNumberFormat="0" applyAlignment="0" applyProtection="0">
      <alignment vertical="center"/>
    </xf>
    <xf numFmtId="0" fontId="45" fillId="15" borderId="14" applyNumberFormat="0" applyAlignment="0" applyProtection="0">
      <alignment vertical="center"/>
    </xf>
    <xf numFmtId="0" fontId="46" fillId="16" borderId="16" applyNumberFormat="0" applyAlignment="0" applyProtection="0">
      <alignment vertical="center"/>
    </xf>
    <xf numFmtId="0" fontId="47" fillId="0" borderId="17" applyNumberFormat="0" applyFill="0" applyAlignment="0" applyProtection="0">
      <alignment vertical="center"/>
    </xf>
    <xf numFmtId="0" fontId="48" fillId="0" borderId="18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4" fillId="0" borderId="0"/>
    <xf numFmtId="0" fontId="35" fillId="0" borderId="0">
      <alignment vertical="center"/>
    </xf>
    <xf numFmtId="0" fontId="35" fillId="0" borderId="0">
      <alignment vertical="center"/>
    </xf>
    <xf numFmtId="177" fontId="55" fillId="0" borderId="0">
      <protection locked="0"/>
    </xf>
    <xf numFmtId="0" fontId="55" fillId="0" borderId="0">
      <protection locked="0"/>
    </xf>
    <xf numFmtId="0" fontId="54" fillId="0" borderId="0">
      <alignment vertical="center"/>
    </xf>
    <xf numFmtId="0" fontId="56" fillId="0" borderId="0"/>
  </cellStyleXfs>
  <cellXfs count="151">
    <xf numFmtId="0" fontId="0" fillId="0" borderId="0" xfId="0">
      <alignment vertical="center"/>
    </xf>
    <xf numFmtId="178" fontId="1" fillId="0" borderId="0" xfId="0" applyNumberFormat="1" applyFont="1">
      <alignment vertical="center"/>
    </xf>
    <xf numFmtId="0" fontId="2" fillId="2" borderId="0" xfId="0" applyFont="1" applyFill="1">
      <alignment vertical="center"/>
    </xf>
    <xf numFmtId="0" fontId="3" fillId="2" borderId="1" xfId="2" applyNumberFormat="1" applyFont="1" applyFill="1" applyBorder="1" applyAlignment="1" applyProtection="1">
      <alignment horizontal="center" vertical="center" wrapText="1"/>
    </xf>
    <xf numFmtId="178" fontId="3" fillId="2" borderId="1" xfId="2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 applyProtection="1">
      <alignment horizontal="center" vertical="center" wrapText="1"/>
    </xf>
    <xf numFmtId="177" fontId="1" fillId="4" borderId="1" xfId="52" applyFont="1" applyFill="1" applyBorder="1" applyAlignment="1" applyProtection="1">
      <alignment horizontal="left" vertical="center" wrapText="1"/>
    </xf>
    <xf numFmtId="0" fontId="6" fillId="4" borderId="1" xfId="1" applyNumberFormat="1" applyFont="1" applyFill="1" applyBorder="1" applyAlignment="1" applyProtection="1">
      <alignment horizontal="center" vertical="center"/>
    </xf>
    <xf numFmtId="178" fontId="6" fillId="4" borderId="1" xfId="1" applyNumberFormat="1" applyFont="1" applyFill="1" applyBorder="1" applyAlignment="1" applyProtection="1">
      <alignment horizontal="center" vertical="center"/>
    </xf>
    <xf numFmtId="177" fontId="1" fillId="4" borderId="1" xfId="52" applyFont="1" applyFill="1" applyBorder="1" applyAlignment="1" applyProtection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177" fontId="1" fillId="0" borderId="1" xfId="52" applyFont="1" applyBorder="1" applyAlignment="1" applyProtection="1">
      <alignment horizontal="left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178" fontId="6" fillId="0" borderId="1" xfId="1" applyNumberFormat="1" applyFont="1" applyFill="1" applyBorder="1" applyAlignment="1" applyProtection="1">
      <alignment horizontal="center" vertical="center"/>
    </xf>
    <xf numFmtId="177" fontId="1" fillId="0" borderId="1" xfId="52" applyFont="1" applyBorder="1" applyAlignment="1" applyProtection="1">
      <alignment horizontal="left" vertical="center"/>
    </xf>
    <xf numFmtId="177" fontId="1" fillId="4" borderId="1" xfId="52" applyFont="1" applyFill="1" applyBorder="1" applyAlignment="1" applyProtection="1">
      <alignment horizontal="left" vertical="center" wrapText="1"/>
      <protection locked="0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>
      <alignment horizontal="left" vertical="center"/>
    </xf>
    <xf numFmtId="178" fontId="8" fillId="0" borderId="1" xfId="1" applyNumberFormat="1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 wrapText="1"/>
      <protection locked="0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52" applyFont="1" applyFill="1" applyBorder="1" applyAlignment="1" applyProtection="1">
      <alignment horizontal="left" vertical="center" wrapText="1"/>
    </xf>
    <xf numFmtId="178" fontId="1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177" fontId="8" fillId="0" borderId="1" xfId="52" applyFont="1" applyBorder="1" applyAlignment="1" applyProtection="1">
      <alignment horizontal="left" vertical="center" wrapText="1"/>
    </xf>
    <xf numFmtId="177" fontId="1" fillId="0" borderId="1" xfId="52" applyFont="1" applyBorder="1" applyAlignment="1" applyProtection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 applyProtection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16" fillId="0" borderId="2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0" fontId="1" fillId="6" borderId="2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9" fontId="5" fillId="0" borderId="0" xfId="3" applyFont="1">
      <alignment vertical="center"/>
    </xf>
    <xf numFmtId="9" fontId="1" fillId="0" borderId="1" xfId="3" applyFont="1" applyBorder="1" applyAlignment="1">
      <alignment horizontal="center" vertical="center"/>
    </xf>
    <xf numFmtId="9" fontId="6" fillId="0" borderId="1" xfId="3" applyFont="1" applyFill="1" applyBorder="1" applyAlignment="1" applyProtection="1">
      <alignment horizontal="center" vertical="center"/>
    </xf>
    <xf numFmtId="9" fontId="1" fillId="0" borderId="1" xfId="3" applyFont="1" applyBorder="1" applyAlignment="1">
      <alignment horizontal="left" vertical="center"/>
    </xf>
    <xf numFmtId="10" fontId="1" fillId="0" borderId="1" xfId="3" applyNumberFormat="1" applyFont="1" applyBorder="1" applyAlignment="1">
      <alignment horizontal="center" vertical="center"/>
    </xf>
    <xf numFmtId="10" fontId="5" fillId="0" borderId="0" xfId="3" applyNumberFormat="1" applyFont="1">
      <alignment vertical="center"/>
    </xf>
    <xf numFmtId="10" fontId="6" fillId="0" borderId="1" xfId="3" applyNumberFormat="1" applyFont="1" applyFill="1" applyBorder="1" applyAlignment="1" applyProtection="1">
      <alignment horizontal="center" vertical="center"/>
    </xf>
    <xf numFmtId="10" fontId="1" fillId="0" borderId="1" xfId="3" applyNumberFormat="1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43" fontId="18" fillId="0" borderId="0" xfId="1" applyFont="1" applyAlignment="1" applyProtection="1">
      <alignment horizontal="center" vertical="center"/>
    </xf>
    <xf numFmtId="43" fontId="18" fillId="0" borderId="0" xfId="1" applyFont="1" applyProtection="1">
      <alignment vertical="center"/>
    </xf>
    <xf numFmtId="0" fontId="19" fillId="7" borderId="3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7" borderId="1" xfId="0" applyFont="1" applyFill="1" applyBorder="1" applyAlignment="1" applyProtection="1">
      <alignment horizontal="center" vertical="center" wrapText="1"/>
      <protection locked="0"/>
    </xf>
    <xf numFmtId="43" fontId="19" fillId="0" borderId="4" xfId="0" applyNumberFormat="1" applyFont="1" applyBorder="1" applyAlignment="1" applyProtection="1">
      <alignment horizontal="center" vertical="center" wrapText="1"/>
      <protection locked="0"/>
    </xf>
    <xf numFmtId="0" fontId="20" fillId="0" borderId="2" xfId="6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21" fillId="0" borderId="2" xfId="6" applyFont="1" applyBorder="1" applyAlignment="1" applyProtection="1">
      <alignment horizontal="center" vertical="center" wrapText="1"/>
      <protection locked="0"/>
    </xf>
    <xf numFmtId="14" fontId="22" fillId="0" borderId="6" xfId="55" applyNumberFormat="1" applyFont="1" applyFill="1" applyBorder="1" applyAlignment="1">
      <alignment horizontal="left" vertical="center"/>
    </xf>
    <xf numFmtId="0" fontId="19" fillId="7" borderId="7" xfId="0" applyFont="1" applyFill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 applyProtection="1">
      <alignment horizontal="center" vertical="center"/>
      <protection locked="0"/>
    </xf>
    <xf numFmtId="179" fontId="24" fillId="0" borderId="4" xfId="1" applyNumberFormat="1" applyFont="1" applyBorder="1" applyAlignment="1" applyProtection="1">
      <alignment horizontal="center" vertical="center"/>
      <protection locked="0"/>
    </xf>
    <xf numFmtId="43" fontId="24" fillId="0" borderId="7" xfId="1" applyFont="1" applyFill="1" applyBorder="1" applyAlignment="1" applyProtection="1">
      <alignment horizontal="center" vertical="center"/>
      <protection locked="0"/>
    </xf>
    <xf numFmtId="0" fontId="20" fillId="0" borderId="2" xfId="6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14" fontId="25" fillId="0" borderId="6" xfId="55" applyNumberFormat="1" applyFont="1" applyFill="1" applyBorder="1" applyAlignment="1">
      <alignment horizontal="left" vertical="center"/>
    </xf>
    <xf numFmtId="14" fontId="21" fillId="0" borderId="4" xfId="6" applyNumberFormat="1" applyFont="1" applyFill="1" applyBorder="1" applyAlignment="1" applyProtection="1">
      <alignment horizontal="center" vertical="center"/>
      <protection locked="0"/>
    </xf>
    <xf numFmtId="0" fontId="19" fillId="7" borderId="2" xfId="0" applyFont="1" applyFill="1" applyBorder="1" applyAlignment="1" applyProtection="1">
      <alignment horizontal="center" vertical="center"/>
      <protection locked="0"/>
    </xf>
    <xf numFmtId="0" fontId="19" fillId="7" borderId="4" xfId="0" applyFont="1" applyFill="1" applyBorder="1" applyAlignment="1" applyProtection="1">
      <alignment horizontal="center" vertical="center"/>
      <protection locked="0"/>
    </xf>
    <xf numFmtId="180" fontId="19" fillId="0" borderId="2" xfId="0" applyNumberFormat="1" applyFont="1" applyBorder="1" applyAlignment="1" applyProtection="1">
      <alignment horizontal="center" vertical="center"/>
      <protection locked="0"/>
    </xf>
    <xf numFmtId="180" fontId="19" fillId="0" borderId="4" xfId="0" applyNumberFormat="1" applyFont="1" applyBorder="1" applyAlignment="1" applyProtection="1">
      <alignment horizontal="center" vertical="center"/>
      <protection locked="0"/>
    </xf>
    <xf numFmtId="180" fontId="19" fillId="0" borderId="5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43" fontId="18" fillId="0" borderId="1" xfId="0" applyNumberFormat="1" applyFont="1" applyBorder="1" applyAlignment="1">
      <alignment horizontal="center" vertical="center"/>
    </xf>
    <xf numFmtId="43" fontId="18" fillId="0" borderId="1" xfId="0" applyNumberFormat="1" applyFont="1" applyBorder="1" applyAlignment="1">
      <alignment horizontal="left" vertical="center"/>
    </xf>
    <xf numFmtId="0" fontId="26" fillId="2" borderId="2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center" vertical="center"/>
    </xf>
    <xf numFmtId="43" fontId="26" fillId="2" borderId="1" xfId="0" applyNumberFormat="1" applyFont="1" applyFill="1" applyBorder="1" applyAlignment="1">
      <alignment horizontal="center" vertical="center"/>
    </xf>
    <xf numFmtId="43" fontId="26" fillId="2" borderId="1" xfId="1" applyFont="1" applyFill="1" applyBorder="1" applyProtection="1">
      <alignment vertical="center"/>
    </xf>
    <xf numFmtId="0" fontId="26" fillId="8" borderId="1" xfId="0" applyFont="1" applyFill="1" applyBorder="1" applyAlignment="1">
      <alignment horizontal="center" vertical="center"/>
    </xf>
    <xf numFmtId="43" fontId="26" fillId="8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>
      <alignment horizontal="left" vertical="center"/>
    </xf>
    <xf numFmtId="43" fontId="1" fillId="6" borderId="1" xfId="0" applyNumberFormat="1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43" fontId="28" fillId="0" borderId="1" xfId="1" applyFont="1" applyBorder="1" applyProtection="1">
      <alignment vertical="center"/>
    </xf>
    <xf numFmtId="0" fontId="1" fillId="6" borderId="2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left" vertical="center"/>
    </xf>
    <xf numFmtId="43" fontId="26" fillId="2" borderId="7" xfId="0" applyNumberFormat="1" applyFont="1" applyFill="1" applyBorder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27" fillId="11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10" fontId="1" fillId="6" borderId="1" xfId="3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176" fontId="31" fillId="2" borderId="1" xfId="2" applyFont="1" applyFill="1" applyBorder="1" applyAlignment="1" applyProtection="1">
      <alignment horizontal="center" vertical="center" wrapText="1"/>
    </xf>
    <xf numFmtId="176" fontId="31" fillId="2" borderId="1" xfId="2" applyFont="1" applyFill="1" applyBorder="1" applyAlignment="1" applyProtection="1">
      <alignment horizontal="center" vertical="center" wrapText="1"/>
      <protection locked="0"/>
    </xf>
    <xf numFmtId="0" fontId="32" fillId="0" borderId="10" xfId="0" applyFont="1" applyBorder="1" applyAlignment="1">
      <alignment horizontal="center" vertical="center"/>
    </xf>
    <xf numFmtId="43" fontId="32" fillId="0" borderId="10" xfId="1" applyFont="1" applyBorder="1" applyAlignment="1">
      <alignment horizontal="center" vertical="center"/>
    </xf>
    <xf numFmtId="0" fontId="32" fillId="5" borderId="10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43" fontId="33" fillId="0" borderId="1" xfId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0" fillId="0" borderId="1" xfId="0" applyFont="1" applyBorder="1">
      <alignment vertical="center"/>
    </xf>
    <xf numFmtId="0" fontId="30" fillId="0" borderId="0" xfId="0" applyFont="1">
      <alignment vertical="center"/>
    </xf>
    <xf numFmtId="0" fontId="34" fillId="2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12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43" fontId="30" fillId="0" borderId="1" xfId="0" applyNumberFormat="1" applyFont="1" applyBorder="1" applyAlignment="1">
      <alignment horizontal="center" vertical="center"/>
    </xf>
    <xf numFmtId="10" fontId="30" fillId="0" borderId="1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9" fontId="30" fillId="0" borderId="0" xfId="0" applyNumberFormat="1" applyFont="1" applyAlignment="1">
      <alignment horizontal="center" vertical="center"/>
    </xf>
    <xf numFmtId="10" fontId="30" fillId="0" borderId="1" xfId="3" applyNumberFormat="1" applyFont="1" applyBorder="1" applyAlignment="1">
      <alignment horizontal="center" vertical="center"/>
    </xf>
    <xf numFmtId="9" fontId="30" fillId="0" borderId="0" xfId="3" applyFont="1" applyBorder="1" applyAlignment="1">
      <alignment horizontal="center" vertical="center"/>
    </xf>
    <xf numFmtId="43" fontId="30" fillId="0" borderId="1" xfId="3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a__x000a_NA_x000a__x000a_ 2 2" xfId="49"/>
    <cellStyle name="常规 2" xfId="50"/>
    <cellStyle name="常规 2 2" xfId="51"/>
    <cellStyle name="常规 2 2 2" xfId="52"/>
    <cellStyle name="常规 2 2 3" xfId="53"/>
    <cellStyle name="常规 3 2" xfId="54"/>
    <cellStyle name="样式 1" xfId="55"/>
  </cellStyles>
  <dxfs count="1">
    <dxf>
      <fill>
        <patternFill patternType="solid">
          <bgColor rgb="FFC5E0B3"/>
        </patternFill>
      </fill>
    </dxf>
  </dxfs>
  <tableStyles count="0" defaultTableStyle="TableStyleMedium2" defaultPivotStyle="PivotStyleLight16"/>
  <colors>
    <mruColors>
      <color rgb="00FE4904"/>
      <color rgb="00FE490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86133\xwechat_files\wxid_iy6ks5lv5xz622_274f\msg\file\2026-02\&#12304;&#24247;&#36745;&#12305;&#25253;&#20215;&#21333;-&#38145;&#23450;&#29256;1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1 报价汇总"/>
      <sheetName val="L2-模块报价"/>
      <sheetName val="L3-明细条目报价"/>
    </sheetNames>
    <sheetDataSet>
      <sheetData sheetId="0"/>
      <sheetData sheetId="1"/>
      <sheetData sheetId="2">
        <row r="2">
          <cell r="B2" t="str">
            <v>序号列</v>
          </cell>
          <cell r="C2" t="str">
            <v>一级类目</v>
          </cell>
          <cell r="D2" t="str">
            <v>二级类目</v>
          </cell>
          <cell r="E2" t="str">
            <v>三级类目</v>
          </cell>
          <cell r="F2" t="str">
            <v>四级类目</v>
          </cell>
          <cell r="G2" t="str">
            <v>备注列</v>
          </cell>
          <cell r="H2" t="str">
            <v>单位列</v>
          </cell>
          <cell r="I2" t="str">
            <v>未含税单价</v>
          </cell>
        </row>
        <row r="3">
          <cell r="B3" t="str">
            <v>C#001</v>
          </cell>
          <cell r="C3" t="str">
            <v>地面交通</v>
          </cell>
          <cell r="D3" t="str">
            <v>5座经济小车或等同档次</v>
          </cell>
          <cell r="E3" t="str">
            <v>单次使用，60公里内，高速费另计</v>
          </cell>
          <cell r="F3" t="str">
            <v>/</v>
          </cell>
          <cell r="G3" t="str">
            <v>日产轩逸/比亚迪秦EV/丰田卡罗日产轩逸/比亚迪秦EV/丰田卡罗拉/广汽埃安AION Y Plus/北汽EU5或同级车型。包含车辆使用费/燃油充电费/司机服务费/司机餐食费，不含:停车费/高速费(含路桥费)</v>
          </cell>
          <cell r="H3" t="str">
            <v>辆/趟</v>
          </cell>
          <cell r="I3">
            <v>250.148</v>
          </cell>
        </row>
        <row r="4">
          <cell r="B4" t="str">
            <v>C#002</v>
          </cell>
          <cell r="C4" t="str">
            <v>地面交通</v>
          </cell>
          <cell r="D4" t="str">
            <v>5座经济小车或等同档次</v>
          </cell>
          <cell r="E4" t="str">
            <v> 包车，1天8小时 or 100km计算，超出公里数及时间另计费</v>
          </cell>
          <cell r="F4" t="str">
            <v>/</v>
          </cell>
          <cell r="G4" t="str">
            <v>日产轩逸/比亚迪秦EV/丰田卡罗日产轩逸/比亚迪秦EV/丰田卡罗拉/广汽埃安AION Y Plus/北汽EU5或同级车型。包含：车辆使用费/燃油充电费/司机服务费/司机餐食费，不含:停车费/高速费(含路桥费)/司机住宿费 </v>
          </cell>
          <cell r="H4" t="str">
            <v>辆/天</v>
          </cell>
          <cell r="I4">
            <v>521.18</v>
          </cell>
        </row>
        <row r="5">
          <cell r="B5" t="str">
            <v>C#003</v>
          </cell>
          <cell r="C5" t="str">
            <v>地面交通</v>
          </cell>
          <cell r="D5" t="str">
            <v>5座经济小车或等同档次</v>
          </cell>
          <cell r="E5" t="str">
            <v>超时长费</v>
          </cell>
          <cell r="F5" t="str">
            <v>/</v>
          </cell>
          <cell r="G5" t="str">
            <v>日产轩逸/比亚迪秦EV/丰田卡罗日产轩逸/比亚迪秦EV/丰田卡罗拉/广汽埃安AION Y Plus/北汽EU5或同级车型，以10分钟为最低计量单位，不足10分钟不计算费用</v>
          </cell>
          <cell r="H5" t="str">
            <v>辆/小时</v>
          </cell>
          <cell r="I5">
            <v>46</v>
          </cell>
        </row>
        <row r="6">
          <cell r="B6" t="str">
            <v>C#004</v>
          </cell>
          <cell r="C6" t="str">
            <v>地面交通</v>
          </cell>
          <cell r="D6" t="str">
            <v>5座经济小车或等同档次</v>
          </cell>
          <cell r="E6" t="str">
            <v>超公里费</v>
          </cell>
          <cell r="F6" t="str">
            <v>/</v>
          </cell>
          <cell r="G6" t="str">
            <v>日产轩逸/比亚迪秦EV/丰田卡罗日产轩逸/比亚迪秦EV/丰田卡罗拉/广汽埃安AION Y Plus/北汽EU5或同级车型，以1公里为最低计量单位，不足1公里不计算费用</v>
          </cell>
          <cell r="H6" t="str">
            <v>车/公里</v>
          </cell>
          <cell r="I6">
            <v>4.14</v>
          </cell>
        </row>
        <row r="7">
          <cell r="B7" t="str">
            <v>C#005</v>
          </cell>
          <cell r="C7" t="str">
            <v>地面交通</v>
          </cell>
          <cell r="D7" t="str">
            <v>5座普通小车或等同档次</v>
          </cell>
          <cell r="E7" t="str">
            <v>单次使用，接送机60公里内，高速费另计</v>
          </cell>
          <cell r="F7" t="str">
            <v>/</v>
          </cell>
          <cell r="G7" t="str">
            <v>日产天籁/比亚迪汉EV/本田雅阁/大众帕萨特/丰田凯美瑞或同级车型。包含车辆使用费/燃油充电费/司机服务费/司机餐食费，不含:停车费/高速费(含路桥费)</v>
          </cell>
          <cell r="H7" t="str">
            <v>辆/趟</v>
          </cell>
          <cell r="I7">
            <v>322</v>
          </cell>
        </row>
        <row r="8">
          <cell r="B8" t="str">
            <v>C#006</v>
          </cell>
          <cell r="C8" t="str">
            <v>地面交通</v>
          </cell>
          <cell r="D8" t="str">
            <v>5座普通小车或等同档次</v>
          </cell>
          <cell r="E8" t="str">
            <v> 包车，1天8小时 or 100km计算，超出公里数及时间另计费</v>
          </cell>
          <cell r="F8" t="str">
            <v>/</v>
          </cell>
          <cell r="G8" t="str">
            <v>日产天籁/比亚迪汉EV/本田雅阁/大众帕萨特/丰田凯美瑞或同级车型。包含：车辆使用费/燃油充电费/司机服务费/司机餐食费，不含:停车费/高速费(含路桥费)/司机住宿费 </v>
          </cell>
          <cell r="H8" t="str">
            <v>辆/天</v>
          </cell>
          <cell r="I8">
            <v>644</v>
          </cell>
        </row>
        <row r="9">
          <cell r="B9" t="str">
            <v>C#007</v>
          </cell>
          <cell r="C9" t="str">
            <v>地面交通</v>
          </cell>
          <cell r="D9" t="str">
            <v>5座普通小车或等同档次</v>
          </cell>
          <cell r="E9" t="str">
            <v>超时长费</v>
          </cell>
          <cell r="F9" t="str">
            <v>/</v>
          </cell>
          <cell r="G9" t="str">
            <v>日产天籁/比亚迪汉EV/本田雅阁/大众帕萨特/丰田凯美瑞或同级车型，以10分钟为最低计量单位，不足10分钟不计算费用</v>
          </cell>
          <cell r="H9" t="str">
            <v>辆/小时</v>
          </cell>
          <cell r="I9">
            <v>49.68</v>
          </cell>
        </row>
        <row r="10">
          <cell r="B10" t="str">
            <v>C#008</v>
          </cell>
          <cell r="C10" t="str">
            <v>地面交通</v>
          </cell>
          <cell r="D10" t="str">
            <v>5座普通小车或等同档次</v>
          </cell>
          <cell r="E10" t="str">
            <v>超公里费</v>
          </cell>
          <cell r="F10" t="str">
            <v>/</v>
          </cell>
          <cell r="G10" t="str">
            <v>日产天籁/比亚迪汉EV/本田雅阁/大众帕萨特/丰田凯美瑞或同级车型，以1公里为最低计量单位，不足1公里不计算费用</v>
          </cell>
          <cell r="H10" t="str">
            <v>车/公里</v>
          </cell>
          <cell r="I10">
            <v>4.6</v>
          </cell>
        </row>
        <row r="11">
          <cell r="B11" t="str">
            <v>C#009</v>
          </cell>
          <cell r="C11" t="str">
            <v>地面交通</v>
          </cell>
          <cell r="D11" t="str">
            <v>5座豪华小车或等同档次</v>
          </cell>
          <cell r="E11" t="str">
            <v>单次使用，60公里内，高速费另计</v>
          </cell>
          <cell r="F11" t="str">
            <v>/</v>
          </cell>
          <cell r="G11" t="str">
            <v>如奥迪A6，包含车辆使用费/燃油充电费/司机服务费/司机餐食费，不含:停车费/高速费(含路桥费)</v>
          </cell>
          <cell r="H11" t="str">
            <v>辆/趟</v>
          </cell>
          <cell r="I11">
            <v>506</v>
          </cell>
        </row>
        <row r="12">
          <cell r="B12" t="str">
            <v>C#010</v>
          </cell>
          <cell r="C12" t="str">
            <v>地面交通</v>
          </cell>
          <cell r="D12" t="str">
            <v>5座豪华小车或等同档次</v>
          </cell>
          <cell r="E12" t="str">
            <v> 包车，1天8小时 or 100km计算，超出公里数及时间另计费</v>
          </cell>
          <cell r="F12" t="str">
            <v>/</v>
          </cell>
          <cell r="G12" t="str">
            <v>如奥迪A6，包含：车辆使用费/燃油充电费/司机服务费/司机餐食费，不含:停车费/高速费(含路桥费)/司机住宿费 </v>
          </cell>
          <cell r="H12" t="str">
            <v>辆/天</v>
          </cell>
          <cell r="I12">
            <v>923.22</v>
          </cell>
        </row>
        <row r="13">
          <cell r="B13" t="str">
            <v>C#011</v>
          </cell>
          <cell r="C13" t="str">
            <v>地面交通</v>
          </cell>
          <cell r="D13" t="str">
            <v>5座豪华小车或等同档次</v>
          </cell>
          <cell r="E13" t="str">
            <v>超时长费</v>
          </cell>
          <cell r="F13" t="str">
            <v>/</v>
          </cell>
          <cell r="G13" t="str">
            <v>如奥迪A6，以10分钟为最低计量单位，不足10分钟不计算费用</v>
          </cell>
          <cell r="H13" t="str">
            <v>辆/小时</v>
          </cell>
          <cell r="I13">
            <v>73.6</v>
          </cell>
        </row>
        <row r="14">
          <cell r="B14" t="str">
            <v>C#012</v>
          </cell>
          <cell r="C14" t="str">
            <v>地面交通</v>
          </cell>
          <cell r="D14" t="str">
            <v>5座豪华小车或等同档次</v>
          </cell>
          <cell r="E14" t="str">
            <v>超公里费</v>
          </cell>
          <cell r="F14" t="str">
            <v>/</v>
          </cell>
          <cell r="G14" t="str">
            <v>如奥迪A6，以1公里为最低计量单位，不足1公里不计算费用</v>
          </cell>
          <cell r="H14" t="str">
            <v>车/公里</v>
          </cell>
          <cell r="I14">
            <v>6.44</v>
          </cell>
        </row>
        <row r="15">
          <cell r="B15" t="str">
            <v>C#013</v>
          </cell>
          <cell r="C15" t="str">
            <v>地面交通</v>
          </cell>
          <cell r="D15" t="str">
            <v>7座经济商务车或等同档次</v>
          </cell>
          <cell r="E15" t="str">
            <v>单次使用，60公里内，高速费另计</v>
          </cell>
          <cell r="F15" t="str">
            <v>/</v>
          </cell>
          <cell r="G15" t="str">
            <v>广汽传祺/比亚迪宋max/唐DM/大众ID.6X/宝骏730或同级车型。包含车辆使用费/燃油充电费/司机服务费/司机餐食费，不含:停车费/高速费(含路桥费)</v>
          </cell>
          <cell r="H15" t="str">
            <v>辆/趟</v>
          </cell>
          <cell r="I15">
            <v>345</v>
          </cell>
        </row>
        <row r="16">
          <cell r="B16" t="str">
            <v>C#014</v>
          </cell>
          <cell r="C16" t="str">
            <v>地面交通</v>
          </cell>
          <cell r="D16" t="str">
            <v>7座经济商务车或等同档次</v>
          </cell>
          <cell r="E16" t="str">
            <v> 包车，1天8小时 or 100km计算，超出公里数及时间另计费</v>
          </cell>
          <cell r="F16" t="str">
            <v>/</v>
          </cell>
          <cell r="G16" t="str">
            <v>广汽传祺/比亚迪宋max/唐DM/大众ID.6X/宝骏730或同级车型。包含：车辆使用费/燃油充电费/司机服务费/司机餐食费，不含:停车费/高速费(含路桥费)/司机住宿费 </v>
          </cell>
          <cell r="H16" t="str">
            <v>辆/天</v>
          </cell>
          <cell r="I16">
            <v>735.08</v>
          </cell>
        </row>
        <row r="17">
          <cell r="B17" t="str">
            <v>C#015</v>
          </cell>
          <cell r="C17" t="str">
            <v>地面交通</v>
          </cell>
          <cell r="D17" t="str">
            <v>7座经济商务车或等同档次</v>
          </cell>
          <cell r="E17" t="str">
            <v>超时长费</v>
          </cell>
          <cell r="F17" t="str">
            <v>/</v>
          </cell>
          <cell r="G17" t="str">
            <v>广汽传祺/比亚迪宋max/唐DM/大众ID.6X/宝骏730或同级车型，以10分钟为最低计量单位，不足10分钟不计算费用</v>
          </cell>
          <cell r="H17" t="str">
            <v>辆/小时</v>
          </cell>
          <cell r="I17">
            <v>51.98</v>
          </cell>
        </row>
        <row r="18">
          <cell r="B18" t="str">
            <v>C#016</v>
          </cell>
          <cell r="C18" t="str">
            <v>地面交通</v>
          </cell>
          <cell r="D18" t="str">
            <v>7座经济商务车或等同档次</v>
          </cell>
          <cell r="E18" t="str">
            <v>超公里费</v>
          </cell>
          <cell r="F18" t="str">
            <v>/</v>
          </cell>
          <cell r="G18" t="str">
            <v>广汽传祺/比亚迪宋max/唐DM/大众ID.6X/宝骏730或同级车型，以1公里为最低计量单位，不足1公里不计算费用</v>
          </cell>
          <cell r="H18" t="str">
            <v>车/公里</v>
          </cell>
          <cell r="I18">
            <v>4.738</v>
          </cell>
        </row>
        <row r="19">
          <cell r="B19" t="str">
            <v>C#017</v>
          </cell>
          <cell r="C19" t="str">
            <v>地面交通</v>
          </cell>
          <cell r="D19" t="str">
            <v>7座普通商务车或等同档次</v>
          </cell>
          <cell r="E19" t="str">
            <v>单次使用，60公里内，高速费另计</v>
          </cell>
          <cell r="F19" t="str">
            <v>/</v>
          </cell>
          <cell r="G19" t="str">
            <v>别克GL8/岚图梦想家/腾势D9/荣威iMAX8 EV/本田奥德赛或同级车型。包含车辆使用费/燃油充电费/司机服务费/司机餐食费，不含:停车费/高速费(含路桥费)</v>
          </cell>
          <cell r="H19" t="str">
            <v>辆/趟</v>
          </cell>
          <cell r="I19">
            <v>588.8</v>
          </cell>
        </row>
        <row r="20">
          <cell r="B20" t="str">
            <v>C#018</v>
          </cell>
          <cell r="C20" t="str">
            <v>地面交通</v>
          </cell>
          <cell r="D20" t="str">
            <v>7座普通商务车或等同档次</v>
          </cell>
          <cell r="E20" t="str">
            <v> 包车，1天8小时 or 100km计算，超出公里数及时间另计费</v>
          </cell>
          <cell r="F20" t="str">
            <v>/</v>
          </cell>
          <cell r="G20" t="str">
            <v>别克GL8/岚图梦想家/腾势D9/荣威iMAX8 EV/本田奥德赛或同级车型。包含：车辆使用费/燃油充电费/司机服务费/司机餐食费，不含:停车费/高速费(含路桥费)/司机住宿费 </v>
          </cell>
          <cell r="H20" t="str">
            <v>辆/天</v>
          </cell>
          <cell r="I20">
            <v>898.84</v>
          </cell>
        </row>
        <row r="21">
          <cell r="B21" t="str">
            <v>C#019</v>
          </cell>
          <cell r="C21" t="str">
            <v>地面交通</v>
          </cell>
          <cell r="D21" t="str">
            <v>7座普通商务车或等同档次</v>
          </cell>
          <cell r="E21" t="str">
            <v>超时长费</v>
          </cell>
          <cell r="F21" t="str">
            <v>/</v>
          </cell>
          <cell r="G21" t="str">
            <v>别克GL8/岚图梦想家/腾势D9/荣威iMAX8 EV/本田奥德赛或同级车型，以10分钟为最低计量单位，不足10分钟不计算费用</v>
          </cell>
          <cell r="H21" t="str">
            <v>辆/小时</v>
          </cell>
          <cell r="I21">
            <v>73.6</v>
          </cell>
        </row>
        <row r="22">
          <cell r="B22" t="str">
            <v>C#020</v>
          </cell>
          <cell r="C22" t="str">
            <v>地面交通</v>
          </cell>
          <cell r="D22" t="str">
            <v>7座普通商务车或等同档次</v>
          </cell>
          <cell r="E22" t="str">
            <v>超公里费</v>
          </cell>
          <cell r="F22" t="str">
            <v>/</v>
          </cell>
          <cell r="G22" t="str">
            <v>别克GL8/岚图梦想家/腾势D9/荣威iMAX8 EV/本田奥德赛或同级车型，以1公里为最低计量单位，不足1公里不计算费用</v>
          </cell>
          <cell r="H22" t="str">
            <v>车/公里</v>
          </cell>
          <cell r="I22">
            <v>7.36</v>
          </cell>
        </row>
        <row r="23">
          <cell r="B23" t="str">
            <v>C#021</v>
          </cell>
          <cell r="C23" t="str">
            <v>地面交通</v>
          </cell>
          <cell r="D23" t="str">
            <v>7座豪华商务车或等同档次</v>
          </cell>
          <cell r="E23" t="str">
            <v>单次使用，60公里内，高速费另计</v>
          </cell>
          <cell r="F23" t="str">
            <v>/</v>
          </cell>
          <cell r="G23" t="str">
            <v>如奔驰V系列，包含车辆使用费/燃油充电费/司机服务费/司机餐食费，不含:停车费/高速费(含路桥费)</v>
          </cell>
          <cell r="H23" t="str">
            <v>辆/趟</v>
          </cell>
          <cell r="I23">
            <v>736</v>
          </cell>
        </row>
        <row r="24">
          <cell r="B24" t="str">
            <v>C#022</v>
          </cell>
          <cell r="C24" t="str">
            <v>地面交通</v>
          </cell>
          <cell r="D24" t="str">
            <v>7座豪华商务车或等同档次</v>
          </cell>
          <cell r="E24" t="str">
            <v> 包车，1天8小时 or 100km计算，超出公里数及时间另计费</v>
          </cell>
          <cell r="F24" t="str">
            <v>/</v>
          </cell>
          <cell r="G24" t="str">
            <v>如奔驰V系列，包含：车辆使用费/燃油充电费/司机服务费/司机餐食费，不含:停车费/高速费(含路桥费)/司机住宿费 </v>
          </cell>
          <cell r="H24" t="str">
            <v>辆/天</v>
          </cell>
          <cell r="I24">
            <v>1380</v>
          </cell>
        </row>
        <row r="25">
          <cell r="B25" t="str">
            <v>C#023</v>
          </cell>
          <cell r="C25" t="str">
            <v>地面交通</v>
          </cell>
          <cell r="D25" t="str">
            <v>7座豪华商务车或等同档次</v>
          </cell>
          <cell r="E25" t="str">
            <v>超时长费</v>
          </cell>
          <cell r="F25" t="str">
            <v>/</v>
          </cell>
          <cell r="G25" t="str">
            <v>如奔驰V系列，以10分钟为最低计量单位，不足10分钟不计算费用</v>
          </cell>
          <cell r="H25" t="str">
            <v>辆/小时</v>
          </cell>
          <cell r="I25">
            <v>103.96</v>
          </cell>
        </row>
        <row r="26">
          <cell r="B26" t="str">
            <v>C#024</v>
          </cell>
          <cell r="C26" t="str">
            <v>地面交通</v>
          </cell>
          <cell r="D26" t="str">
            <v>7座豪华商务车或等同档次</v>
          </cell>
          <cell r="E26" t="str">
            <v>超公里费</v>
          </cell>
          <cell r="F26" t="str">
            <v>/</v>
          </cell>
          <cell r="G26" t="str">
            <v>如奔驰V系列，以1公里为最低计量单位，不足1公里不计算费用</v>
          </cell>
          <cell r="H26" t="str">
            <v>车/公里</v>
          </cell>
          <cell r="I26">
            <v>9.476</v>
          </cell>
        </row>
        <row r="27">
          <cell r="B27" t="str">
            <v>C#025</v>
          </cell>
          <cell r="C27" t="str">
            <v>地面交通</v>
          </cell>
          <cell r="D27" t="str">
            <v>15座普通小巴或等同档次</v>
          </cell>
          <cell r="E27" t="str">
            <v>单次使用，60公里内，高速费另计</v>
          </cell>
          <cell r="F27" t="str">
            <v>/</v>
          </cell>
          <cell r="G27" t="str">
            <v>如丰田考斯特，包含车辆使用费/燃油充电费/司机服务费/司机餐食费，不含:停车费/高速费(含路桥费)</v>
          </cell>
          <cell r="H27" t="str">
            <v>辆/趟</v>
          </cell>
          <cell r="I27">
            <v>800</v>
          </cell>
        </row>
        <row r="28">
          <cell r="B28" t="str">
            <v>C#026</v>
          </cell>
          <cell r="C28" t="str">
            <v>地面交通</v>
          </cell>
          <cell r="D28" t="str">
            <v>15座普通小巴或等同档次</v>
          </cell>
          <cell r="E28" t="str">
            <v> 包车，1天8小时 or 100km计算，超出公里数及时间另计费</v>
          </cell>
          <cell r="F28" t="str">
            <v>/</v>
          </cell>
          <cell r="G28" t="str">
            <v>如丰田考斯特，包含：车辆使用费/燃油充电费/司机服务费/司机餐食费，不含:停车费/高速费(含路桥费)/司机住宿费 </v>
          </cell>
          <cell r="H28" t="str">
            <v>辆/天</v>
          </cell>
          <cell r="I28">
            <v>1288</v>
          </cell>
        </row>
        <row r="29">
          <cell r="B29" t="str">
            <v>C#027</v>
          </cell>
          <cell r="C29" t="str">
            <v>地面交通</v>
          </cell>
          <cell r="D29" t="str">
            <v>15座普通小巴或等同档次</v>
          </cell>
          <cell r="E29" t="str">
            <v>超时长费</v>
          </cell>
          <cell r="F29" t="str">
            <v>/</v>
          </cell>
          <cell r="G29" t="str">
            <v>如丰田考斯特，以10分钟为最低计量单位，不足10分钟不计算费用</v>
          </cell>
          <cell r="H29" t="str">
            <v>辆/小时</v>
          </cell>
          <cell r="I29">
            <v>85.008</v>
          </cell>
        </row>
        <row r="30">
          <cell r="B30" t="str">
            <v>C#028</v>
          </cell>
          <cell r="C30" t="str">
            <v>地面交通</v>
          </cell>
          <cell r="D30" t="str">
            <v>15座普通小巴或等同档次</v>
          </cell>
          <cell r="E30" t="str">
            <v>超公里费</v>
          </cell>
          <cell r="F30" t="str">
            <v>/</v>
          </cell>
          <cell r="G30" t="str">
            <v>如丰田考斯特，以1公里为最低计量单位，不足1公里不计算费用</v>
          </cell>
          <cell r="H30" t="str">
            <v>车/公里</v>
          </cell>
          <cell r="I30">
            <v>8.28</v>
          </cell>
        </row>
        <row r="31">
          <cell r="B31" t="str">
            <v>C#029</v>
          </cell>
          <cell r="C31" t="str">
            <v>地面交通</v>
          </cell>
          <cell r="D31" t="str">
            <v>15座豪华小巴或等同档次</v>
          </cell>
          <cell r="E31" t="str">
            <v>单次使用，60公里内，高速费另计</v>
          </cell>
          <cell r="F31" t="str">
            <v>/</v>
          </cell>
          <cell r="G31" t="str">
            <v>如丰田考斯特，包含车辆使用费/燃油充电费/司机服务费/司机餐食费，不含:停车费/高速费(含路桥费)</v>
          </cell>
          <cell r="H31" t="str">
            <v>辆/趟</v>
          </cell>
          <cell r="I31">
            <v>920</v>
          </cell>
        </row>
        <row r="32">
          <cell r="B32" t="str">
            <v>C#030</v>
          </cell>
          <cell r="C32" t="str">
            <v>地面交通</v>
          </cell>
          <cell r="D32" t="str">
            <v>15座豪华小巴或等同档次</v>
          </cell>
          <cell r="E32" t="str">
            <v> 包车，1天8小时 or 100km计算，超出公里数及时间另计费</v>
          </cell>
          <cell r="F32" t="str">
            <v>/</v>
          </cell>
          <cell r="G32" t="str">
            <v>如丰田考斯特，包含：车辆使用费/燃油充电费/司机服务费/司机餐食费，不含:停车费/高速费(含路桥费)/司机住宿费 </v>
          </cell>
          <cell r="H32" t="str">
            <v>辆/天</v>
          </cell>
          <cell r="I32">
            <v>1518</v>
          </cell>
        </row>
        <row r="33">
          <cell r="B33" t="str">
            <v>C#031</v>
          </cell>
          <cell r="C33" t="str">
            <v>地面交通</v>
          </cell>
          <cell r="D33" t="str">
            <v>15座豪华小巴或等同档次</v>
          </cell>
          <cell r="E33" t="str">
            <v>超时长费</v>
          </cell>
          <cell r="F33" t="str">
            <v>/</v>
          </cell>
          <cell r="G33" t="str">
            <v>如丰田考斯特，以10分钟为最低计量单位，不足10分钟不计算费用</v>
          </cell>
          <cell r="H33" t="str">
            <v>辆/小时</v>
          </cell>
          <cell r="I33">
            <v>92</v>
          </cell>
        </row>
        <row r="34">
          <cell r="B34" t="str">
            <v>C#032</v>
          </cell>
          <cell r="C34" t="str">
            <v>地面交通</v>
          </cell>
          <cell r="D34" t="str">
            <v>15座豪华小巴或等同档次</v>
          </cell>
          <cell r="E34" t="str">
            <v>超公里费</v>
          </cell>
          <cell r="F34" t="str">
            <v>/</v>
          </cell>
          <cell r="G34" t="str">
            <v>如丰田考斯特，以1公里为最低计量单位，不足1公里不计算费用</v>
          </cell>
          <cell r="H34" t="str">
            <v>车/公里</v>
          </cell>
          <cell r="I34">
            <v>9.2</v>
          </cell>
        </row>
        <row r="35">
          <cell r="B35" t="str">
            <v>C#033</v>
          </cell>
          <cell r="C35" t="str">
            <v>地面交通</v>
          </cell>
          <cell r="D35" t="str">
            <v>19-22座普通小巴或等同档次</v>
          </cell>
          <cell r="E35" t="str">
            <v>单次使用，60公里内，高速费另计</v>
          </cell>
          <cell r="F35" t="str">
            <v>/</v>
          </cell>
          <cell r="G35" t="str">
            <v>如丰田考斯特，包含车辆使用费/燃油充电费/司机服务费/司机餐食费，不含:停车费/高速费(含路桥费)</v>
          </cell>
          <cell r="H35" t="str">
            <v>辆/趟</v>
          </cell>
          <cell r="I35">
            <v>874</v>
          </cell>
        </row>
        <row r="36">
          <cell r="B36" t="str">
            <v>C#034</v>
          </cell>
          <cell r="C36" t="str">
            <v>地面交通</v>
          </cell>
          <cell r="D36" t="str">
            <v>19-22座普通小巴或等同档次</v>
          </cell>
          <cell r="E36" t="str">
            <v> 包车，1天8小时 or 100km计算，超出公里数及时间另计费</v>
          </cell>
          <cell r="F36" t="str">
            <v>/</v>
          </cell>
          <cell r="G36" t="str">
            <v>如丰田考斯特，包含：车辆使用费/燃油充电费/司机服务费/司机餐食费，不含:停车费/高速费(含路桥费)/司机住宿费 </v>
          </cell>
          <cell r="H36" t="str">
            <v>辆/天</v>
          </cell>
          <cell r="I36">
            <v>1196</v>
          </cell>
        </row>
        <row r="37">
          <cell r="B37" t="str">
            <v>C#035</v>
          </cell>
          <cell r="C37" t="str">
            <v>地面交通</v>
          </cell>
          <cell r="D37" t="str">
            <v>19-22座普通小巴或等同档次</v>
          </cell>
          <cell r="E37" t="str">
            <v>超时长费</v>
          </cell>
          <cell r="F37" t="str">
            <v>/</v>
          </cell>
          <cell r="G37" t="str">
            <v>如丰田考斯特，以10分钟为最低计量单位，不足10分钟不计算费用</v>
          </cell>
          <cell r="H37" t="str">
            <v>辆/小时</v>
          </cell>
          <cell r="I37">
            <v>96.6</v>
          </cell>
        </row>
        <row r="38">
          <cell r="B38" t="str">
            <v>C#036</v>
          </cell>
          <cell r="C38" t="str">
            <v>地面交通</v>
          </cell>
          <cell r="D38" t="str">
            <v>19-22座普通小巴或等同档次</v>
          </cell>
          <cell r="E38" t="str">
            <v>超公里费</v>
          </cell>
          <cell r="F38" t="str">
            <v>/</v>
          </cell>
          <cell r="G38" t="str">
            <v>如丰田考斯特，以1公里为最低计量单位，不足1公里不计算费用</v>
          </cell>
          <cell r="H38" t="str">
            <v>车/公里</v>
          </cell>
          <cell r="I38">
            <v>9.476</v>
          </cell>
        </row>
        <row r="39">
          <cell r="B39" t="str">
            <v>C#037</v>
          </cell>
          <cell r="C39" t="str">
            <v>地面交通</v>
          </cell>
          <cell r="D39" t="str">
            <v>19-22座豪华小巴或等同档次</v>
          </cell>
          <cell r="E39" t="str">
            <v>单次使用，60公里内，高速费另计</v>
          </cell>
          <cell r="F39" t="str">
            <v>/</v>
          </cell>
          <cell r="G39" t="str">
            <v>如丰田考斯特，包含车辆使用费/燃油充电费/司机服务费/司机餐食费，不含:停车费/高速费(含路桥费)</v>
          </cell>
          <cell r="H39" t="str">
            <v>辆/趟</v>
          </cell>
          <cell r="I39">
            <v>920</v>
          </cell>
        </row>
        <row r="40">
          <cell r="B40" t="str">
            <v>C#038</v>
          </cell>
          <cell r="C40" t="str">
            <v>地面交通</v>
          </cell>
          <cell r="D40" t="str">
            <v>19-22座豪华小巴或等同档次</v>
          </cell>
          <cell r="E40" t="str">
            <v> 包车，1天8小时 or 100km计算，超出公里数及时间另计费</v>
          </cell>
          <cell r="F40" t="str">
            <v>/</v>
          </cell>
          <cell r="G40" t="str">
            <v>如丰田考斯特，包含：车辆使用费/燃油充电费/司机服务费/司机餐食费，不含:停车费/高速费(含路桥费)/司机住宿费 </v>
          </cell>
          <cell r="H40" t="str">
            <v>辆/天</v>
          </cell>
          <cell r="I40">
            <v>1518</v>
          </cell>
        </row>
        <row r="41">
          <cell r="B41" t="str">
            <v>C#039</v>
          </cell>
          <cell r="C41" t="str">
            <v>地面交通</v>
          </cell>
          <cell r="D41" t="str">
            <v>19-22座豪华小巴或等同档次</v>
          </cell>
          <cell r="E41" t="str">
            <v>超时长费</v>
          </cell>
          <cell r="F41" t="str">
            <v>/</v>
          </cell>
          <cell r="G41" t="str">
            <v>如丰田考斯特，以10分钟为最低计量单位，不足10分钟不计算费用</v>
          </cell>
          <cell r="H41" t="str">
            <v>辆/小时</v>
          </cell>
          <cell r="I41">
            <v>105.8</v>
          </cell>
        </row>
        <row r="42">
          <cell r="B42" t="str">
            <v>C#040</v>
          </cell>
          <cell r="C42" t="str">
            <v>地面交通</v>
          </cell>
          <cell r="D42" t="str">
            <v>19-22座豪华小巴或等同档次</v>
          </cell>
          <cell r="E42" t="str">
            <v>超公里费</v>
          </cell>
          <cell r="F42" t="str">
            <v>/</v>
          </cell>
          <cell r="G42" t="str">
            <v>如丰田考斯特，以1公里为最低计量单位，不足1公里不计算费用</v>
          </cell>
          <cell r="H42" t="str">
            <v>车/公里</v>
          </cell>
          <cell r="I42">
            <v>10.396</v>
          </cell>
        </row>
        <row r="43">
          <cell r="B43" t="str">
            <v>C#041</v>
          </cell>
          <cell r="C43" t="str">
            <v>地面交通</v>
          </cell>
          <cell r="D43" t="str">
            <v>33座中巴或等同档次</v>
          </cell>
          <cell r="E43" t="str">
            <v>单次使用，60公里内，高速费另计</v>
          </cell>
          <cell r="F43" t="str">
            <v>/</v>
          </cell>
          <cell r="G43" t="str">
            <v>如金龙，包含车辆使用费/燃油充电费/司机服务费/司机餐食费，不含:停车费/高速费(含路桥费)</v>
          </cell>
          <cell r="H43" t="str">
            <v>辆/趟</v>
          </cell>
          <cell r="I43">
            <v>920</v>
          </cell>
        </row>
        <row r="44">
          <cell r="B44" t="str">
            <v>C#042</v>
          </cell>
          <cell r="C44" t="str">
            <v>地面交通</v>
          </cell>
          <cell r="D44" t="str">
            <v>33座中巴或等同档次</v>
          </cell>
          <cell r="E44" t="str">
            <v> 包车，1天8小时 or 100km计算，超出公里数及时间另计费</v>
          </cell>
          <cell r="F44" t="str">
            <v>/</v>
          </cell>
          <cell r="G44" t="str">
            <v>如金龙，包含：车辆使用费/燃油充电费/司机服务费/司机餐食费，不含:停车费/高速费(含路桥费)/司机住宿费 </v>
          </cell>
          <cell r="H44" t="str">
            <v>辆/天</v>
          </cell>
          <cell r="I44">
            <v>1426</v>
          </cell>
        </row>
        <row r="45">
          <cell r="B45" t="str">
            <v>C#043</v>
          </cell>
          <cell r="C45" t="str">
            <v>地面交通</v>
          </cell>
          <cell r="D45" t="str">
            <v>33座中巴或等同档次</v>
          </cell>
          <cell r="E45" t="str">
            <v>超时长费</v>
          </cell>
          <cell r="F45" t="str">
            <v>/</v>
          </cell>
          <cell r="G45" t="str">
            <v>如金龙，以10分钟为最低计量单位，不足10分钟不计算费用</v>
          </cell>
          <cell r="H45" t="str">
            <v>辆/小时</v>
          </cell>
          <cell r="I45">
            <v>94.76</v>
          </cell>
        </row>
        <row r="46">
          <cell r="B46" t="str">
            <v>C#044</v>
          </cell>
          <cell r="C46" t="str">
            <v>地面交通</v>
          </cell>
          <cell r="D46" t="str">
            <v>33座中巴或等同档次</v>
          </cell>
          <cell r="E46" t="str">
            <v>超公里费</v>
          </cell>
          <cell r="F46" t="str">
            <v>/</v>
          </cell>
          <cell r="G46" t="str">
            <v>如金龙，以1公里为最低计量单位，不足1公里不计算费用</v>
          </cell>
          <cell r="H46" t="str">
            <v>车/公里</v>
          </cell>
          <cell r="I46">
            <v>9.476</v>
          </cell>
        </row>
        <row r="47">
          <cell r="B47" t="str">
            <v>C#045</v>
          </cell>
          <cell r="C47" t="str">
            <v>地面交通</v>
          </cell>
          <cell r="D47" t="str">
            <v>37座中巴或等同档次</v>
          </cell>
          <cell r="E47" t="str">
            <v>单次使用，60公里内，高速费另计</v>
          </cell>
          <cell r="F47" t="str">
            <v>/</v>
          </cell>
          <cell r="G47" t="str">
            <v>如金龙，包含车辆使用费/燃油充电费/司机服务费/司机餐食费，不含:停车费/高速费(含路桥费)</v>
          </cell>
          <cell r="H47" t="str">
            <v>辆/趟</v>
          </cell>
          <cell r="I47">
            <v>966</v>
          </cell>
        </row>
        <row r="48">
          <cell r="B48" t="str">
            <v>C#046</v>
          </cell>
          <cell r="C48" t="str">
            <v>地面交通</v>
          </cell>
          <cell r="D48" t="str">
            <v>37座中巴或等同档次</v>
          </cell>
          <cell r="E48" t="str">
            <v> 包车，1天8小时 or 100km计算，超出公里数及时间另计费</v>
          </cell>
          <cell r="F48" t="str">
            <v>/</v>
          </cell>
          <cell r="G48" t="str">
            <v>如金龙，包含：车辆使用费/燃油充电费/司机服务费/司机餐食费，不含:停车费/高速费(含路桥费)/司机住宿费 </v>
          </cell>
          <cell r="H48" t="str">
            <v>辆/天</v>
          </cell>
          <cell r="I48">
            <v>1610</v>
          </cell>
        </row>
        <row r="49">
          <cell r="B49" t="str">
            <v>C#047</v>
          </cell>
          <cell r="C49" t="str">
            <v>地面交通</v>
          </cell>
          <cell r="D49" t="str">
            <v>37座中巴或等同档次</v>
          </cell>
          <cell r="E49" t="str">
            <v>超时长费</v>
          </cell>
          <cell r="F49" t="str">
            <v>/</v>
          </cell>
          <cell r="G49" t="str">
            <v>如金龙，以10分钟为最低计量单位，不足10分钟不计算费用</v>
          </cell>
          <cell r="H49" t="str">
            <v>辆/小时</v>
          </cell>
          <cell r="I49">
            <v>94.76</v>
          </cell>
        </row>
        <row r="50">
          <cell r="B50" t="str">
            <v>C#048</v>
          </cell>
          <cell r="C50" t="str">
            <v>地面交通</v>
          </cell>
          <cell r="D50" t="str">
            <v>37座中巴或等同档次</v>
          </cell>
          <cell r="E50" t="str">
            <v>超公里费</v>
          </cell>
          <cell r="F50" t="str">
            <v>/</v>
          </cell>
          <cell r="G50" t="str">
            <v>如金龙，以1公里为最低计量单位，不足1公里不计算费用</v>
          </cell>
          <cell r="H50" t="str">
            <v>车/公里</v>
          </cell>
          <cell r="I50">
            <v>9.476</v>
          </cell>
        </row>
        <row r="51">
          <cell r="B51" t="str">
            <v>C#049</v>
          </cell>
          <cell r="C51" t="str">
            <v>地面交通</v>
          </cell>
          <cell r="D51" t="str">
            <v>45座中巴或等同档次</v>
          </cell>
          <cell r="E51" t="str">
            <v>单次使用，60公里内，高速费另计</v>
          </cell>
          <cell r="F51" t="str">
            <v>/</v>
          </cell>
          <cell r="G51" t="str">
            <v>如金龙，包含车辆使用费/燃油充电费/司机服务费/司机餐食费，不含:停车费/高速费(含路桥费)</v>
          </cell>
          <cell r="H51" t="str">
            <v>辆/趟</v>
          </cell>
          <cell r="I51">
            <v>1196</v>
          </cell>
        </row>
        <row r="52">
          <cell r="B52" t="str">
            <v>C#050</v>
          </cell>
          <cell r="C52" t="str">
            <v>地面交通</v>
          </cell>
          <cell r="D52" t="str">
            <v>45座中巴或等同档次</v>
          </cell>
          <cell r="E52" t="str">
            <v> 包车，1天8小时 or 100km计算，超出公里数及时间另计费</v>
          </cell>
          <cell r="F52" t="str">
            <v>/</v>
          </cell>
          <cell r="G52" t="str">
            <v>如金龙，包含：车辆使用费/燃油充电费/司机服务费/司机餐食费，不含:停车费/高速费(含路桥费)/司机住宿费 </v>
          </cell>
          <cell r="H52" t="str">
            <v>辆/天</v>
          </cell>
          <cell r="I52">
            <v>1656</v>
          </cell>
        </row>
        <row r="53">
          <cell r="B53" t="str">
            <v>C#051</v>
          </cell>
          <cell r="C53" t="str">
            <v>地面交通</v>
          </cell>
          <cell r="D53" t="str">
            <v>45座中巴或等同档次</v>
          </cell>
          <cell r="E53" t="str">
            <v>超时长费</v>
          </cell>
          <cell r="F53" t="str">
            <v>/</v>
          </cell>
          <cell r="G53" t="str">
            <v>如金龙，以10分钟为最低计量单位，不足10分钟不计算费用</v>
          </cell>
          <cell r="H53" t="str">
            <v>辆/小时</v>
          </cell>
          <cell r="I53">
            <v>99.36</v>
          </cell>
        </row>
        <row r="54">
          <cell r="B54" t="str">
            <v>C#052</v>
          </cell>
          <cell r="C54" t="str">
            <v>地面交通</v>
          </cell>
          <cell r="D54" t="str">
            <v>45座中巴或等同档次</v>
          </cell>
          <cell r="E54" t="str">
            <v>超公里费</v>
          </cell>
          <cell r="F54" t="str">
            <v>/</v>
          </cell>
          <cell r="G54" t="str">
            <v>如金龙，以1公里为最低计量单位，不足1公里不计算费用</v>
          </cell>
          <cell r="H54" t="str">
            <v>车/公里</v>
          </cell>
          <cell r="I54">
            <v>13.8</v>
          </cell>
        </row>
        <row r="55">
          <cell r="B55" t="str">
            <v>C#053</v>
          </cell>
          <cell r="C55" t="str">
            <v>地面交通</v>
          </cell>
          <cell r="D55" t="str">
            <v>53座中巴或等同档次</v>
          </cell>
          <cell r="E55" t="str">
            <v>单次使用，60公里内，高速费另计</v>
          </cell>
          <cell r="F55" t="str">
            <v>/</v>
          </cell>
          <cell r="G55" t="str">
            <v>如金龙，包含车辆使用费/燃油充电费/司机服务费/司机餐食费，不含:停车费/高速费(含路桥费)</v>
          </cell>
          <cell r="H55" t="str">
            <v>辆/趟</v>
          </cell>
          <cell r="I55">
            <v>1242</v>
          </cell>
        </row>
        <row r="56">
          <cell r="B56" t="str">
            <v>C#054</v>
          </cell>
          <cell r="C56" t="str">
            <v>地面交通</v>
          </cell>
          <cell r="D56" t="str">
            <v>53座中巴或等同档次</v>
          </cell>
          <cell r="E56" t="str">
            <v> 包车，1天8小时 or 100km计算，超出公里数及时间另计费</v>
          </cell>
          <cell r="F56" t="str">
            <v>/</v>
          </cell>
          <cell r="G56" t="str">
            <v>如金龙，包含：车辆使用费/燃油充电费/司机服务费/司机餐食费，不含:停车费/高速费(含路桥费)/司机住宿费 </v>
          </cell>
          <cell r="H56" t="str">
            <v>辆/天</v>
          </cell>
          <cell r="I56">
            <v>1656</v>
          </cell>
        </row>
        <row r="57">
          <cell r="B57" t="str">
            <v>C#055</v>
          </cell>
          <cell r="C57" t="str">
            <v>地面交通</v>
          </cell>
          <cell r="D57" t="str">
            <v>53座中巴或等同档次</v>
          </cell>
          <cell r="E57" t="str">
            <v>超时长费</v>
          </cell>
          <cell r="F57" t="str">
            <v>/</v>
          </cell>
          <cell r="G57" t="str">
            <v>如金龙，以10分钟为最低计量单位，不足10分钟不计算费用</v>
          </cell>
          <cell r="H57" t="str">
            <v>辆/小时</v>
          </cell>
          <cell r="I57">
            <v>109.112</v>
          </cell>
        </row>
        <row r="58">
          <cell r="B58" t="str">
            <v>C#056</v>
          </cell>
          <cell r="C58" t="str">
            <v>地面交通</v>
          </cell>
          <cell r="D58" t="str">
            <v>53座中巴或等同档次</v>
          </cell>
          <cell r="E58" t="str">
            <v>超公里费</v>
          </cell>
          <cell r="F58" t="str">
            <v>/</v>
          </cell>
          <cell r="G58" t="str">
            <v>如金龙，以1公里为最低计量单位，不足1公里不计算费用</v>
          </cell>
          <cell r="H58" t="str">
            <v>车/公里</v>
          </cell>
          <cell r="I58">
            <v>13.8</v>
          </cell>
        </row>
        <row r="59">
          <cell r="B59" t="str">
            <v>C#057</v>
          </cell>
          <cell r="C59" t="str">
            <v>地面交通</v>
          </cell>
          <cell r="D59" t="str">
            <v>57座中巴或等同档次</v>
          </cell>
          <cell r="E59" t="str">
            <v>单次使用，60公里内，高速费另计</v>
          </cell>
          <cell r="F59" t="str">
            <v>/</v>
          </cell>
          <cell r="G59" t="str">
            <v>如金龙，包含车辆使用费/燃油充电费/司机服务费/司机餐食费，不含:停车费/高速费(含路桥费)</v>
          </cell>
          <cell r="H59" t="str">
            <v>辆/趟</v>
          </cell>
          <cell r="I59">
            <v>1150</v>
          </cell>
        </row>
        <row r="60">
          <cell r="B60" t="str">
            <v>C#058</v>
          </cell>
          <cell r="C60" t="str">
            <v>地面交通</v>
          </cell>
          <cell r="D60" t="str">
            <v>57座中巴或等同档次</v>
          </cell>
          <cell r="E60" t="str">
            <v> 包车，1天8小时 or 100km计算，超出公里数及时间另计费</v>
          </cell>
          <cell r="F60" t="str">
            <v>/</v>
          </cell>
          <cell r="G60" t="str">
            <v>如金龙，包含：车辆使用费/燃油充电费/司机服务费/司机餐食费，不含:停车费/高速费(含路桥费)/司机住宿费 </v>
          </cell>
          <cell r="H60" t="str">
            <v>辆/天</v>
          </cell>
          <cell r="I60">
            <v>1794</v>
          </cell>
        </row>
        <row r="61">
          <cell r="B61" t="str">
            <v>C#059</v>
          </cell>
          <cell r="C61" t="str">
            <v>地面交通</v>
          </cell>
          <cell r="D61" t="str">
            <v>57座中巴或等同档次</v>
          </cell>
          <cell r="E61" t="str">
            <v>超时长费</v>
          </cell>
          <cell r="F61" t="str">
            <v>/</v>
          </cell>
          <cell r="G61" t="str">
            <v>如金龙，以10分钟为最低计量单位，不足10分钟不计算费用</v>
          </cell>
          <cell r="H61" t="str">
            <v>辆/小时</v>
          </cell>
          <cell r="I61">
            <v>104.512</v>
          </cell>
        </row>
        <row r="62">
          <cell r="B62" t="str">
            <v>C#060</v>
          </cell>
          <cell r="C62" t="str">
            <v>地面交通</v>
          </cell>
          <cell r="D62" t="str">
            <v>57座中巴或等同档次</v>
          </cell>
          <cell r="E62" t="str">
            <v>超公里费</v>
          </cell>
          <cell r="F62" t="str">
            <v>/</v>
          </cell>
          <cell r="G62" t="str">
            <v>如金龙，以1公里为最低计量单位，不足1公里不计算费用</v>
          </cell>
          <cell r="H62" t="str">
            <v>车/公里</v>
          </cell>
          <cell r="I62">
            <v>11.5</v>
          </cell>
        </row>
        <row r="63">
          <cell r="B63" t="str">
            <v>C#061</v>
          </cell>
          <cell r="C63" t="str">
            <v>地面交通</v>
          </cell>
          <cell r="D63" t="str">
            <v>其他车辆费用</v>
          </cell>
          <cell r="E63" t="str">
            <v>停车费</v>
          </cell>
          <cell r="F63" t="str">
            <v>/</v>
          </cell>
          <cell r="G63" t="str">
            <v>需提供凭证据实结算</v>
          </cell>
          <cell r="H63" t="str">
            <v>项</v>
          </cell>
          <cell r="I63">
            <v>0</v>
          </cell>
        </row>
        <row r="64">
          <cell r="B64" t="str">
            <v>C#062</v>
          </cell>
          <cell r="C64" t="str">
            <v>地面交通</v>
          </cell>
          <cell r="D64" t="str">
            <v>其他车辆费用</v>
          </cell>
          <cell r="E64" t="str">
            <v>高速费(含路桥费)</v>
          </cell>
          <cell r="F64" t="str">
            <v>/</v>
          </cell>
          <cell r="G64" t="str">
            <v>需提供凭证据实结算</v>
          </cell>
          <cell r="H64" t="str">
            <v>项</v>
          </cell>
          <cell r="I64">
            <v>0</v>
          </cell>
        </row>
        <row r="65">
          <cell r="B65" t="str">
            <v>C#063</v>
          </cell>
          <cell r="C65" t="str">
            <v>地面交通</v>
          </cell>
          <cell r="D65" t="str">
            <v>其他车辆费用</v>
          </cell>
          <cell r="E65" t="str">
            <v>司机住宿费</v>
          </cell>
          <cell r="F65" t="str">
            <v>/</v>
          </cell>
          <cell r="G65" t="str">
            <v>仅多日包车且司机按照乘坐人要求产生费用，据实结算，凭证金额与补助金额取低值；
限高规则：一线（北上广深）400元/间/夜（同性双床）；非一线300元/间/夜（同性双床）</v>
          </cell>
          <cell r="H65" t="str">
            <v>项</v>
          </cell>
          <cell r="I65">
            <v>0</v>
          </cell>
        </row>
        <row r="66">
          <cell r="B66" t="str">
            <v>序号列</v>
          </cell>
          <cell r="C66" t="str">
            <v>一级类目</v>
          </cell>
          <cell r="D66" t="str">
            <v>二级类目</v>
          </cell>
          <cell r="E66" t="str">
            <v>三级类目</v>
          </cell>
          <cell r="F66" t="str">
            <v>四级类目</v>
          </cell>
          <cell r="G66" t="str">
            <v>备注列</v>
          </cell>
          <cell r="H66" t="str">
            <v>单位列</v>
          </cell>
          <cell r="I66" t="e">
            <v>#NUM!</v>
          </cell>
        </row>
        <row r="67">
          <cell r="B67" t="str">
            <v>D#001</v>
          </cell>
          <cell r="C67" t="str">
            <v>人员及服务</v>
          </cell>
          <cell r="D67" t="str">
            <v>供应商自有服务人员</v>
          </cell>
          <cell r="E67" t="str">
            <v>现场工作人员</v>
          </cell>
          <cell r="F67" t="str">
            <v>项目经理</v>
          </cell>
          <cell r="G67" t="str">
            <v>需提供人员分工情况及承担职责，不含住宿、交通、补助等费用</v>
          </cell>
          <cell r="H67" t="str">
            <v>人/天</v>
          </cell>
          <cell r="I67">
            <v>1104</v>
          </cell>
        </row>
        <row r="68">
          <cell r="B68" t="str">
            <v>D#002</v>
          </cell>
          <cell r="C68" t="str">
            <v>人员及服务</v>
          </cell>
          <cell r="D68" t="str">
            <v>供应商自有服务人员</v>
          </cell>
          <cell r="E68" t="str">
            <v>现场工作人员</v>
          </cell>
          <cell r="F68" t="str">
            <v>现场执行人员</v>
          </cell>
          <cell r="G68" t="str">
            <v>需提供人员分工情况及承担职责，不含住宿、交通、补助等费用</v>
          </cell>
          <cell r="H68" t="str">
            <v>人/天</v>
          </cell>
          <cell r="I68">
            <v>611.8</v>
          </cell>
        </row>
        <row r="69">
          <cell r="B69" t="str">
            <v>D#003</v>
          </cell>
          <cell r="C69" t="str">
            <v>人员及服务</v>
          </cell>
          <cell r="D69" t="str">
            <v>三方人员</v>
          </cell>
          <cell r="E69" t="str">
            <v>现场工作人员-兼职</v>
          </cell>
          <cell r="F69" t="str">
            <v>/</v>
          </cell>
          <cell r="G69" t="str">
            <v>需提供人员分工情况及承担职责，不含住宿、交通、补助等费用</v>
          </cell>
          <cell r="H69" t="str">
            <v>人/天</v>
          </cell>
          <cell r="I69">
            <v>473.8</v>
          </cell>
        </row>
        <row r="70">
          <cell r="B70" t="str">
            <v>D#004</v>
          </cell>
          <cell r="C70" t="str">
            <v>人员及服务</v>
          </cell>
          <cell r="D70" t="str">
            <v>三方人员</v>
          </cell>
          <cell r="E70" t="str">
            <v>保洁</v>
          </cell>
          <cell r="F70" t="str">
            <v>/</v>
          </cell>
          <cell r="G70" t="str">
            <v>每场按8小时计，超过8小时但不到4小时按半天结算</v>
          </cell>
          <cell r="H70" t="str">
            <v>人/场</v>
          </cell>
          <cell r="I70">
            <v>284.28</v>
          </cell>
        </row>
        <row r="71">
          <cell r="B71" t="str">
            <v>D#005</v>
          </cell>
          <cell r="C71" t="str">
            <v>人员及服务</v>
          </cell>
          <cell r="D71" t="str">
            <v>三方人员</v>
          </cell>
          <cell r="E71" t="str">
            <v>礼仪</v>
          </cell>
          <cell r="F71" t="str">
            <v>/</v>
          </cell>
          <cell r="G71" t="str">
            <v>每场不超过8小时，彩排按每人0.5场收费，超过8小时但不到4小时按半天结算</v>
          </cell>
          <cell r="H71" t="str">
            <v>人/场</v>
          </cell>
          <cell r="I71">
            <v>759</v>
          </cell>
        </row>
        <row r="72">
          <cell r="B72" t="str">
            <v>D#006</v>
          </cell>
          <cell r="C72" t="str">
            <v>人员及服务</v>
          </cell>
          <cell r="D72" t="str">
            <v>三方人员</v>
          </cell>
          <cell r="E72" t="str">
            <v>保安</v>
          </cell>
          <cell r="F72" t="str">
            <v>/</v>
          </cell>
          <cell r="G72" t="str">
            <v>每场不超过8小时，彩排按每人0.5场收费，超过8小时但不到4小时按半天结算</v>
          </cell>
          <cell r="H72" t="str">
            <v>人/场</v>
          </cell>
          <cell r="I72">
            <v>690</v>
          </cell>
        </row>
        <row r="73">
          <cell r="B73" t="str">
            <v>D#007</v>
          </cell>
          <cell r="C73" t="str">
            <v>人员及服务</v>
          </cell>
          <cell r="D73" t="str">
            <v>三方人员</v>
          </cell>
          <cell r="E73" t="str">
            <v>摄影人员</v>
          </cell>
          <cell r="F73" t="str">
            <v>普通数字摄影</v>
          </cell>
          <cell r="G73" t="str">
            <v>人员劳务费及基础拍摄设备。每天不超过8小时，彩排与活动日价格一致（5年从业经验），不含住宿、交通、补贴等费用，此价格为最高限价</v>
          </cell>
          <cell r="H73" t="str">
            <v>人/天</v>
          </cell>
          <cell r="I73">
            <v>2025.2</v>
          </cell>
        </row>
        <row r="74">
          <cell r="B74" t="str">
            <v>D#008</v>
          </cell>
          <cell r="C74" t="str">
            <v>人员及服务</v>
          </cell>
          <cell r="D74" t="str">
            <v>三方人员</v>
          </cell>
          <cell r="E74" t="str">
            <v>摄影人员</v>
          </cell>
          <cell r="F74" t="str">
            <v>普通数字视频拍摄</v>
          </cell>
          <cell r="G74" t="str">
            <v>人员劳务费及基础拍摄设备。每天不超过8小时，彩排与活动日价格一致（5年从业经验），不含住宿、交通、补贴等费用，此价格为最高限价</v>
          </cell>
          <cell r="H74" t="str">
            <v>人/天</v>
          </cell>
          <cell r="I74">
            <v>2012.6</v>
          </cell>
        </row>
        <row r="75">
          <cell r="B75" t="str">
            <v>D#009</v>
          </cell>
          <cell r="C75" t="str">
            <v>人员及服务</v>
          </cell>
          <cell r="D75" t="str">
            <v>三方人员</v>
          </cell>
          <cell r="E75" t="str">
            <v>云摄影</v>
          </cell>
          <cell r="F75" t="str">
            <v>摄影师+修图+平台使用</v>
          </cell>
          <cell r="G75" t="str">
            <v>人员劳务费及基础拍摄设备。每天不超过8小时，彩排与活动日价格一致（5年从业经验），不含住宿、交通、补贴等费用</v>
          </cell>
          <cell r="H75" t="str">
            <v>人/天</v>
          </cell>
          <cell r="I75">
            <v>2500</v>
          </cell>
        </row>
        <row r="76">
          <cell r="B76" t="str">
            <v>D#010</v>
          </cell>
          <cell r="C76" t="str">
            <v>人员及服务</v>
          </cell>
          <cell r="D76" t="str">
            <v>三方人员</v>
          </cell>
          <cell r="E76" t="str">
            <v>云摄影</v>
          </cell>
          <cell r="F76" t="str">
            <v>Ai修图+平台使用</v>
          </cell>
          <cell r="G76" t="str">
            <v>AI修图及平台使用，例如VPHOTO</v>
          </cell>
          <cell r="H76" t="str">
            <v>场</v>
          </cell>
          <cell r="I76">
            <v>920</v>
          </cell>
        </row>
        <row r="77">
          <cell r="B77" t="str">
            <v>D#011</v>
          </cell>
          <cell r="C77" t="str">
            <v>人员及服务</v>
          </cell>
          <cell r="D77" t="str">
            <v>三方人员</v>
          </cell>
          <cell r="E77" t="str">
            <v>搭建人员</v>
          </cell>
          <cell r="F77" t="str">
            <v>搭建人员</v>
          </cell>
          <cell r="G77" t="str">
            <v>每场不超过8小时</v>
          </cell>
          <cell r="H77" t="str">
            <v>人/场</v>
          </cell>
          <cell r="I77">
            <v>354.66</v>
          </cell>
        </row>
        <row r="78">
          <cell r="B78" t="str">
            <v>D#012</v>
          </cell>
          <cell r="C78" t="str">
            <v>人员及服务</v>
          </cell>
          <cell r="D78" t="str">
            <v>三方人员</v>
          </cell>
          <cell r="E78" t="str">
            <v>高空作业</v>
          </cell>
          <cell r="F78" t="str">
            <v>/</v>
          </cell>
          <cell r="G78" t="str">
            <v>持高空作业资格证专业上岗人员，每场不超过8小时</v>
          </cell>
          <cell r="H78" t="str">
            <v>人/场</v>
          </cell>
          <cell r="I78">
            <v>575</v>
          </cell>
        </row>
        <row r="79">
          <cell r="B79" t="str">
            <v>D#013</v>
          </cell>
          <cell r="C79" t="str">
            <v>人员及服务</v>
          </cell>
          <cell r="D79" t="str">
            <v>三方人员</v>
          </cell>
          <cell r="E79" t="str">
            <v>美工</v>
          </cell>
          <cell r="F79" t="str">
            <v>/</v>
          </cell>
          <cell r="G79" t="str">
            <v>白天8小时/班，夜间4小时/班</v>
          </cell>
          <cell r="H79" t="str">
            <v>人/班</v>
          </cell>
          <cell r="I79">
            <v>621</v>
          </cell>
        </row>
        <row r="80">
          <cell r="B80" t="str">
            <v>D#014</v>
          </cell>
          <cell r="C80" t="str">
            <v>人员及服务</v>
          </cell>
          <cell r="D80" t="str">
            <v>三方人员</v>
          </cell>
          <cell r="E80" t="str">
            <v>电工</v>
          </cell>
          <cell r="F80" t="str">
            <v>/</v>
          </cell>
          <cell r="G80" t="str">
            <v>白天8小时/班，夜间4小时/班</v>
          </cell>
          <cell r="H80" t="str">
            <v>人/班</v>
          </cell>
          <cell r="I80">
            <v>598</v>
          </cell>
        </row>
        <row r="81">
          <cell r="B81" t="str">
            <v>D#015</v>
          </cell>
          <cell r="C81" t="str">
            <v>人员及服务</v>
          </cell>
          <cell r="D81" t="str">
            <v>三方人员</v>
          </cell>
          <cell r="E81" t="str">
            <v>妆发人员</v>
          </cell>
          <cell r="F81" t="str">
            <v>/</v>
          </cell>
          <cell r="G81" t="str">
            <v>3年以上化妆经验，每场不超过8小时，不含住宿、交通、补贴等费用，此价格为最高限价</v>
          </cell>
          <cell r="H81" t="str">
            <v>人/天</v>
          </cell>
          <cell r="I81">
            <v>1380</v>
          </cell>
        </row>
        <row r="82">
          <cell r="B82" t="str">
            <v>D#016</v>
          </cell>
          <cell r="C82" t="str">
            <v>人员及服务</v>
          </cell>
          <cell r="D82" t="str">
            <v>人员补助</v>
          </cell>
          <cell r="E82" t="str">
            <v>餐补</v>
          </cell>
          <cell r="F82" t="str">
            <v>/</v>
          </cell>
          <cell r="G82" t="str">
            <v>每人每天60元，凭证完整：凭证金额与补助金额取低值（限高60元/人/天）</v>
          </cell>
          <cell r="H82" t="str">
            <v>人/天</v>
          </cell>
          <cell r="I82">
            <v>0</v>
          </cell>
        </row>
        <row r="83">
          <cell r="B83" t="str">
            <v>D#017</v>
          </cell>
          <cell r="C83" t="str">
            <v>人员及服务</v>
          </cell>
          <cell r="D83" t="str">
            <v>人员补助</v>
          </cell>
          <cell r="E83" t="str">
            <v>大交通补助</v>
          </cell>
          <cell r="F83" t="str">
            <v>/</v>
          </cell>
          <cell r="G83" t="str">
            <v>机票经济舱，高铁二等座</v>
          </cell>
          <cell r="H83" t="str">
            <v>人/场</v>
          </cell>
          <cell r="I83">
            <v>0</v>
          </cell>
        </row>
        <row r="84">
          <cell r="B84" t="str">
            <v>D#018</v>
          </cell>
          <cell r="C84" t="str">
            <v>人员及服务</v>
          </cell>
          <cell r="D84" t="str">
            <v>人员补助</v>
          </cell>
          <cell r="E84" t="str">
            <v>住宿补助</v>
          </cell>
          <cell r="F84" t="str">
            <v>/</v>
          </cell>
          <cell r="G84" t="str">
            <v>据实结算，凭证金额与补助金额取低值；
限高规则：一线（北上广深）400元/间/夜（同性双床）；非一线300元/间/夜（同性双床）</v>
          </cell>
          <cell r="H84" t="str">
            <v>间/夜</v>
          </cell>
          <cell r="I84">
            <v>0</v>
          </cell>
        </row>
        <row r="85">
          <cell r="B85" t="str">
            <v>D#019</v>
          </cell>
          <cell r="C85" t="str">
            <v>人员及服务</v>
          </cell>
          <cell r="D85" t="str">
            <v>人员补助</v>
          </cell>
          <cell r="E85" t="str">
            <v>小交通补助（打车）</v>
          </cell>
          <cell r="F85" t="str">
            <v>/</v>
          </cell>
          <cell r="G85" t="str">
            <v>80/天/人，凭证完整：凭证金额与补助金额取低值（限高80元/天/人）</v>
          </cell>
          <cell r="H85" t="str">
            <v>天/人</v>
          </cell>
          <cell r="I85">
            <v>0</v>
          </cell>
        </row>
        <row r="86">
          <cell r="B86" t="str">
            <v>序号列</v>
          </cell>
          <cell r="C86" t="str">
            <v>一级类目</v>
          </cell>
          <cell r="D86" t="str">
            <v>二级类目</v>
          </cell>
          <cell r="E86" t="str">
            <v>三级类目</v>
          </cell>
          <cell r="F86" t="str">
            <v>四级类目</v>
          </cell>
          <cell r="G86" t="str">
            <v>备注列</v>
          </cell>
          <cell r="H86" t="str">
            <v>单位列</v>
          </cell>
          <cell r="I86" t="e">
            <v>#NUM!</v>
          </cell>
        </row>
        <row r="87">
          <cell r="B87" t="str">
            <v>E#001</v>
          </cell>
          <cell r="C87" t="str">
            <v>创意设计</v>
          </cell>
          <cell r="D87" t="str">
            <v>创意及策划</v>
          </cell>
          <cell r="E87" t="str">
            <v>主kv设计</v>
          </cell>
          <cell r="F87" t="str">
            <v>常规平面主视觉设计</v>
          </cell>
          <cell r="G87" t="str">
            <v>主视觉设计（常规平面KV设计）</v>
          </cell>
          <cell r="H87" t="str">
            <v>页</v>
          </cell>
          <cell r="I87">
            <v>1840</v>
          </cell>
        </row>
        <row r="88">
          <cell r="B88" t="str">
            <v>E#002</v>
          </cell>
          <cell r="C88" t="str">
            <v>创意设计</v>
          </cell>
          <cell r="D88" t="str">
            <v>创意及策划</v>
          </cell>
          <cell r="E88" t="str">
            <v>主kv设计</v>
          </cell>
          <cell r="F88" t="str">
            <v>三维主视觉设计</v>
          </cell>
          <cell r="G88" t="str">
            <v>主视觉设计（三维建模，C4D）</v>
          </cell>
          <cell r="H88" t="str">
            <v>页</v>
          </cell>
          <cell r="I88">
            <v>3000</v>
          </cell>
        </row>
        <row r="89">
          <cell r="B89" t="str">
            <v>E#003</v>
          </cell>
          <cell r="C89" t="str">
            <v>创意设计</v>
          </cell>
          <cell r="D89" t="str">
            <v>创意及策划</v>
          </cell>
          <cell r="E89" t="str">
            <v>延展设计</v>
          </cell>
          <cell r="F89" t="str">
            <v>常规延展设计</v>
          </cell>
          <cell r="G89" t="str">
            <v>常规延展设计（基础物料，延展，海报，长图，手册排版）</v>
          </cell>
          <cell r="H89" t="str">
            <v>页</v>
          </cell>
          <cell r="I89">
            <v>460</v>
          </cell>
        </row>
        <row r="90">
          <cell r="B90" t="str">
            <v>E#004</v>
          </cell>
          <cell r="C90" t="str">
            <v>创意设计</v>
          </cell>
          <cell r="D90" t="str">
            <v>创意及策划</v>
          </cell>
          <cell r="E90" t="str">
            <v>延展设计</v>
          </cell>
          <cell r="F90" t="str">
            <v>复杂延展设计</v>
          </cell>
          <cell r="G90" t="str">
            <v>复杂延展设计（基于3D建模的KV进行延展设计，长图）</v>
          </cell>
          <cell r="H90" t="str">
            <v>页</v>
          </cell>
          <cell r="I90">
            <v>828</v>
          </cell>
        </row>
        <row r="91">
          <cell r="B91" t="str">
            <v>E#005</v>
          </cell>
          <cell r="C91" t="str">
            <v>创意设计</v>
          </cell>
          <cell r="D91" t="str">
            <v>平面制作</v>
          </cell>
          <cell r="E91" t="str">
            <v>上屏PPT美化及制作</v>
          </cell>
          <cell r="F91" t="str">
            <v>PPT美化</v>
          </cell>
          <cell r="G91" t="str">
            <v>常规PPT美化及包装</v>
          </cell>
          <cell r="H91" t="str">
            <v>页</v>
          </cell>
          <cell r="I91">
            <v>138</v>
          </cell>
        </row>
        <row r="92">
          <cell r="B92" t="str">
            <v>E#006</v>
          </cell>
          <cell r="C92" t="str">
            <v>创意设计</v>
          </cell>
          <cell r="D92" t="str">
            <v>内容制作</v>
          </cell>
          <cell r="E92" t="str">
            <v>视频制作</v>
          </cell>
          <cell r="F92" t="str">
            <v>/</v>
          </cell>
          <cell r="G92" t="str">
            <v>活动流程相关视频素材包装及剪辑-现有素材+包含简单后期渲染输出，开场3分钟以内，串场1分钟以内</v>
          </cell>
          <cell r="H92" t="str">
            <v>秒</v>
          </cell>
          <cell r="I92">
            <v>100</v>
          </cell>
        </row>
        <row r="93">
          <cell r="B93" t="str">
            <v>序号列</v>
          </cell>
          <cell r="C93" t="str">
            <v>一级类目</v>
          </cell>
          <cell r="D93" t="str">
            <v>二级类目</v>
          </cell>
          <cell r="E93" t="str">
            <v>三级类目</v>
          </cell>
          <cell r="F93" t="str">
            <v>四级类目</v>
          </cell>
          <cell r="G93" t="str">
            <v>备注列</v>
          </cell>
          <cell r="H93" t="str">
            <v>单位列</v>
          </cell>
          <cell r="I93" t="e">
            <v>#NUM!</v>
          </cell>
        </row>
        <row r="94">
          <cell r="B94" t="str">
            <v>F#001</v>
          </cell>
          <cell r="C94" t="str">
            <v>搭建</v>
          </cell>
          <cell r="D94" t="str">
            <v>常规背景结构</v>
          </cell>
          <cell r="E94" t="str">
            <v>单面木质背板</v>
          </cell>
          <cell r="F94" t="str">
            <v>/</v>
          </cell>
          <cell r="G94" t="str">
            <v>单面木质背板:木结构,表面贴画面写真(高度3m以上)</v>
          </cell>
          <cell r="H94" t="str">
            <v>平方米</v>
          </cell>
          <cell r="I94">
            <v>296.148</v>
          </cell>
        </row>
        <row r="95">
          <cell r="B95" t="str">
            <v>F#002</v>
          </cell>
          <cell r="C95" t="str">
            <v>搭建</v>
          </cell>
          <cell r="D95" t="str">
            <v>常规背景结构</v>
          </cell>
          <cell r="E95" t="str">
            <v>双面木质背板</v>
          </cell>
          <cell r="F95" t="str">
            <v>/</v>
          </cell>
          <cell r="G95" t="str">
            <v>双面木质背板:木结构,表面贴画面写真(高度3m以上)</v>
          </cell>
          <cell r="H95" t="str">
            <v>平方米</v>
          </cell>
          <cell r="I95">
            <v>414</v>
          </cell>
        </row>
        <row r="96">
          <cell r="B96" t="str">
            <v>F#003</v>
          </cell>
          <cell r="C96" t="str">
            <v>搭建</v>
          </cell>
          <cell r="D96" t="str">
            <v>装饰材料</v>
          </cell>
          <cell r="E96" t="str">
            <v>KT板</v>
          </cell>
          <cell r="F96" t="str">
            <v>亚展A类板</v>
          </cell>
          <cell r="G96" t="str">
            <v>/</v>
          </cell>
          <cell r="H96" t="str">
            <v>平方米</v>
          </cell>
          <cell r="I96">
            <v>52.9</v>
          </cell>
        </row>
        <row r="97">
          <cell r="B97" t="str">
            <v>F#004</v>
          </cell>
          <cell r="C97" t="str">
            <v>搭建</v>
          </cell>
          <cell r="D97" t="str">
            <v>装饰材料</v>
          </cell>
          <cell r="E97" t="str">
            <v>展板</v>
          </cell>
          <cell r="F97" t="str">
            <v>展板</v>
          </cell>
          <cell r="G97" t="str">
            <v>白色PVC展板，3.2mm</v>
          </cell>
          <cell r="H97" t="str">
            <v>平方米</v>
          </cell>
          <cell r="I97">
            <v>73.6</v>
          </cell>
        </row>
        <row r="98">
          <cell r="B98" t="str">
            <v>F#005</v>
          </cell>
          <cell r="C98" t="str">
            <v>搭建</v>
          </cell>
          <cell r="D98" t="str">
            <v>基础饰面</v>
          </cell>
          <cell r="E98" t="str">
            <v>KT板单面裱写真</v>
          </cell>
          <cell r="F98" t="str">
            <v>/</v>
          </cell>
          <cell r="G98" t="str">
            <v>-</v>
          </cell>
          <cell r="H98" t="str">
            <v>平方米</v>
          </cell>
          <cell r="I98">
            <v>73.6</v>
          </cell>
        </row>
        <row r="99">
          <cell r="B99" t="str">
            <v>F#006</v>
          </cell>
          <cell r="C99" t="str">
            <v>搭建</v>
          </cell>
          <cell r="D99" t="str">
            <v>基础饰面</v>
          </cell>
          <cell r="E99" t="str">
            <v>KT板双面裱写真</v>
          </cell>
          <cell r="F99" t="str">
            <v>/</v>
          </cell>
          <cell r="G99" t="str">
            <v>-</v>
          </cell>
          <cell r="H99" t="str">
            <v>平方米</v>
          </cell>
          <cell r="I99">
            <v>96.6</v>
          </cell>
        </row>
        <row r="100">
          <cell r="B100" t="str">
            <v>F#007</v>
          </cell>
          <cell r="C100" t="str">
            <v>搭建</v>
          </cell>
          <cell r="D100" t="str">
            <v>指引</v>
          </cell>
          <cell r="E100" t="str">
            <v>油画架</v>
          </cell>
          <cell r="F100" t="str">
            <v>/</v>
          </cell>
          <cell r="G100" t="str">
            <v>油画架-木质，不含画面</v>
          </cell>
          <cell r="H100" t="str">
            <v>个</v>
          </cell>
          <cell r="I100">
            <v>73.6</v>
          </cell>
        </row>
        <row r="101">
          <cell r="B101" t="str">
            <v>F#008</v>
          </cell>
          <cell r="C101" t="str">
            <v>搭建</v>
          </cell>
          <cell r="D101" t="str">
            <v>指引</v>
          </cell>
          <cell r="E101" t="str">
            <v>木质T型</v>
          </cell>
          <cell r="F101" t="str">
            <v>/</v>
          </cell>
          <cell r="G101" t="str">
            <v>木质T型-0.8m X 2m，含双面写真、钢板配重</v>
          </cell>
          <cell r="H101" t="str">
            <v>个</v>
          </cell>
          <cell r="I101">
            <v>460</v>
          </cell>
        </row>
        <row r="102">
          <cell r="B102" t="str">
            <v>F#009</v>
          </cell>
          <cell r="C102" t="str">
            <v>搭建</v>
          </cell>
          <cell r="D102" t="str">
            <v>指引</v>
          </cell>
          <cell r="E102" t="str">
            <v>铝型材指示板</v>
          </cell>
          <cell r="F102" t="str">
            <v>/</v>
          </cell>
          <cell r="G102" t="str">
            <v>铝型材指示板-0.8m X 2m，含双面写真、钢板配重</v>
          </cell>
          <cell r="H102" t="str">
            <v>个</v>
          </cell>
          <cell r="I102">
            <v>345</v>
          </cell>
        </row>
        <row r="103">
          <cell r="B103" t="str">
            <v>F#010</v>
          </cell>
          <cell r="C103" t="str">
            <v>搭建</v>
          </cell>
          <cell r="D103" t="str">
            <v>道旗</v>
          </cell>
          <cell r="E103" t="str">
            <v>注水道旗（3m）</v>
          </cell>
          <cell r="F103" t="str">
            <v>/</v>
          </cell>
          <cell r="G103" t="str">
            <v>注水道旗-高度3米，加强铝合金旗杆，5级以上抗风性，双面画面旗帜布120cmx380cm（含30升以上升注水量配重支撑）</v>
          </cell>
          <cell r="H103" t="str">
            <v>个</v>
          </cell>
          <cell r="I103">
            <v>165.6</v>
          </cell>
        </row>
        <row r="104">
          <cell r="B104" t="str">
            <v>F#011</v>
          </cell>
          <cell r="C104" t="str">
            <v>搭建</v>
          </cell>
          <cell r="D104" t="str">
            <v>道旗</v>
          </cell>
          <cell r="E104" t="str">
            <v>注水道旗（5m）</v>
          </cell>
          <cell r="F104" t="str">
            <v>/</v>
          </cell>
          <cell r="G104" t="str">
            <v>注水道旗-高度5米，加强铝合金旗杆，5级以上抗风性，双面画面旗帜布120cmx380cm（含30升以上升注水量配重支撑）</v>
          </cell>
          <cell r="H104" t="str">
            <v>个</v>
          </cell>
          <cell r="I104">
            <v>276</v>
          </cell>
        </row>
        <row r="105">
          <cell r="B105" t="str">
            <v>F#012</v>
          </cell>
          <cell r="C105" t="str">
            <v>搭建</v>
          </cell>
          <cell r="D105" t="str">
            <v>道旗</v>
          </cell>
          <cell r="E105" t="str">
            <v>注沙道旗（5m）</v>
          </cell>
        </row>
        <row r="105">
          <cell r="G105" t="str">
            <v>高5米，不锈钢旗杆，双面画面旗帜布120cm*380cm，注沙全套</v>
          </cell>
          <cell r="H105" t="str">
            <v>个</v>
          </cell>
          <cell r="I105">
            <v>500</v>
          </cell>
        </row>
        <row r="106">
          <cell r="B106" t="str">
            <v>F#013</v>
          </cell>
          <cell r="C106" t="str">
            <v>搭建</v>
          </cell>
          <cell r="D106" t="str">
            <v>展架</v>
          </cell>
          <cell r="E106" t="str">
            <v>铝合金展架（60*160cm）</v>
          </cell>
          <cell r="F106" t="str">
            <v>/</v>
          </cell>
          <cell r="G106" t="str">
            <v>铝合金材质，60*160cm，含写真画面</v>
          </cell>
          <cell r="H106" t="str">
            <v>平方米</v>
          </cell>
          <cell r="I106">
            <v>85</v>
          </cell>
        </row>
        <row r="107">
          <cell r="B107" t="str">
            <v>F#014</v>
          </cell>
          <cell r="C107" t="str">
            <v>搭建</v>
          </cell>
          <cell r="D107" t="str">
            <v>展架</v>
          </cell>
          <cell r="E107" t="str">
            <v>X展架（80*180cm）</v>
          </cell>
          <cell r="F107" t="str">
            <v>/</v>
          </cell>
          <cell r="G107" t="str">
            <v>铝合金材质，80*180cm，含写真画面</v>
          </cell>
          <cell r="H107" t="str">
            <v>平方米</v>
          </cell>
          <cell r="I107">
            <v>100</v>
          </cell>
        </row>
        <row r="108">
          <cell r="B108" t="str">
            <v>F#015</v>
          </cell>
          <cell r="C108" t="str">
            <v>搭建</v>
          </cell>
          <cell r="D108" t="str">
            <v>易拉宝</v>
          </cell>
          <cell r="E108" t="str">
            <v>易拉宝（80*200cm）</v>
          </cell>
          <cell r="F108" t="str">
            <v>/</v>
          </cell>
          <cell r="G108" t="str">
            <v>铝合金材质，80*200cm，含写真画面</v>
          </cell>
          <cell r="H108" t="str">
            <v>平方米</v>
          </cell>
          <cell r="I108">
            <v>128.8</v>
          </cell>
        </row>
        <row r="109">
          <cell r="B109" t="str">
            <v>F#016</v>
          </cell>
          <cell r="C109" t="str">
            <v>搭建</v>
          </cell>
          <cell r="D109" t="str">
            <v>易拉宝</v>
          </cell>
          <cell r="E109" t="str">
            <v>易拉宝（120*200cm）</v>
          </cell>
          <cell r="F109" t="str">
            <v>/</v>
          </cell>
          <cell r="G109" t="str">
            <v>铝合金材质，120*200cm，含写真画面</v>
          </cell>
          <cell r="H109" t="str">
            <v>平方米</v>
          </cell>
          <cell r="I109">
            <v>165.6</v>
          </cell>
        </row>
        <row r="110">
          <cell r="B110" t="str">
            <v>序号列</v>
          </cell>
          <cell r="C110" t="str">
            <v>一级类目</v>
          </cell>
          <cell r="D110" t="str">
            <v>二级类目</v>
          </cell>
          <cell r="E110" t="str">
            <v>三级类目</v>
          </cell>
          <cell r="F110" t="str">
            <v>四级类目</v>
          </cell>
          <cell r="G110" t="str">
            <v>备注列</v>
          </cell>
          <cell r="H110" t="str">
            <v>单位列</v>
          </cell>
          <cell r="I110" t="e">
            <v>#NUM!</v>
          </cell>
        </row>
        <row r="111">
          <cell r="B111" t="str">
            <v>G#001</v>
          </cell>
          <cell r="C111" t="str">
            <v>物料制作</v>
          </cell>
          <cell r="D111" t="str">
            <v>印刷</v>
          </cell>
          <cell r="E111" t="str">
            <v>A4彩色单面128克铜板纸</v>
          </cell>
          <cell r="F111" t="str">
            <v>/</v>
          </cell>
          <cell r="G111" t="str">
            <v>/</v>
          </cell>
          <cell r="H111" t="str">
            <v>张</v>
          </cell>
          <cell r="I111">
            <v>1.15</v>
          </cell>
        </row>
        <row r="112">
          <cell r="B112" t="str">
            <v>G#002</v>
          </cell>
          <cell r="C112" t="str">
            <v>物料制作</v>
          </cell>
          <cell r="D112" t="str">
            <v>印刷</v>
          </cell>
          <cell r="E112" t="str">
            <v>A4彩色单面157克铜板纸</v>
          </cell>
          <cell r="F112" t="str">
            <v>/</v>
          </cell>
          <cell r="G112" t="str">
            <v>/</v>
          </cell>
          <cell r="H112" t="str">
            <v>张</v>
          </cell>
          <cell r="I112">
            <v>1.6514</v>
          </cell>
        </row>
        <row r="113">
          <cell r="B113" t="str">
            <v>G#003</v>
          </cell>
          <cell r="C113" t="str">
            <v>物料制作</v>
          </cell>
          <cell r="D113" t="str">
            <v>印刷</v>
          </cell>
          <cell r="E113" t="str">
            <v>A4彩色单面200克铜板纸</v>
          </cell>
          <cell r="F113" t="str">
            <v>/</v>
          </cell>
          <cell r="G113" t="str">
            <v>/</v>
          </cell>
          <cell r="H113" t="str">
            <v>张</v>
          </cell>
          <cell r="I113">
            <v>2.1252</v>
          </cell>
        </row>
        <row r="114">
          <cell r="B114" t="str">
            <v>G#004</v>
          </cell>
          <cell r="C114" t="str">
            <v>物料制作</v>
          </cell>
          <cell r="D114" t="str">
            <v>印刷</v>
          </cell>
          <cell r="E114" t="str">
            <v>A4彩色单面250克铜板纸</v>
          </cell>
          <cell r="F114" t="str">
            <v>/</v>
          </cell>
          <cell r="G114" t="str">
            <v>/</v>
          </cell>
          <cell r="H114" t="str">
            <v>张</v>
          </cell>
          <cell r="I114">
            <v>2.76</v>
          </cell>
        </row>
        <row r="115">
          <cell r="B115" t="str">
            <v>G#005</v>
          </cell>
          <cell r="C115" t="str">
            <v>物料制作</v>
          </cell>
          <cell r="D115" t="str">
            <v>印刷</v>
          </cell>
          <cell r="E115" t="str">
            <v>A4彩色双面157克铜板纸</v>
          </cell>
          <cell r="F115" t="str">
            <v>/</v>
          </cell>
          <cell r="G115" t="str">
            <v>/</v>
          </cell>
          <cell r="H115" t="str">
            <v>张</v>
          </cell>
          <cell r="I115">
            <v>1.84</v>
          </cell>
        </row>
        <row r="116">
          <cell r="B116" t="str">
            <v>G#006</v>
          </cell>
          <cell r="C116" t="str">
            <v>物料制作</v>
          </cell>
          <cell r="D116" t="str">
            <v>印刷</v>
          </cell>
          <cell r="E116" t="str">
            <v>A4彩色双面200克铜板纸</v>
          </cell>
          <cell r="F116" t="str">
            <v>/</v>
          </cell>
          <cell r="G116" t="str">
            <v>/</v>
          </cell>
          <cell r="H116" t="str">
            <v>张</v>
          </cell>
          <cell r="I116">
            <v>3</v>
          </cell>
        </row>
        <row r="117">
          <cell r="B117" t="str">
            <v>G#007</v>
          </cell>
          <cell r="C117" t="str">
            <v>物料制作</v>
          </cell>
          <cell r="D117" t="str">
            <v>印刷</v>
          </cell>
          <cell r="E117" t="str">
            <v>A4彩色双面250克铜板纸</v>
          </cell>
          <cell r="F117" t="str">
            <v>/</v>
          </cell>
          <cell r="G117" t="str">
            <v>/</v>
          </cell>
          <cell r="H117" t="str">
            <v>张</v>
          </cell>
          <cell r="I117">
            <v>4</v>
          </cell>
        </row>
        <row r="118">
          <cell r="B118" t="str">
            <v>G#008</v>
          </cell>
          <cell r="C118" t="str">
            <v>物料制作</v>
          </cell>
          <cell r="D118" t="str">
            <v>印刷</v>
          </cell>
          <cell r="E118" t="str">
            <v>彩色单面海报</v>
          </cell>
          <cell r="F118" t="str">
            <v>/</v>
          </cell>
          <cell r="G118" t="str">
            <v>彩色单面印刷，250克420mm X 570mm</v>
          </cell>
          <cell r="H118" t="str">
            <v>张</v>
          </cell>
          <cell r="I118">
            <v>5</v>
          </cell>
        </row>
        <row r="119">
          <cell r="B119" t="str">
            <v>G#009</v>
          </cell>
          <cell r="C119" t="str">
            <v>物料制作</v>
          </cell>
          <cell r="D119" t="str">
            <v>印刷</v>
          </cell>
          <cell r="E119" t="str">
            <v>彩色相纸快印海报</v>
          </cell>
          <cell r="F119" t="str">
            <v>/</v>
          </cell>
          <cell r="G119" t="str">
            <v>彩色相纸快印，60*90cm等常见尺寸快印</v>
          </cell>
          <cell r="H119" t="str">
            <v>张</v>
          </cell>
          <cell r="I119">
            <v>5</v>
          </cell>
        </row>
        <row r="120">
          <cell r="B120" t="str">
            <v>G#010</v>
          </cell>
          <cell r="C120" t="str">
            <v>物料制作</v>
          </cell>
          <cell r="D120" t="str">
            <v>印刷</v>
          </cell>
          <cell r="E120" t="str">
            <v>桌卡</v>
          </cell>
          <cell r="F120" t="str">
            <v>/</v>
          </cell>
          <cell r="G120" t="str">
            <v>200克铜版彩色打印三折页，150mm X 210mm</v>
          </cell>
          <cell r="H120" t="str">
            <v>套</v>
          </cell>
          <cell r="I120">
            <v>4.6</v>
          </cell>
        </row>
        <row r="121">
          <cell r="B121" t="str">
            <v>G#011</v>
          </cell>
          <cell r="C121" t="str">
            <v>物料制作</v>
          </cell>
          <cell r="D121" t="str">
            <v>印刷</v>
          </cell>
          <cell r="E121" t="str">
            <v>门牌</v>
          </cell>
          <cell r="F121" t="str">
            <v>/</v>
          </cell>
          <cell r="G121" t="str">
            <v>KT板双面打印，A4大小</v>
          </cell>
          <cell r="H121" t="str">
            <v>张</v>
          </cell>
          <cell r="I121">
            <v>9.2</v>
          </cell>
        </row>
        <row r="122">
          <cell r="B122" t="str">
            <v>G#012</v>
          </cell>
          <cell r="C122" t="str">
            <v>物料制作</v>
          </cell>
          <cell r="D122" t="str">
            <v>印刷</v>
          </cell>
          <cell r="E122" t="str">
            <v>手举牌</v>
          </cell>
          <cell r="F122" t="str">
            <v>/</v>
          </cell>
          <cell r="G122" t="str">
            <v>KT板双面打印，400mmX600mm</v>
          </cell>
          <cell r="H122" t="str">
            <v>张</v>
          </cell>
          <cell r="I122">
            <v>46</v>
          </cell>
        </row>
        <row r="123">
          <cell r="B123" t="str">
            <v>G#013</v>
          </cell>
          <cell r="C123" t="str">
            <v>物料制作</v>
          </cell>
          <cell r="D123" t="str">
            <v>印刷</v>
          </cell>
          <cell r="E123" t="str">
            <v>铜版彩色打印内页证件</v>
          </cell>
          <cell r="F123" t="str">
            <v>/</v>
          </cell>
          <cell r="G123" t="str">
            <v>200克铜版彩色打印内页+卡套+挂绳（含挂绳印刷），125mm X 95mm，挂绳1cm宽，尼龙，含单色logo印刷</v>
          </cell>
          <cell r="H123" t="str">
            <v>套</v>
          </cell>
          <cell r="I123">
            <v>6.6608</v>
          </cell>
        </row>
        <row r="124">
          <cell r="B124" t="str">
            <v>G#014</v>
          </cell>
          <cell r="C124" t="str">
            <v>物料制作</v>
          </cell>
          <cell r="D124" t="str">
            <v>印刷</v>
          </cell>
          <cell r="E124" t="str">
            <v>PVC彩色证件</v>
          </cell>
          <cell r="F124" t="str">
            <v>/</v>
          </cell>
          <cell r="G124" t="str">
            <v>PVC彩色印刷+挂绳（含挂绳印刷），125mm X 95mm，挂绳1cm宽，尼龙，含单色logo印刷</v>
          </cell>
          <cell r="H124" t="str">
            <v>套</v>
          </cell>
          <cell r="I124">
            <v>10.12</v>
          </cell>
        </row>
        <row r="125">
          <cell r="B125" t="str">
            <v>G#015</v>
          </cell>
          <cell r="C125" t="str">
            <v>物料制作</v>
          </cell>
          <cell r="D125" t="str">
            <v>印刷</v>
          </cell>
          <cell r="E125" t="str">
            <v>铜版纸对裱覆膜证件</v>
          </cell>
          <cell r="F125" t="str">
            <v>/</v>
          </cell>
          <cell r="G125" t="str">
            <v>250G克铜版纸对裱+覆膜，125mm X 95mm，挂绳1cm宽，尼龙，含单色logo印刷</v>
          </cell>
          <cell r="H125" t="str">
            <v>套</v>
          </cell>
          <cell r="I125">
            <v>8.28</v>
          </cell>
        </row>
        <row r="126">
          <cell r="B126" t="str">
            <v>G#016</v>
          </cell>
          <cell r="C126" t="str">
            <v>物料制作</v>
          </cell>
          <cell r="D126" t="str">
            <v>印刷</v>
          </cell>
          <cell r="E126" t="str">
            <v>亚克力证件</v>
          </cell>
          <cell r="F126" t="str">
            <v>/</v>
          </cell>
          <cell r="G126" t="str">
            <v>亚克力UV印刷+挂绳（含挂绳印刷），125mm X 95mm，挂绳1cm宽，尼龙，含单色logo印刷</v>
          </cell>
          <cell r="H126" t="str">
            <v>套</v>
          </cell>
          <cell r="I126">
            <v>12.42</v>
          </cell>
        </row>
        <row r="127">
          <cell r="B127" t="str">
            <v>G#017</v>
          </cell>
          <cell r="C127" t="str">
            <v>物料制作</v>
          </cell>
          <cell r="D127" t="str">
            <v>印刷</v>
          </cell>
          <cell r="E127" t="str">
            <v>PVC麦克风套</v>
          </cell>
          <cell r="F127" t="str">
            <v>/</v>
          </cell>
          <cell r="G127" t="str">
            <v>PVC，裱写真画面，80mm*50mm</v>
          </cell>
          <cell r="H127" t="str">
            <v>个</v>
          </cell>
          <cell r="I127">
            <v>10</v>
          </cell>
        </row>
        <row r="128">
          <cell r="B128" t="str">
            <v>G#018</v>
          </cell>
          <cell r="C128" t="str">
            <v>物料制作</v>
          </cell>
          <cell r="D128" t="str">
            <v>印刷</v>
          </cell>
          <cell r="E128" t="str">
            <v>雪弗板麦克风套</v>
          </cell>
          <cell r="F128" t="str">
            <v>/</v>
          </cell>
          <cell r="G128" t="str">
            <v>雪弗板裱写真，80mm*50mm</v>
          </cell>
          <cell r="H128" t="str">
            <v>个</v>
          </cell>
          <cell r="I128">
            <v>10</v>
          </cell>
        </row>
        <row r="129">
          <cell r="B129" t="str">
            <v>G#019</v>
          </cell>
          <cell r="C129" t="str">
            <v>物料制作</v>
          </cell>
          <cell r="D129" t="str">
            <v>印刷</v>
          </cell>
          <cell r="E129" t="str">
            <v>椅背贴</v>
          </cell>
          <cell r="F129" t="str">
            <v>/</v>
          </cell>
          <cell r="G129" t="str">
            <v>不干胶印刷，150mm*100mm</v>
          </cell>
          <cell r="H129" t="str">
            <v>张</v>
          </cell>
          <cell r="I129">
            <v>2.8428</v>
          </cell>
        </row>
        <row r="130">
          <cell r="B130" t="str">
            <v>G#020</v>
          </cell>
          <cell r="C130" t="str">
            <v>物料制作</v>
          </cell>
          <cell r="D130" t="str">
            <v>印刷</v>
          </cell>
          <cell r="E130" t="str">
            <v>主持人手卡</v>
          </cell>
          <cell r="F130" t="str">
            <v>/</v>
          </cell>
          <cell r="G130" t="str">
            <v>彩色单面157克铜板纸，150mm*100mm</v>
          </cell>
          <cell r="H130" t="str">
            <v>张</v>
          </cell>
          <cell r="I130">
            <v>2</v>
          </cell>
        </row>
        <row r="131">
          <cell r="B131" t="str">
            <v>G#021</v>
          </cell>
          <cell r="C131" t="str">
            <v>物料制作</v>
          </cell>
          <cell r="D131" t="str">
            <v>印刷</v>
          </cell>
          <cell r="E131" t="str">
            <v>臂贴</v>
          </cell>
          <cell r="F131" t="str">
            <v>/</v>
          </cell>
          <cell r="G131" t="str">
            <v>不干胶印刷，80mm圆</v>
          </cell>
          <cell r="H131" t="str">
            <v>张</v>
          </cell>
          <cell r="I131">
            <v>1.4076</v>
          </cell>
        </row>
        <row r="132">
          <cell r="B132" t="str">
            <v>G#022</v>
          </cell>
          <cell r="C132" t="str">
            <v>物料制作</v>
          </cell>
          <cell r="D132" t="str">
            <v>印刷</v>
          </cell>
          <cell r="E132" t="str">
            <v>纸质手提袋</v>
          </cell>
          <cell r="F132" t="str">
            <v>/</v>
          </cell>
          <cell r="G132" t="str">
            <v>纸质快印，350mm*250mm*100mm</v>
          </cell>
          <cell r="H132" t="str">
            <v>个</v>
          </cell>
          <cell r="I132">
            <v>8.5008</v>
          </cell>
        </row>
        <row r="133">
          <cell r="B133" t="str">
            <v>G#023</v>
          </cell>
          <cell r="C133" t="str">
            <v>物料制作</v>
          </cell>
          <cell r="D133" t="str">
            <v>印刷</v>
          </cell>
          <cell r="E133" t="str">
            <v>无纺布手提袋</v>
          </cell>
          <cell r="F133" t="str">
            <v>/</v>
          </cell>
          <cell r="G133" t="str">
            <v>无纺布，350mm*250mm*100mm，含彩色logo印刷</v>
          </cell>
          <cell r="H133" t="str">
            <v>个</v>
          </cell>
          <cell r="I133">
            <v>10.8008</v>
          </cell>
        </row>
        <row r="134">
          <cell r="B134" t="str">
            <v>G#024</v>
          </cell>
          <cell r="C134" t="str">
            <v>物料制作</v>
          </cell>
          <cell r="D134" t="str">
            <v>印刷</v>
          </cell>
          <cell r="E134" t="str">
            <v>帆布手提袋</v>
          </cell>
          <cell r="F134" t="str">
            <v>/</v>
          </cell>
          <cell r="G134" t="str">
            <v>帆布，350mm*250mm*100mm，含彩色logo印刷</v>
          </cell>
          <cell r="H134" t="str">
            <v>个</v>
          </cell>
          <cell r="I134">
            <v>18.86</v>
          </cell>
        </row>
        <row r="135">
          <cell r="B135" t="str">
            <v>G#025</v>
          </cell>
          <cell r="C135" t="str">
            <v>物料制作</v>
          </cell>
          <cell r="D135" t="str">
            <v>印刷</v>
          </cell>
          <cell r="E135" t="str">
            <v>手环</v>
          </cell>
          <cell r="F135" t="str">
            <v>/</v>
          </cell>
          <cell r="G135" t="str">
            <v>2*26cm杜邦纸两侧贴胶</v>
          </cell>
          <cell r="H135" t="str">
            <v>个</v>
          </cell>
          <cell r="I135">
            <v>3.22</v>
          </cell>
        </row>
        <row r="136">
          <cell r="B136" t="str">
            <v>G#026</v>
          </cell>
          <cell r="C136" t="str">
            <v>物料制作</v>
          </cell>
          <cell r="D136" t="str">
            <v>其他物资</v>
          </cell>
          <cell r="E136" t="str">
            <v>发光手举牌</v>
          </cell>
          <cell r="F136" t="str">
            <v>/</v>
          </cell>
          <cell r="G136" t="str">
            <v>发光款手举牌</v>
          </cell>
          <cell r="H136" t="str">
            <v>平方米</v>
          </cell>
          <cell r="I136">
            <v>10</v>
          </cell>
        </row>
        <row r="137">
          <cell r="B137" t="str">
            <v>G#027</v>
          </cell>
          <cell r="C137" t="str">
            <v>物料制作</v>
          </cell>
          <cell r="D137" t="str">
            <v>其他物资</v>
          </cell>
          <cell r="E137" t="str">
            <v>水牌</v>
          </cell>
          <cell r="F137" t="str">
            <v>/</v>
          </cell>
          <cell r="G137" t="str">
            <v>签到台/指引</v>
          </cell>
          <cell r="H137" t="str">
            <v>个</v>
          </cell>
          <cell r="I137">
            <v>57</v>
          </cell>
        </row>
        <row r="138">
          <cell r="B138" t="str">
            <v>G#028</v>
          </cell>
          <cell r="C138" t="str">
            <v>物料制作</v>
          </cell>
          <cell r="D138" t="str">
            <v>其他物资</v>
          </cell>
          <cell r="E138" t="str">
            <v>定制矿泉水</v>
          </cell>
          <cell r="F138" t="str">
            <v>/</v>
          </cell>
        </row>
        <row r="138">
          <cell r="H138" t="str">
            <v>瓶</v>
          </cell>
          <cell r="I138">
            <v>2.3</v>
          </cell>
        </row>
        <row r="139">
          <cell r="B139" t="str">
            <v>序号列</v>
          </cell>
          <cell r="C139" t="str">
            <v>一级类目</v>
          </cell>
          <cell r="D139" t="str">
            <v>二级类目</v>
          </cell>
          <cell r="E139" t="str">
            <v>三级类目</v>
          </cell>
          <cell r="F139" t="str">
            <v>四级类目</v>
          </cell>
          <cell r="G139" t="str">
            <v>备注列</v>
          </cell>
          <cell r="H139" t="str">
            <v>单位列</v>
          </cell>
          <cell r="I139" t="e">
            <v>#NUM!</v>
          </cell>
        </row>
        <row r="140">
          <cell r="B140" t="str">
            <v>H#001</v>
          </cell>
          <cell r="C140" t="str">
            <v>据实结算</v>
          </cell>
        </row>
        <row r="140">
          <cell r="G140" t="str">
            <v>第三方提供非增值税普通发票（包含无票、收据、普票等场景）</v>
          </cell>
          <cell r="H140" t="str">
            <v>项</v>
          </cell>
          <cell r="I140">
            <v>0</v>
          </cell>
        </row>
        <row r="141">
          <cell r="B141" t="str">
            <v>H#002</v>
          </cell>
          <cell r="C141" t="str">
            <v>据实结算</v>
          </cell>
        </row>
        <row r="141">
          <cell r="G141" t="str">
            <v>提供1%增值税发票</v>
          </cell>
          <cell r="H141" t="str">
            <v>项</v>
          </cell>
          <cell r="I141">
            <v>0</v>
          </cell>
        </row>
        <row r="142">
          <cell r="B142" t="str">
            <v>H#003</v>
          </cell>
          <cell r="C142" t="str">
            <v>据实结算</v>
          </cell>
        </row>
        <row r="142">
          <cell r="G142" t="str">
            <v>提供3%增值税发票</v>
          </cell>
          <cell r="H142" t="str">
            <v>项</v>
          </cell>
          <cell r="I142">
            <v>0</v>
          </cell>
        </row>
        <row r="143">
          <cell r="B143" t="str">
            <v>H#004</v>
          </cell>
          <cell r="C143" t="str">
            <v>据实结算</v>
          </cell>
        </row>
        <row r="143">
          <cell r="G143" t="str">
            <v>提供6%增值税发票</v>
          </cell>
          <cell r="H143" t="str">
            <v>项</v>
          </cell>
          <cell r="I143">
            <v>0</v>
          </cell>
        </row>
        <row r="144">
          <cell r="B144" t="str">
            <v>序号列</v>
          </cell>
          <cell r="C144" t="str">
            <v>一级类目</v>
          </cell>
          <cell r="D144" t="str">
            <v>二级类目</v>
          </cell>
          <cell r="E144" t="str">
            <v>三级类目</v>
          </cell>
          <cell r="F144" t="str">
            <v>四级类目</v>
          </cell>
          <cell r="G144" t="str">
            <v>备注列</v>
          </cell>
          <cell r="H144" t="str">
            <v>单位列</v>
          </cell>
          <cell r="I144" t="e">
            <v>#NUM!</v>
          </cell>
        </row>
        <row r="145">
          <cell r="B145" t="str">
            <v>I#001</v>
          </cell>
          <cell r="C145" t="str">
            <v>服务费及税费</v>
          </cell>
          <cell r="D145" t="str">
            <v>服务费</v>
          </cell>
          <cell r="E145" t="str">
            <v>据实结算服务费</v>
          </cell>
          <cell r="F145" t="str">
            <v>服务费比例</v>
          </cell>
          <cell r="G145" t="str">
            <v>仅针对据实结算内容，即7-1至7-4总和，不包含据实结算的税损</v>
          </cell>
          <cell r="H145" t="str">
            <v>填写百分比</v>
          </cell>
          <cell r="I145">
            <v>0.06</v>
          </cell>
        </row>
        <row r="146">
          <cell r="B146" t="str">
            <v>I#002</v>
          </cell>
          <cell r="C146" t="str">
            <v>服务费及税费</v>
          </cell>
          <cell r="D146" t="str">
            <v>税费</v>
          </cell>
          <cell r="E146" t="str">
            <v>税差</v>
          </cell>
          <cell r="F146" t="str">
            <v>第三方税差-第三方提供非【增值税专用发票】</v>
          </cell>
          <cell r="G146" t="str">
            <v>包含无票、收据、普票等场景（结算公式=模块7-1总金额*6%）</v>
          </cell>
          <cell r="H146" t="str">
            <v>固定百分比</v>
          </cell>
          <cell r="I146">
            <v>0.06</v>
          </cell>
        </row>
        <row r="147">
          <cell r="B147" t="str">
            <v>I#003</v>
          </cell>
          <cell r="C147" t="str">
            <v>服务费及税费</v>
          </cell>
          <cell r="D147" t="str">
            <v>税费</v>
          </cell>
          <cell r="E147" t="str">
            <v>税差</v>
          </cell>
          <cell r="F147" t="str">
            <v>第三方税差-第三方提供1%【增值税专用发票】</v>
          </cell>
          <cell r="G147" t="str">
            <v>结算公式=模块7-2总金额*4.95%</v>
          </cell>
          <cell r="H147" t="str">
            <v>固定百分比</v>
          </cell>
          <cell r="I147">
            <v>0.0495049504950495</v>
          </cell>
        </row>
        <row r="148">
          <cell r="B148" t="str">
            <v>I#004</v>
          </cell>
          <cell r="C148" t="str">
            <v>服务费及税费</v>
          </cell>
          <cell r="D148" t="str">
            <v>税费</v>
          </cell>
          <cell r="E148" t="str">
            <v>税差</v>
          </cell>
          <cell r="F148" t="str">
            <v>第三方税差-第三方提供3%【增值税专用发票】</v>
          </cell>
          <cell r="G148" t="str">
            <v>结算公式=模块7-3总金额*2.91%</v>
          </cell>
          <cell r="H148" t="str">
            <v>固定百分比</v>
          </cell>
          <cell r="I148">
            <v>0.029126213592233</v>
          </cell>
        </row>
        <row r="149">
          <cell r="B149" t="str">
            <v>I#005</v>
          </cell>
          <cell r="C149" t="str">
            <v>服务费及税费</v>
          </cell>
          <cell r="D149" t="str">
            <v>税费</v>
          </cell>
          <cell r="E149" t="str">
            <v>税差</v>
          </cell>
          <cell r="F149" t="str">
            <v>第三方税差-第三方提供6%及以上的【增值税专用发票】</v>
          </cell>
          <cell r="G149" t="str">
            <v>结算公式=模块7-4总金额*0%</v>
          </cell>
          <cell r="H149" t="str">
            <v>固定百分比</v>
          </cell>
          <cell r="I149">
            <v>0</v>
          </cell>
        </row>
        <row r="150">
          <cell r="B150" t="str">
            <v>I#006</v>
          </cell>
          <cell r="C150" t="str">
            <v>服务费及税费</v>
          </cell>
          <cell r="D150" t="str">
            <v>税费</v>
          </cell>
          <cell r="E150" t="str">
            <v>整体项目增值税税费</v>
          </cell>
          <cell r="F150" t="str">
            <v>增值税税费比例</v>
          </cell>
          <cell r="G150" t="str">
            <v>仅限非据实结算板块，据实结算场景（如大交通、酒店和其他据实结算项）不结算税费</v>
          </cell>
          <cell r="H150" t="str">
            <v>固定百分比</v>
          </cell>
          <cell r="I150">
            <v>0.06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anshuyue@kuaishou.com" TargetMode="External"/><Relationship Id="rId2" Type="http://schemas.openxmlformats.org/officeDocument/2006/relationships/hyperlink" Target="mailto:chenliuchen@kuaishou.com" TargetMode="External"/><Relationship Id="rId1" Type="http://schemas.openxmlformats.org/officeDocument/2006/relationships/hyperlink" Target="mailto:zhangjingto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1"/>
  <sheetViews>
    <sheetView showGridLines="0" zoomScale="65" zoomScaleNormal="65" workbookViewId="0">
      <selection activeCell="D18" sqref="D18"/>
    </sheetView>
  </sheetViews>
  <sheetFormatPr defaultColWidth="8.83076923076923" defaultRowHeight="16.5" outlineLevelCol="7"/>
  <cols>
    <col min="1" max="1" width="3.5" style="70" customWidth="1"/>
    <col min="2" max="2" width="15" style="70" customWidth="1"/>
    <col min="3" max="3" width="19" style="70" customWidth="1"/>
    <col min="4" max="4" width="15.3307692307692" style="70" customWidth="1"/>
    <col min="5" max="5" width="16.1692307692308" style="70" customWidth="1"/>
    <col min="6" max="6" width="12.1692307692308" style="70" customWidth="1"/>
    <col min="7" max="7" width="16.1692307692308" style="70" customWidth="1"/>
    <col min="8" max="8" width="22.1692307692308" style="70" customWidth="1"/>
    <col min="9" max="16384" width="8.83076923076923" style="70"/>
  </cols>
  <sheetData>
    <row r="2" ht="294" customHeight="1" spans="2:8">
      <c r="B2" s="126" t="s">
        <v>0</v>
      </c>
      <c r="C2" s="127"/>
      <c r="D2" s="127"/>
      <c r="E2" s="127"/>
      <c r="F2" s="127"/>
      <c r="G2" s="127"/>
      <c r="H2" s="127"/>
    </row>
    <row r="3" spans="2:8">
      <c r="B3" s="128" t="s">
        <v>1</v>
      </c>
      <c r="C3" s="128" t="s">
        <v>2</v>
      </c>
      <c r="D3" s="129" t="s">
        <v>3</v>
      </c>
      <c r="E3" s="129" t="s">
        <v>4</v>
      </c>
      <c r="F3" s="129" t="s">
        <v>5</v>
      </c>
      <c r="G3" s="129" t="s">
        <v>6</v>
      </c>
      <c r="H3" s="128" t="s">
        <v>7</v>
      </c>
    </row>
    <row r="4" spans="2:8">
      <c r="B4" s="130" t="s">
        <v>8</v>
      </c>
      <c r="C4" s="130" t="s">
        <v>9</v>
      </c>
      <c r="D4" s="130" t="s">
        <v>10</v>
      </c>
      <c r="E4" s="131">
        <f>VLOOKUP($B4,'L2-模块报价'!$A$6:$J$107,10,FALSE)</f>
        <v>25272.4</v>
      </c>
      <c r="F4" s="132">
        <v>1</v>
      </c>
      <c r="G4" s="131">
        <f t="shared" ref="G4:G11" si="0">F4*E4</f>
        <v>25272.4</v>
      </c>
      <c r="H4" s="130"/>
    </row>
    <row r="5" spans="2:8">
      <c r="B5" s="130" t="s">
        <v>11</v>
      </c>
      <c r="C5" s="130" t="s">
        <v>12</v>
      </c>
      <c r="D5" s="130" t="s">
        <v>10</v>
      </c>
      <c r="E5" s="131">
        <f>VLOOKUP($B5,'L2-模块报价'!$A$6:$J$107,10,FALSE)</f>
        <v>0</v>
      </c>
      <c r="F5" s="132">
        <v>1</v>
      </c>
      <c r="G5" s="131">
        <f t="shared" si="0"/>
        <v>0</v>
      </c>
      <c r="H5" s="130"/>
    </row>
    <row r="6" spans="2:8">
      <c r="B6" s="130" t="s">
        <v>13</v>
      </c>
      <c r="C6" s="130" t="s">
        <v>14</v>
      </c>
      <c r="D6" s="130" t="s">
        <v>10</v>
      </c>
      <c r="E6" s="131">
        <f>VLOOKUP($B6,'L2-模块报价'!$A$6:$J$107,10,FALSE)</f>
        <v>0</v>
      </c>
      <c r="F6" s="132">
        <v>1</v>
      </c>
      <c r="G6" s="131">
        <f t="shared" si="0"/>
        <v>0</v>
      </c>
      <c r="H6" s="130"/>
    </row>
    <row r="7" spans="2:8">
      <c r="B7" s="130" t="s">
        <v>15</v>
      </c>
      <c r="C7" s="130" t="s">
        <v>16</v>
      </c>
      <c r="D7" s="130" t="s">
        <v>10</v>
      </c>
      <c r="E7" s="131">
        <f>VLOOKUP($B7,'L2-模块报价'!$A$6:$J$107,10,FALSE)</f>
        <v>0</v>
      </c>
      <c r="F7" s="132">
        <v>1</v>
      </c>
      <c r="G7" s="131">
        <f t="shared" si="0"/>
        <v>0</v>
      </c>
      <c r="H7" s="130"/>
    </row>
    <row r="8" spans="2:8">
      <c r="B8" s="130" t="s">
        <v>17</v>
      </c>
      <c r="C8" s="130" t="s">
        <v>18</v>
      </c>
      <c r="D8" s="130" t="s">
        <v>10</v>
      </c>
      <c r="E8" s="131">
        <f>VLOOKUP($B8,'L2-模块报价'!$A$6:$J$107,10,FALSE)</f>
        <v>0</v>
      </c>
      <c r="F8" s="132">
        <v>1</v>
      </c>
      <c r="G8" s="131">
        <f t="shared" si="0"/>
        <v>0</v>
      </c>
      <c r="H8" s="130"/>
    </row>
    <row r="9" spans="2:8">
      <c r="B9" s="130" t="s">
        <v>19</v>
      </c>
      <c r="C9" s="130" t="s">
        <v>20</v>
      </c>
      <c r="D9" s="130" t="s">
        <v>10</v>
      </c>
      <c r="E9" s="131">
        <f>VLOOKUP($B9,'L2-模块报价'!$A$6:$J$107,10,FALSE)</f>
        <v>0</v>
      </c>
      <c r="F9" s="132">
        <v>1</v>
      </c>
      <c r="G9" s="131">
        <f t="shared" si="0"/>
        <v>0</v>
      </c>
      <c r="H9" s="130"/>
    </row>
    <row r="10" spans="2:8">
      <c r="B10" s="130" t="s">
        <v>21</v>
      </c>
      <c r="C10" s="130" t="s">
        <v>22</v>
      </c>
      <c r="D10" s="130" t="s">
        <v>10</v>
      </c>
      <c r="E10" s="131">
        <f>'L2-模块报价'!J30+'L2-模块报价'!J41+'L2-模块报价'!J44+'L2-模块报价'!J47</f>
        <v>155400</v>
      </c>
      <c r="F10" s="132">
        <v>1</v>
      </c>
      <c r="G10" s="131">
        <f t="shared" si="0"/>
        <v>155400</v>
      </c>
      <c r="H10" s="130"/>
    </row>
    <row r="11" spans="2:8">
      <c r="B11" s="130" t="s">
        <v>23</v>
      </c>
      <c r="C11" s="130" t="s">
        <v>24</v>
      </c>
      <c r="D11" s="130" t="s">
        <v>10</v>
      </c>
      <c r="E11" s="131">
        <f>VLOOKUP($B11,'L2-模块报价'!$A$6:$J$107,10,FALSE)</f>
        <v>19319.784</v>
      </c>
      <c r="F11" s="132">
        <v>1</v>
      </c>
      <c r="G11" s="131">
        <f t="shared" si="0"/>
        <v>19319.784</v>
      </c>
      <c r="H11" s="130"/>
    </row>
    <row r="12" spans="2:8">
      <c r="B12" s="133" t="s">
        <v>25</v>
      </c>
      <c r="C12" s="134"/>
      <c r="D12" s="134"/>
      <c r="E12" s="134"/>
      <c r="F12" s="135"/>
      <c r="G12" s="136">
        <f>SUM(G4:G11)</f>
        <v>199992.184</v>
      </c>
      <c r="H12" s="137"/>
    </row>
    <row r="13" spans="2:8">
      <c r="B13" s="133" t="s">
        <v>26</v>
      </c>
      <c r="C13" s="134"/>
      <c r="D13" s="134"/>
      <c r="E13" s="134"/>
      <c r="F13" s="135"/>
      <c r="G13" s="138"/>
      <c r="H13" s="138"/>
    </row>
    <row r="14" spans="2:8">
      <c r="B14" s="139"/>
      <c r="C14" s="139"/>
      <c r="D14" s="139"/>
      <c r="E14" s="139"/>
      <c r="F14" s="139"/>
      <c r="G14" s="139"/>
      <c r="H14" s="139"/>
    </row>
    <row r="15" spans="2:8">
      <c r="B15" s="140" t="s">
        <v>27</v>
      </c>
      <c r="C15" s="140"/>
      <c r="D15" s="140"/>
      <c r="E15" s="140"/>
      <c r="F15" s="139"/>
      <c r="G15" s="141"/>
      <c r="H15" s="139"/>
    </row>
    <row r="16" spans="2:8">
      <c r="B16" s="142" t="s">
        <v>28</v>
      </c>
      <c r="C16" s="142"/>
      <c r="D16" s="142" t="s">
        <v>29</v>
      </c>
      <c r="E16" s="142" t="s">
        <v>30</v>
      </c>
      <c r="F16" s="139"/>
      <c r="G16" s="141"/>
      <c r="H16" s="139"/>
    </row>
    <row r="17" spans="2:8">
      <c r="B17" s="143" t="s">
        <v>31</v>
      </c>
      <c r="C17" s="143"/>
      <c r="D17" s="144">
        <f>G12</f>
        <v>199992.184</v>
      </c>
      <c r="E17" s="145">
        <v>1</v>
      </c>
      <c r="F17" s="146"/>
      <c r="G17" s="147"/>
      <c r="H17" s="139"/>
    </row>
    <row r="18" spans="2:8">
      <c r="B18" s="143" t="s">
        <v>32</v>
      </c>
      <c r="C18" s="143"/>
      <c r="D18" s="144">
        <f>G10</f>
        <v>155400</v>
      </c>
      <c r="E18" s="148">
        <f>D18/D17</f>
        <v>0.777030366346717</v>
      </c>
      <c r="F18" s="146"/>
      <c r="G18" s="149"/>
      <c r="H18" s="139"/>
    </row>
    <row r="19" spans="2:8">
      <c r="B19" s="143" t="s">
        <v>33</v>
      </c>
      <c r="C19" s="143"/>
      <c r="D19" s="144">
        <f>D17-D18</f>
        <v>44592.184</v>
      </c>
      <c r="E19" s="148">
        <f>D19/D17</f>
        <v>0.222969633653283</v>
      </c>
      <c r="F19" s="146"/>
      <c r="G19" s="147"/>
      <c r="H19" s="139"/>
    </row>
    <row r="20" spans="2:8">
      <c r="B20" s="143" t="s">
        <v>34</v>
      </c>
      <c r="C20" s="143"/>
      <c r="D20" s="150">
        <f>D19-G9</f>
        <v>44592.184</v>
      </c>
      <c r="E20" s="148">
        <f>D20/(D20+D21)</f>
        <v>1</v>
      </c>
      <c r="F20" s="146"/>
      <c r="G20" s="149"/>
      <c r="H20" s="139"/>
    </row>
    <row r="21" spans="2:8">
      <c r="B21" s="143" t="s">
        <v>35</v>
      </c>
      <c r="C21" s="143"/>
      <c r="D21" s="144">
        <f>G9</f>
        <v>0</v>
      </c>
      <c r="E21" s="148">
        <f>D21/(D20+D21)</f>
        <v>0</v>
      </c>
      <c r="F21" s="146"/>
      <c r="G21" s="149"/>
      <c r="H21" s="139"/>
    </row>
  </sheetData>
  <sheetProtection autoFilter="0"/>
  <mergeCells count="10">
    <mergeCell ref="B2:H2"/>
    <mergeCell ref="B12:F12"/>
    <mergeCell ref="B13:F13"/>
    <mergeCell ref="B15:E15"/>
    <mergeCell ref="B16:C16"/>
    <mergeCell ref="B17:C17"/>
    <mergeCell ref="B18:C18"/>
    <mergeCell ref="B19:C19"/>
    <mergeCell ref="B20:C20"/>
    <mergeCell ref="B21:C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showGridLines="0" tabSelected="1" zoomScale="58" zoomScaleNormal="58" workbookViewId="0">
      <selection activeCell="E14" sqref="E14"/>
    </sheetView>
  </sheetViews>
  <sheetFormatPr defaultColWidth="8.66923076923077" defaultRowHeight="16.5"/>
  <cols>
    <col min="1" max="1" width="9.16923076923077" style="70" customWidth="1"/>
    <col min="2" max="2" width="15.5" style="70" customWidth="1"/>
    <col min="3" max="3" width="20.5" style="71" customWidth="1"/>
    <col min="4" max="4" width="47.5" style="71" customWidth="1"/>
    <col min="5" max="5" width="47" style="71" customWidth="1"/>
    <col min="6" max="6" width="89.8307692307692" style="70" customWidth="1"/>
    <col min="7" max="7" width="13.7" style="71" customWidth="1"/>
    <col min="8" max="8" width="26.6692307692308" style="72" customWidth="1"/>
    <col min="9" max="9" width="19.1692307692308" style="71" customWidth="1"/>
    <col min="10" max="10" width="25.6692307692308" style="73" customWidth="1"/>
    <col min="11" max="16384" width="8.66923076923077" style="70"/>
  </cols>
  <sheetData>
    <row r="1" s="69" customFormat="1" ht="14" spans="1:10">
      <c r="A1" s="74" t="s">
        <v>36</v>
      </c>
      <c r="B1" s="75" t="s">
        <v>37</v>
      </c>
      <c r="C1" s="76"/>
      <c r="D1" s="76"/>
      <c r="E1" s="76"/>
      <c r="F1" s="77" t="s">
        <v>38</v>
      </c>
      <c r="G1" s="75" t="s">
        <v>39</v>
      </c>
      <c r="H1" s="78"/>
      <c r="I1" s="79" t="s">
        <v>40</v>
      </c>
      <c r="J1" s="80"/>
    </row>
    <row r="2" s="69" customFormat="1" ht="14" spans="1:10">
      <c r="A2" s="74" t="s">
        <v>41</v>
      </c>
      <c r="B2" s="75" t="s">
        <v>42</v>
      </c>
      <c r="C2" s="76"/>
      <c r="D2" s="76"/>
      <c r="E2" s="76"/>
      <c r="F2" s="77" t="s">
        <v>43</v>
      </c>
      <c r="G2" s="75" t="s">
        <v>44</v>
      </c>
      <c r="H2" s="78"/>
      <c r="I2" s="81" t="s">
        <v>45</v>
      </c>
      <c r="J2" s="80"/>
    </row>
    <row r="3" s="69" customFormat="1" ht="14" spans="1:10">
      <c r="A3" s="74" t="s">
        <v>46</v>
      </c>
      <c r="B3" s="82" t="s">
        <v>47</v>
      </c>
      <c r="C3" s="83" t="s">
        <v>48</v>
      </c>
      <c r="D3" s="84">
        <v>30</v>
      </c>
      <c r="E3" s="84"/>
      <c r="F3" s="85" t="s">
        <v>49</v>
      </c>
      <c r="G3" s="86" t="s">
        <v>50</v>
      </c>
      <c r="H3" s="87"/>
      <c r="I3" s="88"/>
      <c r="J3" s="89"/>
    </row>
    <row r="4" s="69" customFormat="1" ht="14" spans="1:10">
      <c r="A4" s="74" t="s">
        <v>51</v>
      </c>
      <c r="B4" s="90" t="s">
        <v>52</v>
      </c>
      <c r="C4" s="83" t="s">
        <v>53</v>
      </c>
      <c r="D4" s="91" t="s">
        <v>54</v>
      </c>
      <c r="E4" s="91"/>
      <c r="F4" s="92" t="s">
        <v>55</v>
      </c>
      <c r="G4" s="93"/>
      <c r="H4" s="94">
        <v>13082250869</v>
      </c>
      <c r="I4" s="95"/>
      <c r="J4" s="96"/>
    </row>
    <row r="5" spans="1:10">
      <c r="A5" s="97" t="s">
        <v>56</v>
      </c>
      <c r="B5" s="98"/>
      <c r="C5" s="99"/>
      <c r="D5" s="99"/>
      <c r="E5" s="99"/>
      <c r="F5" s="98"/>
      <c r="G5" s="99"/>
      <c r="H5" s="100"/>
      <c r="I5" s="99"/>
      <c r="J5" s="101"/>
    </row>
    <row r="6" ht="32.25" customHeight="1" spans="1:10">
      <c r="A6" s="102" t="s">
        <v>8</v>
      </c>
      <c r="B6" s="103" t="s">
        <v>9</v>
      </c>
      <c r="C6" s="104"/>
      <c r="D6" s="104"/>
      <c r="E6" s="103"/>
      <c r="F6" s="103"/>
      <c r="G6" s="104"/>
      <c r="H6" s="105"/>
      <c r="I6" s="104" t="s">
        <v>57</v>
      </c>
      <c r="J6" s="106">
        <f>SUM(J8:J14)</f>
        <v>25272.4</v>
      </c>
    </row>
    <row r="7" spans="1:10">
      <c r="A7" s="107" t="s">
        <v>1</v>
      </c>
      <c r="B7" s="107" t="s">
        <v>58</v>
      </c>
      <c r="C7" s="107" t="s">
        <v>59</v>
      </c>
      <c r="D7" s="107" t="s">
        <v>60</v>
      </c>
      <c r="E7" s="107" t="s">
        <v>61</v>
      </c>
      <c r="F7" s="107" t="s">
        <v>7</v>
      </c>
      <c r="G7" s="107" t="s">
        <v>62</v>
      </c>
      <c r="H7" s="108" t="s">
        <v>63</v>
      </c>
      <c r="I7" s="108" t="s">
        <v>5</v>
      </c>
      <c r="J7" s="108" t="s">
        <v>6</v>
      </c>
    </row>
    <row r="8" spans="1:10">
      <c r="A8" s="14" t="s">
        <v>64</v>
      </c>
      <c r="B8" s="109" t="str">
        <f>VLOOKUP($A8,'L3-明细条目报价'!$B$2:$I$148,2,FALSE)</f>
        <v>地面交通</v>
      </c>
      <c r="C8" s="54" t="str">
        <f>VLOOKUP($A8,'L3-明细条目报价'!$B$2:$I$148,3,FALSE)</f>
        <v>7座普通商务车或等同档次</v>
      </c>
      <c r="D8" s="54" t="str">
        <f>VLOOKUP($A8,'L3-明细条目报价'!$B$2:$I$148,4,FALSE)</f>
        <v>单次使用，60公里内，高速费另计</v>
      </c>
      <c r="E8" s="109" t="str">
        <f>VLOOKUP($A8,'L3-明细条目报价'!$B$2:$I$148,5,FALSE)</f>
        <v>/</v>
      </c>
      <c r="F8" s="109" t="str">
        <f>VLOOKUP($A8,'L3-明细条目报价'!$B$2:$I$148,6,FALSE)</f>
        <v>别克GL8/岚图梦想家/腾势D9/荣威iMAX8 EV/本田奥德赛或同级车型。包含车辆使用费/燃油充电费/司机服务费/司机餐食费，不含:停车费/高速费(含路桥费)</v>
      </c>
      <c r="G8" s="54" t="str">
        <f>VLOOKUP($A8,'L3-明细条目报价'!$B$2:$I$148,7,FALSE)</f>
        <v>辆/趟</v>
      </c>
      <c r="H8" s="110">
        <f>VLOOKUP($A8,'L3-明细条目报价'!$B$2:$I$148,8,FALSE)</f>
        <v>588.8</v>
      </c>
      <c r="I8" s="111">
        <v>15</v>
      </c>
      <c r="J8" s="112">
        <f t="shared" ref="J8:J14" si="0">H8*I8</f>
        <v>8832</v>
      </c>
    </row>
    <row r="9" spans="1:10">
      <c r="A9" s="14" t="s">
        <v>65</v>
      </c>
      <c r="B9" s="109" t="str">
        <f>VLOOKUP($A9,'L3-明细条目报价'!$B$2:$I$148,2,FALSE)</f>
        <v>地面交通</v>
      </c>
      <c r="C9" s="54" t="str">
        <f>VLOOKUP($A9,'L3-明细条目报价'!$B$2:$I$148,3,FALSE)</f>
        <v>7座普通商务车或等同档次</v>
      </c>
      <c r="D9" s="54" t="str">
        <f>VLOOKUP($A9,'L3-明细条目报价'!$B$2:$I$148,4,FALSE)</f>
        <v> 包车，1天8小时 or 100km计算，超出公里数及时间另计费</v>
      </c>
      <c r="E9" s="109" t="str">
        <f>VLOOKUP($A9,'L3-明细条目报价'!$B$2:$I$148,5,FALSE)</f>
        <v>/</v>
      </c>
      <c r="F9" s="109" t="str">
        <f>VLOOKUP($A9,'L3-明细条目报价'!$B$2:$I$148,6,FALSE)</f>
        <v>别克GL8/岚图梦想家/腾势D9/荣威iMAX8 EV/本田奥德赛或同级车型。包含：车辆使用费/燃油充电费/司机服务费/司机餐食费，不含:停车费/高速费(含路桥费)/司机住宿费 </v>
      </c>
      <c r="G9" s="54" t="str">
        <f>VLOOKUP($A9,'L3-明细条目报价'!$B$2:$I$148,7,FALSE)</f>
        <v>辆/天</v>
      </c>
      <c r="H9" s="110">
        <f>VLOOKUP($A9,'L3-明细条目报价'!$B$2:$I$148,8,FALSE)</f>
        <v>898.84</v>
      </c>
      <c r="I9" s="111">
        <v>10</v>
      </c>
      <c r="J9" s="112">
        <f t="shared" si="0"/>
        <v>8988.4</v>
      </c>
    </row>
    <row r="10" spans="1:10">
      <c r="A10" s="14" t="s">
        <v>66</v>
      </c>
      <c r="B10" s="109" t="str">
        <f>VLOOKUP($A10,'L3-明细条目报价'!$B$2:$I$148,2,FALSE)</f>
        <v>地面交通</v>
      </c>
      <c r="C10" s="54" t="str">
        <f>VLOOKUP($A10,'L3-明细条目报价'!$B$2:$I$148,3,FALSE)</f>
        <v>7座普通商务车或等同档次</v>
      </c>
      <c r="D10" s="54" t="str">
        <f>VLOOKUP($A10,'L3-明细条目报价'!$B$2:$I$148,4,FALSE)</f>
        <v>超时长费</v>
      </c>
      <c r="E10" s="109" t="str">
        <f>VLOOKUP($A10,'L3-明细条目报价'!$B$2:$I$148,5,FALSE)</f>
        <v>/</v>
      </c>
      <c r="F10" s="109" t="str">
        <f>VLOOKUP($A10,'L3-明细条目报价'!$B$2:$I$148,6,FALSE)</f>
        <v>别克GL8/岚图梦想家/腾势D9/荣威iMAX8 EV/本田奥德赛或同级车型，以10分钟为最低计量单位，不足10分钟不计算费用</v>
      </c>
      <c r="G10" s="54" t="str">
        <f>VLOOKUP($A10,'L3-明细条目报价'!$B$2:$I$148,7,FALSE)</f>
        <v>辆/小时</v>
      </c>
      <c r="H10" s="110">
        <f>VLOOKUP($A10,'L3-明细条目报价'!$B$2:$I$148,8,FALSE)</f>
        <v>73.6</v>
      </c>
      <c r="I10" s="111">
        <v>20</v>
      </c>
      <c r="J10" s="112">
        <f t="shared" si="0"/>
        <v>1472</v>
      </c>
    </row>
    <row r="11" spans="1:10">
      <c r="A11" s="14" t="s">
        <v>67</v>
      </c>
      <c r="B11" s="109" t="str">
        <f>VLOOKUP($A11,'L3-明细条目报价'!$B$2:$I$148,2,FALSE)</f>
        <v>地面交通</v>
      </c>
      <c r="C11" s="54" t="str">
        <f>VLOOKUP($A11,'L3-明细条目报价'!$B$2:$I$148,3,FALSE)</f>
        <v>7座普通商务车或等同档次</v>
      </c>
      <c r="D11" s="54" t="str">
        <f>VLOOKUP($A11,'L3-明细条目报价'!$B$2:$I$148,4,FALSE)</f>
        <v>超公里费</v>
      </c>
      <c r="E11" s="109" t="str">
        <f>VLOOKUP($A11,'L3-明细条目报价'!$B$2:$I$148,5,FALSE)</f>
        <v>/</v>
      </c>
      <c r="F11" s="109" t="str">
        <f>VLOOKUP($A11,'L3-明细条目报价'!$B$2:$I$148,6,FALSE)</f>
        <v>别克GL8/岚图梦想家/腾势D9/荣威iMAX8 EV/本田奥德赛或同级车型，以1公里为最低计量单位，不足1公里不计算费用</v>
      </c>
      <c r="G11" s="54" t="str">
        <f>VLOOKUP($A11,'L3-明细条目报价'!$B$2:$I$148,7,FALSE)</f>
        <v>车/公里</v>
      </c>
      <c r="H11" s="110">
        <f>VLOOKUP($A11,'L3-明细条目报价'!$B$2:$I$148,8,FALSE)</f>
        <v>7.36</v>
      </c>
      <c r="I11" s="111">
        <v>500</v>
      </c>
      <c r="J11" s="112">
        <f t="shared" si="0"/>
        <v>3680</v>
      </c>
    </row>
    <row r="12" s="70" customFormat="1" spans="1:10">
      <c r="A12" s="14" t="s">
        <v>68</v>
      </c>
      <c r="B12" s="109" t="s">
        <v>9</v>
      </c>
      <c r="C12" s="54" t="s">
        <v>69</v>
      </c>
      <c r="D12" s="113" t="s">
        <v>70</v>
      </c>
      <c r="E12" s="109" t="s">
        <v>71</v>
      </c>
      <c r="F12" s="109" t="s">
        <v>72</v>
      </c>
      <c r="G12" s="54" t="s">
        <v>10</v>
      </c>
      <c r="H12" s="110">
        <v>300</v>
      </c>
      <c r="I12" s="111">
        <v>1</v>
      </c>
      <c r="J12" s="112">
        <f t="shared" si="0"/>
        <v>300</v>
      </c>
    </row>
    <row r="13" s="70" customFormat="1" spans="1:10">
      <c r="A13" s="14" t="s">
        <v>73</v>
      </c>
      <c r="B13" s="109" t="s">
        <v>9</v>
      </c>
      <c r="C13" s="54" t="s">
        <v>69</v>
      </c>
      <c r="D13" s="113" t="s">
        <v>74</v>
      </c>
      <c r="E13" s="109" t="s">
        <v>71</v>
      </c>
      <c r="F13" s="109" t="s">
        <v>72</v>
      </c>
      <c r="G13" s="54" t="s">
        <v>10</v>
      </c>
      <c r="H13" s="110">
        <v>500</v>
      </c>
      <c r="I13" s="111">
        <v>1</v>
      </c>
      <c r="J13" s="112">
        <f t="shared" si="0"/>
        <v>500</v>
      </c>
    </row>
    <row r="14" s="70" customFormat="1" spans="1:10">
      <c r="A14" s="14" t="s">
        <v>75</v>
      </c>
      <c r="B14" s="109" t="s">
        <v>9</v>
      </c>
      <c r="C14" s="54" t="s">
        <v>69</v>
      </c>
      <c r="D14" s="113" t="s">
        <v>76</v>
      </c>
      <c r="E14" s="109" t="s">
        <v>71</v>
      </c>
      <c r="F14" s="109" t="s">
        <v>77</v>
      </c>
      <c r="G14" s="54" t="s">
        <v>10</v>
      </c>
      <c r="H14" s="110">
        <v>300</v>
      </c>
      <c r="I14" s="111">
        <v>5</v>
      </c>
      <c r="J14" s="112">
        <f t="shared" si="0"/>
        <v>1500</v>
      </c>
    </row>
    <row r="15" s="70" customFormat="1" ht="32.25" customHeight="1" spans="1:10">
      <c r="A15" s="103" t="s">
        <v>11</v>
      </c>
      <c r="B15" s="102" t="s">
        <v>12</v>
      </c>
      <c r="C15" s="114"/>
      <c r="D15" s="114"/>
      <c r="E15" s="115"/>
      <c r="F15" s="115"/>
      <c r="G15" s="114"/>
      <c r="H15" s="116"/>
      <c r="I15" s="104" t="s">
        <v>57</v>
      </c>
      <c r="J15" s="106">
        <f>SUM(J17:J17)</f>
        <v>0</v>
      </c>
    </row>
    <row r="16" s="70" customFormat="1" spans="1:10">
      <c r="A16" s="107" t="s">
        <v>1</v>
      </c>
      <c r="B16" s="107" t="s">
        <v>58</v>
      </c>
      <c r="C16" s="107" t="s">
        <v>59</v>
      </c>
      <c r="D16" s="107" t="s">
        <v>60</v>
      </c>
      <c r="E16" s="107" t="s">
        <v>61</v>
      </c>
      <c r="F16" s="107" t="s">
        <v>7</v>
      </c>
      <c r="G16" s="107" t="s">
        <v>62</v>
      </c>
      <c r="H16" s="108" t="s">
        <v>63</v>
      </c>
      <c r="I16" s="108" t="s">
        <v>5</v>
      </c>
      <c r="J16" s="108" t="s">
        <v>6</v>
      </c>
    </row>
    <row r="17" spans="1:11">
      <c r="A17" s="14" t="s">
        <v>78</v>
      </c>
      <c r="B17" s="109" t="str">
        <f>VLOOKUP($A17,'L3-明细条目报价'!$B$2:$I$148,2,FALSE)</f>
        <v>人员及服务</v>
      </c>
      <c r="C17" s="54" t="str">
        <f>VLOOKUP($A17,'L3-明细条目报价'!$B$2:$I$148,3,FALSE)</f>
        <v>三方人员</v>
      </c>
      <c r="D17" s="54" t="str">
        <f>VLOOKUP($A17,'L3-明细条目报价'!$B$2:$I$148,4,FALSE)</f>
        <v>现场工作人员-兼职</v>
      </c>
      <c r="E17" s="109" t="str">
        <f>VLOOKUP($A17,'L3-明细条目报价'!$B$2:$I$148,5,FALSE)</f>
        <v>/</v>
      </c>
      <c r="F17" s="109" t="str">
        <f>VLOOKUP($A17,'L3-明细条目报价'!$B$2:$I$148,6,FALSE)</f>
        <v>需提供人员分工情况及承担职责，不含住宿、交通、补助等费用</v>
      </c>
      <c r="G17" s="54" t="str">
        <f>VLOOKUP($A17,'L3-明细条目报价'!$B$2:$I$148,7,FALSE)</f>
        <v>人/天</v>
      </c>
      <c r="H17" s="110">
        <f>VLOOKUP($A17,'L3-明细条目报价'!$B$2:$I$148,8,FALSE)</f>
        <v>473.8</v>
      </c>
      <c r="I17" s="117">
        <v>0</v>
      </c>
      <c r="J17" s="112">
        <f>H17*I17</f>
        <v>0</v>
      </c>
    </row>
    <row r="18" s="70" customFormat="1" ht="32.25" customHeight="1" spans="1:11">
      <c r="A18" s="103" t="s">
        <v>13</v>
      </c>
      <c r="B18" s="102" t="s">
        <v>14</v>
      </c>
      <c r="C18" s="114"/>
      <c r="D18" s="114"/>
      <c r="E18" s="115"/>
      <c r="F18" s="115"/>
      <c r="G18" s="114"/>
      <c r="H18" s="116"/>
      <c r="I18" s="104" t="s">
        <v>57</v>
      </c>
      <c r="J18" s="106">
        <f>SUM(J20:J20)</f>
        <v>0</v>
      </c>
    </row>
    <row r="19" s="70" customFormat="1" spans="1:11">
      <c r="A19" s="107" t="s">
        <v>1</v>
      </c>
      <c r="B19" s="107" t="s">
        <v>58</v>
      </c>
      <c r="C19" s="107" t="s">
        <v>59</v>
      </c>
      <c r="D19" s="107" t="s">
        <v>60</v>
      </c>
      <c r="E19" s="107" t="s">
        <v>61</v>
      </c>
      <c r="F19" s="107" t="s">
        <v>7</v>
      </c>
      <c r="G19" s="107" t="s">
        <v>62</v>
      </c>
      <c r="H19" s="108" t="s">
        <v>63</v>
      </c>
      <c r="I19" s="108" t="s">
        <v>5</v>
      </c>
      <c r="J19" s="108" t="s">
        <v>6</v>
      </c>
    </row>
    <row r="20" spans="1:11">
      <c r="A20" s="14" t="s">
        <v>79</v>
      </c>
      <c r="B20" s="109" t="str">
        <f>VLOOKUP($A20,'L3-明细条目报价'!$B$2:$I$148,2,FALSE)</f>
        <v>创意设计</v>
      </c>
      <c r="C20" s="54" t="str">
        <f>VLOOKUP($A20,'L3-明细条目报价'!$B$2:$I$148,3,FALSE)</f>
        <v>创意及策划</v>
      </c>
      <c r="D20" s="54" t="str">
        <f>VLOOKUP($A20,'L3-明细条目报价'!$B$2:$I$148,4,FALSE)</f>
        <v>主kv设计</v>
      </c>
      <c r="E20" s="109" t="str">
        <f>VLOOKUP($A20,'L3-明细条目报价'!$B$2:$I$148,5,FALSE)</f>
        <v>常规平面主视觉设计</v>
      </c>
      <c r="F20" s="109" t="str">
        <f>VLOOKUP($A20,'L3-明细条目报价'!$B$2:$I$148,6,FALSE)</f>
        <v>主视觉设计（常规平面KV设计）</v>
      </c>
      <c r="G20" s="54" t="str">
        <f>VLOOKUP($A20,'L3-明细条目报价'!$B$2:$I$148,7,FALSE)</f>
        <v>页</v>
      </c>
      <c r="H20" s="110">
        <f>VLOOKUP($A20,'L3-明细条目报价'!$B$2:$I$148,8,FALSE)</f>
        <v>1840</v>
      </c>
      <c r="I20" s="118">
        <v>0</v>
      </c>
      <c r="J20" s="112">
        <f>H20*I20</f>
        <v>0</v>
      </c>
    </row>
    <row r="21" s="70" customFormat="1" ht="32.25" customHeight="1" spans="1:11">
      <c r="A21" s="103" t="s">
        <v>15</v>
      </c>
      <c r="B21" s="102" t="s">
        <v>16</v>
      </c>
      <c r="C21" s="114"/>
      <c r="D21" s="114"/>
      <c r="E21" s="115"/>
      <c r="F21" s="115"/>
      <c r="G21" s="114"/>
      <c r="H21" s="116"/>
      <c r="I21" s="104" t="s">
        <v>57</v>
      </c>
      <c r="J21" s="106">
        <f>SUM(J23:J23)</f>
        <v>0</v>
      </c>
    </row>
    <row r="22" s="70" customFormat="1" spans="1:11">
      <c r="A22" s="107" t="s">
        <v>1</v>
      </c>
      <c r="B22" s="107" t="s">
        <v>58</v>
      </c>
      <c r="C22" s="107" t="s">
        <v>59</v>
      </c>
      <c r="D22" s="107" t="s">
        <v>60</v>
      </c>
      <c r="E22" s="107" t="s">
        <v>61</v>
      </c>
      <c r="F22" s="107" t="s">
        <v>7</v>
      </c>
      <c r="G22" s="107" t="s">
        <v>62</v>
      </c>
      <c r="H22" s="108" t="s">
        <v>63</v>
      </c>
      <c r="I22" s="108" t="s">
        <v>5</v>
      </c>
      <c r="J22" s="108" t="s">
        <v>6</v>
      </c>
    </row>
    <row r="23" spans="1:11">
      <c r="A23" s="14" t="s">
        <v>80</v>
      </c>
      <c r="B23" s="109" t="str">
        <f>VLOOKUP($A23,'L3-明细条目报价'!$B$2:$I$148,2,FALSE)</f>
        <v>搭建</v>
      </c>
      <c r="C23" s="54" t="str">
        <f>VLOOKUP($A23,'L3-明细条目报价'!$B$2:$I$148,3,FALSE)</f>
        <v>装饰材料</v>
      </c>
      <c r="D23" s="54" t="str">
        <f>VLOOKUP($A23,'L3-明细条目报价'!$B$2:$I$148,4,FALSE)</f>
        <v>KT板</v>
      </c>
      <c r="E23" s="109" t="str">
        <f>VLOOKUP($A23,'L3-明细条目报价'!$B$2:$I$148,5,FALSE)</f>
        <v>亚展A类板</v>
      </c>
      <c r="F23" s="109" t="str">
        <f>VLOOKUP($A23,'L3-明细条目报价'!$B$2:$I$148,6,FALSE)</f>
        <v>/</v>
      </c>
      <c r="G23" s="54" t="str">
        <f>VLOOKUP($A23,'L3-明细条目报价'!$B$2:$I$148,7,FALSE)</f>
        <v>平方米</v>
      </c>
      <c r="H23" s="110">
        <f>VLOOKUP($A23,'L3-明细条目报价'!$B$2:$I$148,8,FALSE)</f>
        <v>52.9</v>
      </c>
      <c r="I23" s="118">
        <v>0</v>
      </c>
      <c r="J23" s="112">
        <f>H23*I23</f>
        <v>0</v>
      </c>
    </row>
    <row r="24" s="70" customFormat="1" ht="32.25" customHeight="1" spans="1:11">
      <c r="A24" s="103" t="s">
        <v>17</v>
      </c>
      <c r="B24" s="102" t="s">
        <v>18</v>
      </c>
      <c r="C24" s="114"/>
      <c r="D24" s="114"/>
      <c r="E24" s="115"/>
      <c r="F24" s="115"/>
      <c r="G24" s="114"/>
      <c r="H24" s="116"/>
      <c r="I24" s="104" t="s">
        <v>57</v>
      </c>
      <c r="J24" s="106">
        <f>SUM(J26:J26)</f>
        <v>0</v>
      </c>
    </row>
    <row r="25" s="70" customFormat="1" spans="1:11">
      <c r="A25" s="107" t="s">
        <v>1</v>
      </c>
      <c r="B25" s="107" t="s">
        <v>58</v>
      </c>
      <c r="C25" s="107" t="s">
        <v>59</v>
      </c>
      <c r="D25" s="107" t="s">
        <v>60</v>
      </c>
      <c r="E25" s="107" t="s">
        <v>61</v>
      </c>
      <c r="F25" s="107" t="s">
        <v>7</v>
      </c>
      <c r="G25" s="107" t="s">
        <v>62</v>
      </c>
      <c r="H25" s="108" t="s">
        <v>63</v>
      </c>
      <c r="I25" s="108" t="s">
        <v>5</v>
      </c>
      <c r="J25" s="108" t="s">
        <v>6</v>
      </c>
    </row>
    <row r="26" spans="1:11">
      <c r="A26" s="54" t="s">
        <v>81</v>
      </c>
      <c r="B26" s="109" t="str">
        <f>VLOOKUP($A26,'L3-明细条目报价'!$B$2:$I$148,2,FALSE)</f>
        <v>物料制作</v>
      </c>
      <c r="C26" s="54" t="str">
        <f>VLOOKUP($A26,'L3-明细条目报价'!$B$2:$I$148,3,FALSE)</f>
        <v>印刷</v>
      </c>
      <c r="D26" s="54" t="str">
        <f>VLOOKUP($A26,'L3-明细条目报价'!$B$2:$I$148,4,FALSE)</f>
        <v>手举牌</v>
      </c>
      <c r="E26" s="109" t="str">
        <f>VLOOKUP($A26,'L3-明细条目报价'!$B$2:$I$148,5,FALSE)</f>
        <v>/</v>
      </c>
      <c r="F26" s="109" t="str">
        <f>VLOOKUP($A26,'L3-明细条目报价'!$B$2:$I$148,6,FALSE)</f>
        <v>KT板双面打印，400mmX600mm</v>
      </c>
      <c r="G26" s="54" t="str">
        <f>VLOOKUP($A26,'L3-明细条目报价'!$B$2:$I$148,7,FALSE)</f>
        <v>张</v>
      </c>
      <c r="H26" s="110">
        <f>VLOOKUP($A26,'L3-明细条目报价'!$B$2:$I$148,8,FALSE)</f>
        <v>46</v>
      </c>
      <c r="I26" s="118">
        <v>0</v>
      </c>
      <c r="J26" s="112">
        <f>H26*I26</f>
        <v>0</v>
      </c>
    </row>
    <row r="27" ht="32.25" customHeight="1" spans="1:11">
      <c r="A27" s="103" t="s">
        <v>19</v>
      </c>
      <c r="B27" s="102" t="s">
        <v>20</v>
      </c>
      <c r="C27" s="114"/>
      <c r="D27" s="114"/>
      <c r="E27" s="115"/>
      <c r="F27" s="115"/>
      <c r="G27" s="114"/>
      <c r="H27" s="116"/>
      <c r="I27" s="104" t="s">
        <v>57</v>
      </c>
      <c r="J27" s="106">
        <f>SUM(J29)</f>
        <v>0</v>
      </c>
    </row>
    <row r="28" spans="1:11">
      <c r="A28" s="107" t="s">
        <v>1</v>
      </c>
      <c r="B28" s="107" t="s">
        <v>58</v>
      </c>
      <c r="C28" s="107" t="s">
        <v>59</v>
      </c>
      <c r="D28" s="107" t="s">
        <v>60</v>
      </c>
      <c r="E28" s="107" t="s">
        <v>61</v>
      </c>
      <c r="F28" s="107" t="s">
        <v>7</v>
      </c>
      <c r="G28" s="107" t="s">
        <v>62</v>
      </c>
      <c r="H28" s="108" t="s">
        <v>63</v>
      </c>
      <c r="I28" s="108" t="s">
        <v>5</v>
      </c>
      <c r="J28" s="108" t="s">
        <v>6</v>
      </c>
    </row>
    <row r="29" spans="1:11">
      <c r="A29" s="54">
        <v>1</v>
      </c>
      <c r="B29" s="109" t="s">
        <v>82</v>
      </c>
      <c r="C29" s="54"/>
      <c r="D29" s="54"/>
      <c r="E29" s="109"/>
      <c r="F29" s="109"/>
      <c r="G29" s="54"/>
      <c r="H29" s="110"/>
      <c r="I29" s="118">
        <v>0</v>
      </c>
      <c r="J29" s="112"/>
    </row>
    <row r="30" ht="32.25" customHeight="1" spans="1:11">
      <c r="A30" s="103" t="s">
        <v>83</v>
      </c>
      <c r="B30" s="102" t="s">
        <v>84</v>
      </c>
      <c r="C30" s="114"/>
      <c r="D30" s="114"/>
      <c r="E30" s="115"/>
      <c r="F30" s="115"/>
      <c r="G30" s="114"/>
      <c r="H30" s="116"/>
      <c r="I30" s="104" t="s">
        <v>57</v>
      </c>
      <c r="J30" s="106">
        <f>SUM(J33:J40)</f>
        <v>132000</v>
      </c>
    </row>
    <row r="31" spans="1:11">
      <c r="A31" s="107" t="s">
        <v>1</v>
      </c>
      <c r="B31" s="107" t="s">
        <v>58</v>
      </c>
      <c r="C31" s="107" t="s">
        <v>59</v>
      </c>
      <c r="D31" s="107" t="s">
        <v>60</v>
      </c>
      <c r="E31" s="107" t="s">
        <v>61</v>
      </c>
      <c r="F31" s="107" t="s">
        <v>7</v>
      </c>
      <c r="G31" s="107" t="s">
        <v>62</v>
      </c>
      <c r="H31" s="108" t="s">
        <v>85</v>
      </c>
      <c r="I31" s="108" t="s">
        <v>5</v>
      </c>
      <c r="J31" s="108" t="s">
        <v>6</v>
      </c>
    </row>
    <row r="32" s="70" customFormat="1" spans="1:11">
      <c r="A32" s="119" t="s">
        <v>86</v>
      </c>
      <c r="B32" s="54" t="str">
        <f>VLOOKUP($A32,'[1]L3-明细条目报价'!$B$2:$I$152,2,FALSE)</f>
        <v>据实结算</v>
      </c>
      <c r="C32" s="54">
        <f>VLOOKUP($A32,'[1]L3-明细条目报价'!$B$2:$I$152,3,FALSE)</f>
        <v>0</v>
      </c>
      <c r="D32" s="54">
        <f>VLOOKUP($A32,'[1]L3-明细条目报价'!$B$2:$I$150,4,FALSE)</f>
        <v>0</v>
      </c>
      <c r="E32" s="109">
        <f>VLOOKUP($A32,'[1]L3-明细条目报价'!$B$2:$I$152,5,FALSE)</f>
        <v>0</v>
      </c>
      <c r="F32" s="109" t="str">
        <f>VLOOKUP($A32,'[1]L3-明细条目报价'!$B$2:$I$148,6,FALSE)</f>
        <v>第三方提供非增值税普通发票（包含无票、收据、普票等场景）</v>
      </c>
      <c r="G32" s="54" t="str">
        <f>VLOOKUP($A32,'[1]L3-明细条目报价'!$B$2:$I$152,7,FALSE)</f>
        <v>项</v>
      </c>
      <c r="H32" s="110"/>
      <c r="I32" s="111">
        <v>0</v>
      </c>
      <c r="J32" s="112">
        <f t="shared" ref="J32:J40" si="1">H32*I32</f>
        <v>0</v>
      </c>
      <c r="K32" s="70" t="s">
        <v>87</v>
      </c>
    </row>
    <row r="33" s="70" customFormat="1" spans="1:10">
      <c r="A33" s="120"/>
      <c r="B33" s="54"/>
      <c r="C33" s="54" t="s">
        <v>88</v>
      </c>
      <c r="D33" s="54" t="s">
        <v>89</v>
      </c>
      <c r="E33" s="109" t="s">
        <v>90</v>
      </c>
      <c r="F33" s="109"/>
      <c r="G33" s="54" t="s">
        <v>91</v>
      </c>
      <c r="H33" s="110">
        <v>10000</v>
      </c>
      <c r="I33" s="111">
        <v>1</v>
      </c>
      <c r="J33" s="112">
        <f t="shared" si="1"/>
        <v>10000</v>
      </c>
    </row>
    <row r="34" s="70" customFormat="1" spans="1:10">
      <c r="A34" s="120"/>
      <c r="B34" s="54"/>
      <c r="C34" s="54"/>
      <c r="D34" s="54"/>
      <c r="E34" s="109" t="s">
        <v>92</v>
      </c>
      <c r="F34" s="109"/>
      <c r="G34" s="54" t="s">
        <v>91</v>
      </c>
      <c r="H34" s="110">
        <v>3000</v>
      </c>
      <c r="I34" s="111">
        <v>11</v>
      </c>
      <c r="J34" s="112">
        <f t="shared" si="1"/>
        <v>33000</v>
      </c>
    </row>
    <row r="35" s="70" customFormat="1" spans="1:10">
      <c r="A35" s="120"/>
      <c r="B35" s="54"/>
      <c r="C35" s="54" t="s">
        <v>88</v>
      </c>
      <c r="D35" s="54" t="s">
        <v>93</v>
      </c>
      <c r="E35" s="109" t="s">
        <v>94</v>
      </c>
      <c r="F35" s="109"/>
      <c r="G35" s="54" t="s">
        <v>91</v>
      </c>
      <c r="H35" s="110">
        <v>1500</v>
      </c>
      <c r="I35" s="111">
        <v>12</v>
      </c>
      <c r="J35" s="112">
        <f t="shared" si="1"/>
        <v>18000</v>
      </c>
    </row>
    <row r="36" s="70" customFormat="1" spans="1:10">
      <c r="A36" s="120"/>
      <c r="B36" s="54"/>
      <c r="C36" s="54"/>
      <c r="D36" s="54"/>
      <c r="E36" s="109" t="s">
        <v>95</v>
      </c>
      <c r="F36" s="109"/>
      <c r="G36" s="54" t="s">
        <v>91</v>
      </c>
      <c r="H36" s="110">
        <v>400</v>
      </c>
      <c r="I36" s="111">
        <v>15</v>
      </c>
      <c r="J36" s="112">
        <f t="shared" si="1"/>
        <v>6000</v>
      </c>
    </row>
    <row r="37" s="70" customFormat="1" spans="1:10">
      <c r="A37" s="120"/>
      <c r="B37" s="54"/>
      <c r="C37" s="54" t="s">
        <v>96</v>
      </c>
      <c r="D37" s="54" t="s">
        <v>97</v>
      </c>
      <c r="E37" s="109" t="s">
        <v>98</v>
      </c>
      <c r="F37" s="109"/>
      <c r="G37" s="54" t="s">
        <v>91</v>
      </c>
      <c r="H37" s="110">
        <v>500</v>
      </c>
      <c r="I37" s="111">
        <v>20</v>
      </c>
      <c r="J37" s="112">
        <f t="shared" si="1"/>
        <v>10000</v>
      </c>
    </row>
    <row r="38" s="70" customFormat="1" spans="1:10">
      <c r="A38" s="120"/>
      <c r="B38" s="54"/>
      <c r="C38" s="54" t="s">
        <v>99</v>
      </c>
      <c r="D38" s="54" t="s">
        <v>99</v>
      </c>
      <c r="E38" s="109" t="s">
        <v>98</v>
      </c>
      <c r="F38" s="109"/>
      <c r="G38" s="54" t="s">
        <v>100</v>
      </c>
      <c r="H38" s="110">
        <v>30000</v>
      </c>
      <c r="I38" s="111">
        <v>1</v>
      </c>
      <c r="J38" s="112">
        <f t="shared" si="1"/>
        <v>30000</v>
      </c>
    </row>
    <row r="39" s="70" customFormat="1" spans="1:10">
      <c r="A39" s="120"/>
      <c r="B39" s="54"/>
      <c r="C39" s="54" t="s">
        <v>101</v>
      </c>
      <c r="D39" s="54" t="s">
        <v>102</v>
      </c>
      <c r="E39" s="109" t="s">
        <v>98</v>
      </c>
      <c r="F39" s="109"/>
      <c r="G39" s="54" t="s">
        <v>91</v>
      </c>
      <c r="H39" s="110">
        <v>800</v>
      </c>
      <c r="I39" s="111">
        <v>30</v>
      </c>
      <c r="J39" s="112">
        <f t="shared" si="1"/>
        <v>24000</v>
      </c>
    </row>
    <row r="40" s="70" customFormat="1" spans="1:10">
      <c r="A40" s="121"/>
      <c r="B40" s="54"/>
      <c r="C40" s="54" t="s">
        <v>103</v>
      </c>
      <c r="D40" s="54" t="s">
        <v>104</v>
      </c>
      <c r="E40" s="109" t="s">
        <v>98</v>
      </c>
      <c r="F40" s="109"/>
      <c r="G40" s="54" t="s">
        <v>100</v>
      </c>
      <c r="H40" s="110">
        <v>1000</v>
      </c>
      <c r="I40" s="111">
        <v>1</v>
      </c>
      <c r="J40" s="112">
        <f t="shared" si="1"/>
        <v>1000</v>
      </c>
    </row>
    <row r="41" ht="32.25" customHeight="1" spans="1:10">
      <c r="A41" s="103" t="s">
        <v>105</v>
      </c>
      <c r="B41" s="102" t="s">
        <v>106</v>
      </c>
      <c r="C41" s="114"/>
      <c r="D41" s="114"/>
      <c r="E41" s="115"/>
      <c r="F41" s="115"/>
      <c r="G41" s="114"/>
      <c r="H41" s="116"/>
      <c r="I41" s="104" t="s">
        <v>57</v>
      </c>
      <c r="J41" s="106">
        <f>SUM(J43:J43)</f>
        <v>0</v>
      </c>
    </row>
    <row r="42" spans="1:10">
      <c r="A42" s="107" t="s">
        <v>1</v>
      </c>
      <c r="B42" s="107" t="s">
        <v>58</v>
      </c>
      <c r="C42" s="107" t="s">
        <v>59</v>
      </c>
      <c r="D42" s="107" t="s">
        <v>60</v>
      </c>
      <c r="E42" s="107" t="s">
        <v>61</v>
      </c>
      <c r="F42" s="107" t="s">
        <v>7</v>
      </c>
      <c r="G42" s="107" t="s">
        <v>62</v>
      </c>
      <c r="H42" s="108" t="s">
        <v>85</v>
      </c>
      <c r="I42" s="108" t="s">
        <v>5</v>
      </c>
      <c r="J42" s="108" t="s">
        <v>6</v>
      </c>
    </row>
    <row r="43" spans="1:10">
      <c r="A43" s="14" t="s">
        <v>107</v>
      </c>
      <c r="B43" s="109" t="str">
        <f>VLOOKUP($A43,'L3-明细条目报价'!$B$2:$I$152,2,FALSE)</f>
        <v>据实结算</v>
      </c>
      <c r="C43" s="54">
        <f>VLOOKUP($A43,'L3-明细条目报价'!$B$2:$I$152,3,FALSE)</f>
        <v>0</v>
      </c>
      <c r="D43" s="54">
        <f>VLOOKUP($A43,'L3-明细条目报价'!$B$2:$I$150,4,FALSE)</f>
        <v>0</v>
      </c>
      <c r="E43" s="109">
        <f>VLOOKUP($A43,'L3-明细条目报价'!$B$2:$I$152,5,FALSE)</f>
        <v>0</v>
      </c>
      <c r="F43" s="109" t="str">
        <f>VLOOKUP($A43,'L3-明细条目报价'!$B$2:$I$148,6,FALSE)</f>
        <v>提供1%增值税发票</v>
      </c>
      <c r="G43" s="54" t="str">
        <f>VLOOKUP($A43,'L3-明细条目报价'!$B$2:$I$152,7,FALSE)</f>
        <v>项</v>
      </c>
      <c r="H43" s="110"/>
      <c r="I43" s="118">
        <v>1</v>
      </c>
      <c r="J43" s="112">
        <f>H43*I43</f>
        <v>0</v>
      </c>
    </row>
    <row r="44" ht="32.25" customHeight="1" spans="1:10">
      <c r="A44" s="103" t="s">
        <v>108</v>
      </c>
      <c r="B44" s="102" t="s">
        <v>109</v>
      </c>
      <c r="C44" s="114"/>
      <c r="D44" s="114"/>
      <c r="E44" s="115"/>
      <c r="F44" s="115"/>
      <c r="G44" s="114"/>
      <c r="H44" s="116"/>
      <c r="I44" s="104" t="s">
        <v>57</v>
      </c>
      <c r="J44" s="106">
        <f>SUM(J46:J46)</f>
        <v>0</v>
      </c>
    </row>
    <row r="45" spans="1:10">
      <c r="A45" s="107" t="s">
        <v>1</v>
      </c>
      <c r="B45" s="107" t="s">
        <v>58</v>
      </c>
      <c r="C45" s="107" t="s">
        <v>59</v>
      </c>
      <c r="D45" s="107" t="s">
        <v>60</v>
      </c>
      <c r="E45" s="107" t="s">
        <v>61</v>
      </c>
      <c r="F45" s="107" t="s">
        <v>7</v>
      </c>
      <c r="G45" s="107" t="s">
        <v>62</v>
      </c>
      <c r="H45" s="108" t="s">
        <v>85</v>
      </c>
      <c r="I45" s="108" t="s">
        <v>5</v>
      </c>
      <c r="J45" s="108" t="s">
        <v>6</v>
      </c>
    </row>
    <row r="46" spans="1:10">
      <c r="A46" s="14" t="s">
        <v>110</v>
      </c>
      <c r="B46" s="109" t="str">
        <f>VLOOKUP($A46,'L3-明细条目报价'!$B$2:$I$152,2,FALSE)</f>
        <v>据实结算</v>
      </c>
      <c r="C46" s="54">
        <f>VLOOKUP($A46,'L3-明细条目报价'!$B$2:$I$152,3,FALSE)</f>
        <v>0</v>
      </c>
      <c r="D46" s="54">
        <f>VLOOKUP($A46,'L3-明细条目报价'!$B$2:$I$150,4,FALSE)</f>
        <v>0</v>
      </c>
      <c r="E46" s="109">
        <f>VLOOKUP($A46,'L3-明细条目报价'!$B$2:$I$152,5,FALSE)</f>
        <v>0</v>
      </c>
      <c r="F46" s="109" t="str">
        <f>VLOOKUP($A46,'L3-明细条目报价'!$B$2:$I$148,6,FALSE)</f>
        <v>提供3%增值税发票</v>
      </c>
      <c r="G46" s="54" t="str">
        <f>VLOOKUP($A46,'L3-明细条目报价'!$B$2:$I$152,7,FALSE)</f>
        <v>项</v>
      </c>
      <c r="H46" s="110"/>
      <c r="I46" s="118">
        <v>1</v>
      </c>
      <c r="J46" s="112">
        <f t="shared" ref="J46:J53" si="2">H46*I46</f>
        <v>0</v>
      </c>
    </row>
    <row r="47" ht="32.25" customHeight="1" spans="1:10">
      <c r="A47" s="103" t="s">
        <v>111</v>
      </c>
      <c r="B47" s="102" t="s">
        <v>112</v>
      </c>
      <c r="C47" s="114"/>
      <c r="D47" s="114"/>
      <c r="E47" s="115"/>
      <c r="F47" s="115"/>
      <c r="G47" s="114"/>
      <c r="H47" s="116"/>
      <c r="I47" s="104" t="s">
        <v>57</v>
      </c>
      <c r="J47" s="106">
        <f>SUM(J49:J53)</f>
        <v>23400</v>
      </c>
    </row>
    <row r="48" spans="1:10">
      <c r="A48" s="107" t="s">
        <v>1</v>
      </c>
      <c r="B48" s="107" t="s">
        <v>58</v>
      </c>
      <c r="C48" s="107" t="s">
        <v>59</v>
      </c>
      <c r="D48" s="107" t="s">
        <v>60</v>
      </c>
      <c r="E48" s="107" t="s">
        <v>61</v>
      </c>
      <c r="F48" s="107" t="s">
        <v>7</v>
      </c>
      <c r="G48" s="107" t="s">
        <v>62</v>
      </c>
      <c r="H48" s="108" t="s">
        <v>85</v>
      </c>
      <c r="I48" s="108" t="s">
        <v>5</v>
      </c>
      <c r="J48" s="108" t="s">
        <v>6</v>
      </c>
    </row>
    <row r="49" s="70" customFormat="1" spans="1:10">
      <c r="A49" s="119" t="s">
        <v>113</v>
      </c>
      <c r="B49" s="122" t="str">
        <f>VLOOKUP($A49,'[1]L3-明细条目报价'!$B$2:$I$152,2,FALSE)</f>
        <v>据实结算</v>
      </c>
      <c r="C49" s="54">
        <f>VLOOKUP($A49,'[1]L3-明细条目报价'!$B$2:$I$152,3,FALSE)</f>
        <v>0</v>
      </c>
      <c r="D49" s="54">
        <f>VLOOKUP($A49,'[1]L3-明细条目报价'!$B$2:$I$150,4,FALSE)</f>
        <v>0</v>
      </c>
      <c r="E49" s="109">
        <f>VLOOKUP($A49,'[1]L3-明细条目报价'!$B$2:$I$152,5,FALSE)</f>
        <v>0</v>
      </c>
      <c r="F49" s="109" t="str">
        <f>VLOOKUP($A49,'[1]L3-明细条目报价'!$B$2:$I$148,6,FALSE)</f>
        <v>提供6%增值税发票</v>
      </c>
      <c r="G49" s="54" t="str">
        <f>VLOOKUP($A49,'[1]L3-明细条目报价'!$B$2:$I$152,7,FALSE)</f>
        <v>项</v>
      </c>
      <c r="H49" s="110"/>
      <c r="I49" s="111">
        <v>0</v>
      </c>
      <c r="J49" s="112">
        <f t="shared" si="2"/>
        <v>0</v>
      </c>
    </row>
    <row r="50" s="70" customFormat="1" spans="1:10">
      <c r="A50" s="120"/>
      <c r="B50" s="123"/>
      <c r="C50" s="122" t="s">
        <v>114</v>
      </c>
      <c r="D50" s="122" t="s">
        <v>115</v>
      </c>
      <c r="E50" s="109" t="s">
        <v>116</v>
      </c>
      <c r="F50" s="109"/>
      <c r="G50" s="54" t="s">
        <v>117</v>
      </c>
      <c r="H50" s="110">
        <v>1000</v>
      </c>
      <c r="I50" s="111">
        <v>2</v>
      </c>
      <c r="J50" s="112">
        <f t="shared" si="2"/>
        <v>2000</v>
      </c>
    </row>
    <row r="51" s="70" customFormat="1" spans="1:10">
      <c r="A51" s="120"/>
      <c r="B51" s="123"/>
      <c r="C51" s="123"/>
      <c r="D51" s="123"/>
      <c r="E51" s="109" t="s">
        <v>118</v>
      </c>
      <c r="F51" s="109"/>
      <c r="G51" s="54" t="s">
        <v>117</v>
      </c>
      <c r="H51" s="110">
        <v>500</v>
      </c>
      <c r="I51" s="111">
        <v>14</v>
      </c>
      <c r="J51" s="112">
        <f t="shared" si="2"/>
        <v>7000</v>
      </c>
    </row>
    <row r="52" customFormat="1" spans="1:10">
      <c r="A52" s="120"/>
      <c r="B52" s="123"/>
      <c r="C52" s="123"/>
      <c r="D52" s="122" t="s">
        <v>119</v>
      </c>
      <c r="E52" s="109" t="s">
        <v>116</v>
      </c>
      <c r="F52" s="124"/>
      <c r="G52" s="54" t="s">
        <v>117</v>
      </c>
      <c r="H52" s="110">
        <v>1200</v>
      </c>
      <c r="I52" s="111">
        <v>2</v>
      </c>
      <c r="J52" s="112">
        <f t="shared" si="2"/>
        <v>2400</v>
      </c>
    </row>
    <row r="53" customFormat="1" spans="1:10">
      <c r="A53" s="120"/>
      <c r="B53" s="123"/>
      <c r="C53" s="123"/>
      <c r="D53" s="123"/>
      <c r="E53" s="109" t="s">
        <v>118</v>
      </c>
      <c r="F53" s="124"/>
      <c r="G53" s="54" t="s">
        <v>117</v>
      </c>
      <c r="H53" s="110">
        <v>600</v>
      </c>
      <c r="I53" s="111">
        <v>20</v>
      </c>
      <c r="J53" s="112">
        <f t="shared" si="2"/>
        <v>12000</v>
      </c>
    </row>
    <row r="54" ht="32.25" customHeight="1" spans="1:10">
      <c r="A54" s="103" t="s">
        <v>23</v>
      </c>
      <c r="B54" s="102" t="s">
        <v>24</v>
      </c>
      <c r="C54" s="114"/>
      <c r="D54" s="114"/>
      <c r="E54" s="115"/>
      <c r="F54" s="115"/>
      <c r="G54" s="114"/>
      <c r="H54" s="116"/>
      <c r="I54" s="104" t="s">
        <v>57</v>
      </c>
      <c r="J54" s="106">
        <f>SUM(J56:J61)</f>
        <v>19319.784</v>
      </c>
    </row>
    <row r="55" spans="1:10">
      <c r="A55" s="107" t="s">
        <v>1</v>
      </c>
      <c r="B55" s="107" t="s">
        <v>58</v>
      </c>
      <c r="C55" s="107" t="s">
        <v>59</v>
      </c>
      <c r="D55" s="107" t="s">
        <v>60</v>
      </c>
      <c r="E55" s="107" t="s">
        <v>61</v>
      </c>
      <c r="F55" s="107" t="s">
        <v>7</v>
      </c>
      <c r="G55" s="107" t="s">
        <v>62</v>
      </c>
      <c r="H55" s="108" t="s">
        <v>120</v>
      </c>
      <c r="I55" s="108" t="s">
        <v>5</v>
      </c>
      <c r="J55" s="108" t="s">
        <v>6</v>
      </c>
    </row>
    <row r="56" spans="1:10">
      <c r="A56" s="14" t="s">
        <v>121</v>
      </c>
      <c r="B56" s="109" t="str">
        <f>VLOOKUP($A56,'L3-明细条目报价'!$B$2:$I$152,2,FALSE)</f>
        <v>服务费及税费</v>
      </c>
      <c r="C56" s="54" t="str">
        <f>VLOOKUP($A56,'L3-明细条目报价'!$B$2:$I$152,3,FALSE)</f>
        <v>服务费</v>
      </c>
      <c r="D56" s="54" t="str">
        <f>VLOOKUP($A56,'L3-明细条目报价'!$B$2:$I$150,4,FALSE)</f>
        <v>据实结算服务费</v>
      </c>
      <c r="E56" s="109" t="str">
        <f>VLOOKUP($A56,'L3-明细条目报价'!$B$2:$I$152,5,FALSE)</f>
        <v>服务费比例</v>
      </c>
      <c r="F56" s="109" t="str">
        <f>VLOOKUP($A56,'L3-明细条目报价'!$B$2:$I$152,6,FALSE)</f>
        <v>仅针对据实结算内容，即7-1至7-4总和，不包含据实结算的税损</v>
      </c>
      <c r="G56" s="54" t="str">
        <f>VLOOKUP($A56,'L3-明细条目报价'!$B$2:$I$152,7,FALSE)</f>
        <v>填写百分比</v>
      </c>
      <c r="H56" s="125">
        <f>VLOOKUP($A56,'L3-明细条目报价'!$B$2:$I$152,8,FALSE)</f>
        <v>0.06</v>
      </c>
      <c r="I56" s="118">
        <f>J30+J41+J44+J47</f>
        <v>155400</v>
      </c>
      <c r="J56" s="112">
        <f t="shared" ref="J56:J61" si="3">H56*I56</f>
        <v>9324</v>
      </c>
    </row>
    <row r="57" spans="1:10">
      <c r="A57" s="14" t="s">
        <v>122</v>
      </c>
      <c r="B57" s="109" t="str">
        <f>VLOOKUP($A57,'L3-明细条目报价'!$B$2:$I$152,2,FALSE)</f>
        <v>服务费及税费</v>
      </c>
      <c r="C57" s="54" t="str">
        <f>VLOOKUP($A57,'L3-明细条目报价'!$B$2:$I$152,3,FALSE)</f>
        <v>税费</v>
      </c>
      <c r="D57" s="54" t="str">
        <f>VLOOKUP($A57,'L3-明细条目报价'!$B$2:$I$150,4,FALSE)</f>
        <v>税差</v>
      </c>
      <c r="E57" s="109" t="str">
        <f>VLOOKUP($A57,'L3-明细条目报价'!$B$2:$I$152,5,FALSE)</f>
        <v>第三方税差-第三方提供非【增值税专用发票】</v>
      </c>
      <c r="F57" s="109" t="str">
        <f>VLOOKUP($A57,'L3-明细条目报价'!$B$2:$I$152,6,FALSE)</f>
        <v>包含无票、收据、普票等场景（结算公式=模块7-1总金额*6%）</v>
      </c>
      <c r="G57" s="54" t="str">
        <f>VLOOKUP($A57,'L3-明细条目报价'!$B$2:$I$152,7,FALSE)</f>
        <v>固定百分比</v>
      </c>
      <c r="H57" s="125">
        <f>VLOOKUP($A57,'L3-明细条目报价'!$B$2:$I$152,8,FALSE)</f>
        <v>0.06</v>
      </c>
      <c r="I57" s="118">
        <f>J30</f>
        <v>132000</v>
      </c>
      <c r="J57" s="112">
        <f t="shared" si="3"/>
        <v>7920</v>
      </c>
    </row>
    <row r="58" spans="1:10">
      <c r="A58" s="14" t="s">
        <v>123</v>
      </c>
      <c r="B58" s="109" t="str">
        <f>VLOOKUP($A58,'L3-明细条目报价'!$B$2:$I$152,2,FALSE)</f>
        <v>服务费及税费</v>
      </c>
      <c r="C58" s="54" t="str">
        <f>VLOOKUP($A58,'L3-明细条目报价'!$B$2:$I$152,3,FALSE)</f>
        <v>税费</v>
      </c>
      <c r="D58" s="54" t="str">
        <f>VLOOKUP($A58,'L3-明细条目报价'!$B$2:$I$150,4,FALSE)</f>
        <v>税差</v>
      </c>
      <c r="E58" s="109" t="str">
        <f>VLOOKUP($A58,'L3-明细条目报价'!$B$2:$I$152,5,FALSE)</f>
        <v>第三方税差-第三方提供1%【增值税专用发票】</v>
      </c>
      <c r="F58" s="109" t="str">
        <f>VLOOKUP($A58,'L3-明细条目报价'!$B$2:$I$152,6,FALSE)</f>
        <v>结算公式=模块7-2总金额*4.95%</v>
      </c>
      <c r="G58" s="54" t="str">
        <f>VLOOKUP($A58,'L3-明细条目报价'!$B$2:$I$152,7,FALSE)</f>
        <v>固定百分比</v>
      </c>
      <c r="H58" s="125">
        <f>VLOOKUP($A58,'L3-明细条目报价'!$B$2:$I$152,8,FALSE)</f>
        <v>0.0495049504950495</v>
      </c>
      <c r="I58" s="118">
        <f>J41</f>
        <v>0</v>
      </c>
      <c r="J58" s="112">
        <f t="shared" si="3"/>
        <v>0</v>
      </c>
    </row>
    <row r="59" spans="1:10">
      <c r="A59" s="14" t="s">
        <v>124</v>
      </c>
      <c r="B59" s="109" t="str">
        <f>VLOOKUP($A59,'L3-明细条目报价'!$B$2:$I$152,2,FALSE)</f>
        <v>服务费及税费</v>
      </c>
      <c r="C59" s="54" t="str">
        <f>VLOOKUP($A59,'L3-明细条目报价'!$B$2:$I$152,3,FALSE)</f>
        <v>税费</v>
      </c>
      <c r="D59" s="54" t="str">
        <f>VLOOKUP($A59,'L3-明细条目报价'!$B$2:$I$150,4,FALSE)</f>
        <v>税差</v>
      </c>
      <c r="E59" s="109" t="str">
        <f>VLOOKUP($A59,'L3-明细条目报价'!$B$2:$I$152,5,FALSE)</f>
        <v>第三方税差-第三方提供3%【增值税专用发票】</v>
      </c>
      <c r="F59" s="109" t="str">
        <f>VLOOKUP($A59,'L3-明细条目报价'!$B$2:$I$152,6,FALSE)</f>
        <v>结算公式=模块7-3总金额*2.91%</v>
      </c>
      <c r="G59" s="54" t="str">
        <f>VLOOKUP($A59,'L3-明细条目报价'!$B$2:$I$152,7,FALSE)</f>
        <v>固定百分比</v>
      </c>
      <c r="H59" s="125">
        <f>VLOOKUP($A59,'L3-明细条目报价'!$B$2:$I$152,8,FALSE)</f>
        <v>0.029126213592233</v>
      </c>
      <c r="I59" s="118">
        <f>J44</f>
        <v>0</v>
      </c>
      <c r="J59" s="112">
        <f t="shared" si="3"/>
        <v>0</v>
      </c>
    </row>
    <row r="60" spans="1:10">
      <c r="A60" s="14" t="s">
        <v>125</v>
      </c>
      <c r="B60" s="109" t="str">
        <f>VLOOKUP($A60,'L3-明细条目报价'!$B$2:$I$152,2,FALSE)</f>
        <v>服务费及税费</v>
      </c>
      <c r="C60" s="54" t="str">
        <f>VLOOKUP($A60,'L3-明细条目报价'!$B$2:$I$152,3,FALSE)</f>
        <v>税费</v>
      </c>
      <c r="D60" s="54" t="str">
        <f>VLOOKUP($A60,'L3-明细条目报价'!$B$2:$I$150,4,FALSE)</f>
        <v>税差</v>
      </c>
      <c r="E60" s="109" t="str">
        <f>VLOOKUP($A60,'L3-明细条目报价'!$B$2:$I$152,5,FALSE)</f>
        <v>第三方税差-第三方提供6%及以上的【增值税专用发票】</v>
      </c>
      <c r="F60" s="109" t="str">
        <f>VLOOKUP($A60,'L3-明细条目报价'!$B$2:$I$152,6,FALSE)</f>
        <v>结算公式=模块7-4总金额*0%</v>
      </c>
      <c r="G60" s="54" t="str">
        <f>VLOOKUP($A60,'L3-明细条目报价'!$B$2:$I$152,7,FALSE)</f>
        <v>固定百分比</v>
      </c>
      <c r="H60" s="125">
        <f>VLOOKUP($A60,'L3-明细条目报价'!$B$2:$I$152,8,FALSE)</f>
        <v>0</v>
      </c>
      <c r="I60" s="118">
        <f>J47</f>
        <v>23400</v>
      </c>
      <c r="J60" s="112">
        <f t="shared" si="3"/>
        <v>0</v>
      </c>
    </row>
    <row r="61" spans="1:10">
      <c r="A61" s="14" t="s">
        <v>126</v>
      </c>
      <c r="B61" s="109" t="str">
        <f>VLOOKUP($A61,'L3-明细条目报价'!$B$2:$I$152,2,FALSE)</f>
        <v>服务费及税费</v>
      </c>
      <c r="C61" s="54" t="str">
        <f>VLOOKUP($A61,'L3-明细条目报价'!$B$2:$I$152,3,FALSE)</f>
        <v>税费</v>
      </c>
      <c r="D61" s="54" t="str">
        <f>VLOOKUP($A61,'L3-明细条目报价'!$B$2:$I$150,4,FALSE)</f>
        <v>整体项目增值税税费</v>
      </c>
      <c r="E61" s="109" t="str">
        <f>VLOOKUP($A61,'L3-明细条目报价'!$B$2:$I$152,5,FALSE)</f>
        <v>增值税税费比例</v>
      </c>
      <c r="F61" s="109" t="str">
        <f>VLOOKUP($A61,'L3-明细条目报价'!$B$2:$I$152,6,FALSE)</f>
        <v>仅限非据实结算板块，据实结算场景（如大交通、酒店和其他据实结算项）不结算税费</v>
      </c>
      <c r="G61" s="54" t="str">
        <f>VLOOKUP($A61,'L3-明细条目报价'!$B$2:$I$152,7,FALSE)</f>
        <v>固定百分比</v>
      </c>
      <c r="H61" s="125">
        <f>VLOOKUP($A61,'L3-明细条目报价'!$B$2:$I$152,8,FALSE)</f>
        <v>0.06</v>
      </c>
      <c r="I61" s="118">
        <f>J6+J15+J18+J21+J24+J27+J56</f>
        <v>34596.4</v>
      </c>
      <c r="J61" s="112">
        <f t="shared" si="3"/>
        <v>2075.784</v>
      </c>
    </row>
  </sheetData>
  <sheetProtection formatCells="0"/>
  <mergeCells count="32">
    <mergeCell ref="G1:H1"/>
    <mergeCell ref="I1:J1"/>
    <mergeCell ref="B2:D2"/>
    <mergeCell ref="G2:H2"/>
    <mergeCell ref="I2:J2"/>
    <mergeCell ref="G3:H3"/>
    <mergeCell ref="I3:J3"/>
    <mergeCell ref="F4:G4"/>
    <mergeCell ref="H4:J4"/>
    <mergeCell ref="A5:J5"/>
    <mergeCell ref="B6:H6"/>
    <mergeCell ref="B15:H15"/>
    <mergeCell ref="B18:H18"/>
    <mergeCell ref="B21:H21"/>
    <mergeCell ref="B24:H24"/>
    <mergeCell ref="B27:H27"/>
    <mergeCell ref="B30:H30"/>
    <mergeCell ref="B41:H41"/>
    <mergeCell ref="B44:H44"/>
    <mergeCell ref="B47:H47"/>
    <mergeCell ref="B54:H54"/>
    <mergeCell ref="A32:A40"/>
    <mergeCell ref="A49:A53"/>
    <mergeCell ref="B32:B40"/>
    <mergeCell ref="B49:B53"/>
    <mergeCell ref="C33:C34"/>
    <mergeCell ref="C35:C36"/>
    <mergeCell ref="C50:C53"/>
    <mergeCell ref="D33:D34"/>
    <mergeCell ref="D35:D36"/>
    <mergeCell ref="D50:D51"/>
    <mergeCell ref="D52:D53"/>
  </mergeCells>
  <conditionalFormatting sqref="A8">
    <cfRule type="expression" dxfId="0" priority="149">
      <formula>IF(AND($F8&lt;&gt;"",#REF!=""),1,0)</formula>
    </cfRule>
  </conditionalFormatting>
  <conditionalFormatting sqref="A9">
    <cfRule type="expression" dxfId="0" priority="148">
      <formula>IF(AND($F9&lt;&gt;"",#REF!=""),1,0)</formula>
    </cfRule>
  </conditionalFormatting>
  <conditionalFormatting sqref="A11">
    <cfRule type="expression" dxfId="0" priority="146">
      <formula>IF(AND($F11&lt;&gt;"",#REF!=""),1,0)</formula>
    </cfRule>
  </conditionalFormatting>
  <conditionalFormatting sqref="A17">
    <cfRule type="expression" dxfId="0" priority="186">
      <formula>IF(AND($H17&lt;&gt;"",#REF!=""),1,0)</formula>
    </cfRule>
  </conditionalFormatting>
  <conditionalFormatting sqref="A20">
    <cfRule type="expression" dxfId="0" priority="181">
      <formula>IF(AND($H20&lt;&gt;"",#REF!=""),1,0)</formula>
    </cfRule>
  </conditionalFormatting>
  <conditionalFormatting sqref="A23">
    <cfRule type="expression" dxfId="0" priority="185">
      <formula>IF(AND($H23&lt;&gt;"",#REF!=""),1,0)</formula>
    </cfRule>
  </conditionalFormatting>
  <conditionalFormatting sqref="A26">
    <cfRule type="expression" dxfId="0" priority="187">
      <formula>IF(AND($F26&lt;&gt;"",#REF!=""),1,0)</formula>
    </cfRule>
  </conditionalFormatting>
  <conditionalFormatting sqref="A29:H29">
    <cfRule type="expression" dxfId="0" priority="179">
      <formula>IF(AND($F29&lt;&gt;"",#REF!=""),1,0)</formula>
    </cfRule>
  </conditionalFormatting>
  <conditionalFormatting sqref="A32">
    <cfRule type="expression" dxfId="0" priority="9">
      <formula>IF(AND($H32&lt;&gt;"",#REF!=""),1,0)</formula>
    </cfRule>
  </conditionalFormatting>
  <conditionalFormatting sqref="B32:G32">
    <cfRule type="expression" dxfId="0" priority="8">
      <formula>IF(AND($F32&lt;&gt;"",#REF!=""),1,0)</formula>
    </cfRule>
  </conditionalFormatting>
  <conditionalFormatting sqref="A43">
    <cfRule type="expression" dxfId="0" priority="175">
      <formula>IF(AND($H43&lt;&gt;"",#REF!=""),1,0)</formula>
    </cfRule>
  </conditionalFormatting>
  <conditionalFormatting sqref="B43">
    <cfRule type="expression" dxfId="0" priority="50">
      <formula>IF(AND($F43&lt;&gt;"",#REF!=""),1,0)</formula>
    </cfRule>
  </conditionalFormatting>
  <conditionalFormatting sqref="C43">
    <cfRule type="expression" dxfId="0" priority="44">
      <formula>IF(AND($F43&lt;&gt;"",#REF!=""),1,0)</formula>
    </cfRule>
  </conditionalFormatting>
  <conditionalFormatting sqref="D43">
    <cfRule type="expression" dxfId="0" priority="39">
      <formula>IF(AND($F43&lt;&gt;"",#REF!=""),1,0)</formula>
    </cfRule>
  </conditionalFormatting>
  <conditionalFormatting sqref="E43">
    <cfRule type="expression" dxfId="0" priority="34">
      <formula>IF(AND($F43&lt;&gt;"",#REF!=""),1,0)</formula>
    </cfRule>
  </conditionalFormatting>
  <conditionalFormatting sqref="F43">
    <cfRule type="expression" dxfId="0" priority="29">
      <formula>IF(AND($F43&lt;&gt;"",#REF!=""),1,0)</formula>
    </cfRule>
  </conditionalFormatting>
  <conditionalFormatting sqref="G43">
    <cfRule type="expression" dxfId="0" priority="24">
      <formula>IF(AND($F43&lt;&gt;"",#REF!=""),1,0)</formula>
    </cfRule>
  </conditionalFormatting>
  <conditionalFormatting sqref="H43">
    <cfRule type="expression" dxfId="0" priority="14">
      <formula>IF(AND($F43&lt;&gt;"",#REF!=""),1,0)</formula>
    </cfRule>
  </conditionalFormatting>
  <conditionalFormatting sqref="A46">
    <cfRule type="expression" dxfId="0" priority="171">
      <formula>IF(AND($H46&lt;&gt;"",#REF!=""),1,0)</formula>
    </cfRule>
  </conditionalFormatting>
  <conditionalFormatting sqref="B46">
    <cfRule type="expression" dxfId="0" priority="49">
      <formula>IF(AND($F46&lt;&gt;"",#REF!=""),1,0)</formula>
    </cfRule>
  </conditionalFormatting>
  <conditionalFormatting sqref="C46">
    <cfRule type="expression" dxfId="0" priority="43">
      <formula>IF(AND($F46&lt;&gt;"",#REF!=""),1,0)</formula>
    </cfRule>
  </conditionalFormatting>
  <conditionalFormatting sqref="D46">
    <cfRule type="expression" dxfId="0" priority="38">
      <formula>IF(AND($F46&lt;&gt;"",#REF!=""),1,0)</formula>
    </cfRule>
  </conditionalFormatting>
  <conditionalFormatting sqref="E46">
    <cfRule type="expression" dxfId="0" priority="33">
      <formula>IF(AND($F46&lt;&gt;"",#REF!=""),1,0)</formula>
    </cfRule>
  </conditionalFormatting>
  <conditionalFormatting sqref="F46">
    <cfRule type="expression" dxfId="0" priority="28">
      <formula>IF(AND($F46&lt;&gt;"",#REF!=""),1,0)</formula>
    </cfRule>
  </conditionalFormatting>
  <conditionalFormatting sqref="G46">
    <cfRule type="expression" dxfId="0" priority="23">
      <formula>IF(AND($F46&lt;&gt;"",#REF!=""),1,0)</formula>
    </cfRule>
  </conditionalFormatting>
  <conditionalFormatting sqref="H46">
    <cfRule type="expression" dxfId="0" priority="13">
      <formula>IF(AND($F46&lt;&gt;"",#REF!=""),1,0)</formula>
    </cfRule>
  </conditionalFormatting>
  <conditionalFormatting sqref="A49">
    <cfRule type="expression" dxfId="0" priority="5">
      <formula>IF(AND($H49&lt;&gt;"",#REF!=""),1,0)</formula>
    </cfRule>
  </conditionalFormatting>
  <conditionalFormatting sqref="B49:D49">
    <cfRule type="expression" dxfId="0" priority="4">
      <formula>IF(AND($F49&lt;&gt;"",#REF!=""),1,0)</formula>
    </cfRule>
  </conditionalFormatting>
  <conditionalFormatting sqref="C50:D50">
    <cfRule type="expression" dxfId="0" priority="3">
      <formula>IF(AND($F51&lt;&gt;"",#REF!=""),1,0)</formula>
    </cfRule>
  </conditionalFormatting>
  <conditionalFormatting sqref="D52">
    <cfRule type="expression" dxfId="0" priority="1">
      <formula>IF(AND($F53&lt;&gt;"",#REF!=""),1,0)</formula>
    </cfRule>
  </conditionalFormatting>
  <conditionalFormatting sqref="A56">
    <cfRule type="expression" dxfId="0" priority="81">
      <formula>IF(AND($G56&lt;&gt;"",#REF!=""),1,0)</formula>
    </cfRule>
  </conditionalFormatting>
  <conditionalFormatting sqref="A12:A14">
    <cfRule type="expression" dxfId="0" priority="11">
      <formula>IF(AND($F12&lt;&gt;"",#REF!=""),1,0)</formula>
    </cfRule>
  </conditionalFormatting>
  <conditionalFormatting sqref="A57:A61">
    <cfRule type="expression" dxfId="0" priority="166">
      <formula>IF(AND($G57&lt;&gt;"",#REF!=""),1,0)</formula>
    </cfRule>
  </conditionalFormatting>
  <conditionalFormatting sqref="B56:B61">
    <cfRule type="expression" dxfId="0" priority="47">
      <formula>IF(AND($F56&lt;&gt;"",#REF!=""),1,0)</formula>
    </cfRule>
  </conditionalFormatting>
  <conditionalFormatting sqref="C56:C61">
    <cfRule type="expression" dxfId="0" priority="41">
      <formula>IF(AND($F56&lt;&gt;"",#REF!=""),1,0)</formula>
    </cfRule>
  </conditionalFormatting>
  <conditionalFormatting sqref="D56:D61">
    <cfRule type="expression" dxfId="0" priority="36">
      <formula>IF(AND($F56&lt;&gt;"",#REF!=""),1,0)</formula>
    </cfRule>
  </conditionalFormatting>
  <conditionalFormatting sqref="E56:E61">
    <cfRule type="expression" dxfId="0" priority="31">
      <formula>IF(AND($F56&lt;&gt;"",#REF!=""),1,0)</formula>
    </cfRule>
  </conditionalFormatting>
  <conditionalFormatting sqref="F56:F61">
    <cfRule type="expression" dxfId="0" priority="26">
      <formula>IF(AND($F56&lt;&gt;"",#REF!=""),1,0)</formula>
    </cfRule>
  </conditionalFormatting>
  <conditionalFormatting sqref="G56:G61">
    <cfRule type="expression" dxfId="0" priority="21">
      <formula>IF(AND($F56&lt;&gt;"",#REF!=""),1,0)</formula>
    </cfRule>
  </conditionalFormatting>
  <conditionalFormatting sqref="H32:H40">
    <cfRule type="expression" dxfId="0" priority="7">
      <formula>IF(AND($F32&lt;&gt;"",#REF!=""),1,0)</formula>
    </cfRule>
  </conditionalFormatting>
  <conditionalFormatting sqref="H56:H61">
    <cfRule type="expression" dxfId="0" priority="16">
      <formula>IF(AND($F56&lt;&gt;"",#REF!=""),1,0)</formula>
    </cfRule>
  </conditionalFormatting>
  <conditionalFormatting sqref="B8:H11 B15:H26">
    <cfRule type="expression" dxfId="0" priority="205">
      <formula>IF(AND($F8&lt;&gt;"",#REF!=""),1,0)</formula>
    </cfRule>
  </conditionalFormatting>
  <conditionalFormatting sqref="B12:H14">
    <cfRule type="expression" dxfId="0" priority="10">
      <formula>IF(AND($F12&lt;&gt;"",#REF!=""),1,0)</formula>
    </cfRule>
  </conditionalFormatting>
  <conditionalFormatting sqref="D33:E33 E34 C35:E35">
    <cfRule type="expression" dxfId="0" priority="6">
      <formula>IF(AND($F33&lt;&gt;"",#REF!=""),1,0)</formula>
    </cfRule>
  </conditionalFormatting>
  <conditionalFormatting sqref="E49:H53">
    <cfRule type="expression" dxfId="0" priority="2">
      <formula>IF(AND($F49&lt;&gt;"",#REF!=""),1,0)</formula>
    </cfRule>
  </conditionalFormatting>
  <hyperlinks>
    <hyperlink ref="D4" r:id="rId1" display="zhangjingtong@cct.cn"/>
    <hyperlink ref="I1" r:id="rId2" display="chenliuchen@kuaishou.com" tooltip="mailto:chenliuchen@kuaishou.com"/>
    <hyperlink ref="I2" r:id="rId3" display="panshuyue@kuaishou.com" tooltip="mailto:panshuyue@kuaishou.com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5"/>
  <sheetViews>
    <sheetView zoomScale="63" zoomScaleNormal="63" workbookViewId="0">
      <pane ySplit="1" topLeftCell="A30" activePane="bottomLeft" state="frozen"/>
      <selection/>
      <selection pane="bottomLeft" activeCell="I139" sqref="I139"/>
    </sheetView>
  </sheetViews>
  <sheetFormatPr defaultColWidth="8.53076923076923" defaultRowHeight="15.5"/>
  <cols>
    <col min="2" max="2" width="15.8307692307692" customWidth="1"/>
    <col min="3" max="3" width="11.8692307692308" customWidth="1"/>
    <col min="4" max="4" width="11.2692307692308" customWidth="1"/>
    <col min="5" max="5" width="17.4692307692308" customWidth="1"/>
    <col min="6" max="6" width="47.3307692307692" customWidth="1"/>
    <col min="7" max="7" width="176.069230769231" customWidth="1"/>
    <col min="8" max="8" width="10" customWidth="1"/>
    <col min="9" max="9" width="29.3307692307692" style="1" customWidth="1"/>
  </cols>
  <sheetData>
    <row r="1" ht="66" customHeight="1" spans="1:9">
      <c r="A1" s="2"/>
      <c r="B1" s="3" t="s">
        <v>127</v>
      </c>
      <c r="C1" s="3" t="s">
        <v>128</v>
      </c>
      <c r="D1" s="3" t="s">
        <v>129</v>
      </c>
      <c r="E1" s="3"/>
      <c r="F1" s="3"/>
      <c r="G1" s="3" t="s">
        <v>130</v>
      </c>
      <c r="H1" s="3" t="s">
        <v>3</v>
      </c>
      <c r="I1" s="4" t="s">
        <v>131</v>
      </c>
    </row>
    <row r="2" ht="16" customHeight="1" spans="1:9">
      <c r="B2" s="5" t="s">
        <v>132</v>
      </c>
      <c r="C2" s="5" t="s">
        <v>133</v>
      </c>
      <c r="D2" s="5" t="s">
        <v>134</v>
      </c>
      <c r="E2" s="5" t="s">
        <v>135</v>
      </c>
      <c r="F2" s="5" t="s">
        <v>136</v>
      </c>
      <c r="G2" s="5" t="s">
        <v>137</v>
      </c>
      <c r="H2" s="5" t="s">
        <v>138</v>
      </c>
      <c r="I2" s="6" t="s">
        <v>139</v>
      </c>
    </row>
    <row r="3" ht="16" customHeight="1" spans="1:9">
      <c r="A3" s="7"/>
      <c r="B3" s="8" t="s">
        <v>140</v>
      </c>
      <c r="C3" s="8" t="s">
        <v>9</v>
      </c>
      <c r="D3" s="9" t="s">
        <v>141</v>
      </c>
      <c r="E3" s="9" t="s">
        <v>142</v>
      </c>
      <c r="F3" s="9" t="s">
        <v>71</v>
      </c>
      <c r="G3" s="10" t="s">
        <v>143</v>
      </c>
      <c r="H3" s="11" t="s">
        <v>144</v>
      </c>
      <c r="I3" s="12">
        <v>250.148</v>
      </c>
    </row>
    <row r="4" ht="16" customHeight="1" spans="1:9">
      <c r="A4" s="7"/>
      <c r="B4" s="8" t="s">
        <v>145</v>
      </c>
      <c r="C4" s="8" t="s">
        <v>9</v>
      </c>
      <c r="D4" s="9" t="s">
        <v>141</v>
      </c>
      <c r="E4" s="9" t="s">
        <v>146</v>
      </c>
      <c r="F4" s="9" t="s">
        <v>71</v>
      </c>
      <c r="G4" s="13" t="s">
        <v>147</v>
      </c>
      <c r="H4" s="11" t="s">
        <v>148</v>
      </c>
      <c r="I4" s="12">
        <v>521.18</v>
      </c>
    </row>
    <row r="5" ht="16" customHeight="1" spans="1:9">
      <c r="A5" s="7"/>
      <c r="B5" s="8" t="s">
        <v>149</v>
      </c>
      <c r="C5" s="8" t="s">
        <v>9</v>
      </c>
      <c r="D5" s="9" t="s">
        <v>141</v>
      </c>
      <c r="E5" s="9" t="s">
        <v>150</v>
      </c>
      <c r="F5" s="9" t="s">
        <v>71</v>
      </c>
      <c r="G5" s="13" t="s">
        <v>151</v>
      </c>
      <c r="H5" s="11" t="s">
        <v>152</v>
      </c>
      <c r="I5" s="12">
        <v>46</v>
      </c>
    </row>
    <row r="6" ht="16" customHeight="1" spans="1:9">
      <c r="A6" s="7"/>
      <c r="B6" s="8" t="s">
        <v>153</v>
      </c>
      <c r="C6" s="8" t="s">
        <v>9</v>
      </c>
      <c r="D6" s="9" t="s">
        <v>141</v>
      </c>
      <c r="E6" s="9" t="s">
        <v>154</v>
      </c>
      <c r="F6" s="9" t="s">
        <v>71</v>
      </c>
      <c r="G6" s="13" t="s">
        <v>155</v>
      </c>
      <c r="H6" s="11" t="s">
        <v>156</v>
      </c>
      <c r="I6" s="12">
        <v>4.14</v>
      </c>
    </row>
    <row r="7" ht="16" customHeight="1" spans="1:9">
      <c r="A7" s="7"/>
      <c r="B7" s="8" t="s">
        <v>157</v>
      </c>
      <c r="C7" s="14" t="s">
        <v>9</v>
      </c>
      <c r="D7" s="15" t="s">
        <v>158</v>
      </c>
      <c r="E7" s="15" t="s">
        <v>159</v>
      </c>
      <c r="F7" s="15" t="s">
        <v>71</v>
      </c>
      <c r="G7" s="16" t="s">
        <v>160</v>
      </c>
      <c r="H7" s="17" t="s">
        <v>144</v>
      </c>
      <c r="I7" s="18">
        <v>322</v>
      </c>
    </row>
    <row r="8" ht="16" customHeight="1" spans="1:9">
      <c r="A8" s="7"/>
      <c r="B8" s="8" t="s">
        <v>161</v>
      </c>
      <c r="C8" s="14" t="s">
        <v>9</v>
      </c>
      <c r="D8" s="15" t="s">
        <v>158</v>
      </c>
      <c r="E8" s="15" t="s">
        <v>146</v>
      </c>
      <c r="F8" s="15" t="s">
        <v>71</v>
      </c>
      <c r="G8" s="19" t="s">
        <v>162</v>
      </c>
      <c r="H8" s="17" t="s">
        <v>148</v>
      </c>
      <c r="I8" s="18">
        <v>644</v>
      </c>
    </row>
    <row r="9" ht="16" customHeight="1" spans="1:9">
      <c r="A9" s="7"/>
      <c r="B9" s="8" t="s">
        <v>163</v>
      </c>
      <c r="C9" s="14" t="s">
        <v>9</v>
      </c>
      <c r="D9" s="15" t="s">
        <v>158</v>
      </c>
      <c r="E9" s="15" t="s">
        <v>150</v>
      </c>
      <c r="F9" s="15" t="s">
        <v>71</v>
      </c>
      <c r="G9" s="19" t="s">
        <v>164</v>
      </c>
      <c r="H9" s="17" t="s">
        <v>152</v>
      </c>
      <c r="I9" s="18">
        <v>49.68</v>
      </c>
    </row>
    <row r="10" ht="16" customHeight="1" spans="1:9">
      <c r="A10" s="7"/>
      <c r="B10" s="8" t="s">
        <v>165</v>
      </c>
      <c r="C10" s="14" t="s">
        <v>9</v>
      </c>
      <c r="D10" s="15" t="s">
        <v>158</v>
      </c>
      <c r="E10" s="15" t="s">
        <v>154</v>
      </c>
      <c r="F10" s="15" t="s">
        <v>71</v>
      </c>
      <c r="G10" s="19" t="s">
        <v>166</v>
      </c>
      <c r="H10" s="17" t="s">
        <v>156</v>
      </c>
      <c r="I10" s="18">
        <v>4.6</v>
      </c>
    </row>
    <row r="11" ht="16" customHeight="1" spans="1:9">
      <c r="A11" s="7"/>
      <c r="B11" s="8" t="s">
        <v>167</v>
      </c>
      <c r="C11" s="8" t="s">
        <v>9</v>
      </c>
      <c r="D11" s="9" t="s">
        <v>168</v>
      </c>
      <c r="E11" s="9" t="s">
        <v>142</v>
      </c>
      <c r="F11" s="9" t="s">
        <v>71</v>
      </c>
      <c r="G11" s="10" t="s">
        <v>169</v>
      </c>
      <c r="H11" s="11" t="s">
        <v>144</v>
      </c>
      <c r="I11" s="12">
        <v>506</v>
      </c>
    </row>
    <row r="12" ht="16" customHeight="1" spans="1:9">
      <c r="A12" s="7"/>
      <c r="B12" s="8" t="s">
        <v>170</v>
      </c>
      <c r="C12" s="8" t="s">
        <v>9</v>
      </c>
      <c r="D12" s="9" t="s">
        <v>168</v>
      </c>
      <c r="E12" s="9" t="s">
        <v>146</v>
      </c>
      <c r="F12" s="9" t="s">
        <v>71</v>
      </c>
      <c r="G12" s="13" t="s">
        <v>171</v>
      </c>
      <c r="H12" s="11" t="s">
        <v>148</v>
      </c>
      <c r="I12" s="12">
        <v>923.22</v>
      </c>
    </row>
    <row r="13" ht="16" customHeight="1" spans="1:9">
      <c r="A13" s="7"/>
      <c r="B13" s="8" t="s">
        <v>172</v>
      </c>
      <c r="C13" s="8" t="s">
        <v>9</v>
      </c>
      <c r="D13" s="9" t="s">
        <v>168</v>
      </c>
      <c r="E13" s="9" t="s">
        <v>150</v>
      </c>
      <c r="F13" s="9" t="s">
        <v>71</v>
      </c>
      <c r="G13" s="13" t="s">
        <v>173</v>
      </c>
      <c r="H13" s="11" t="s">
        <v>152</v>
      </c>
      <c r="I13" s="12">
        <v>73.6</v>
      </c>
    </row>
    <row r="14" ht="16" customHeight="1" spans="1:9">
      <c r="A14" s="7"/>
      <c r="B14" s="8" t="s">
        <v>174</v>
      </c>
      <c r="C14" s="8" t="s">
        <v>9</v>
      </c>
      <c r="D14" s="9" t="s">
        <v>168</v>
      </c>
      <c r="E14" s="9" t="s">
        <v>154</v>
      </c>
      <c r="F14" s="9" t="s">
        <v>71</v>
      </c>
      <c r="G14" s="13" t="s">
        <v>175</v>
      </c>
      <c r="H14" s="11" t="s">
        <v>156</v>
      </c>
      <c r="I14" s="12">
        <v>6.44</v>
      </c>
    </row>
    <row r="15" ht="16" customHeight="1" spans="1:9">
      <c r="A15" s="7"/>
      <c r="B15" s="8" t="s">
        <v>176</v>
      </c>
      <c r="C15" s="14" t="s">
        <v>9</v>
      </c>
      <c r="D15" s="15" t="s">
        <v>177</v>
      </c>
      <c r="E15" s="15" t="s">
        <v>142</v>
      </c>
      <c r="F15" s="15" t="s">
        <v>71</v>
      </c>
      <c r="G15" s="16" t="s">
        <v>178</v>
      </c>
      <c r="H15" s="17" t="s">
        <v>144</v>
      </c>
      <c r="I15" s="18">
        <v>345</v>
      </c>
    </row>
    <row r="16" ht="16" customHeight="1" spans="1:9">
      <c r="A16" s="7"/>
      <c r="B16" s="8" t="s">
        <v>179</v>
      </c>
      <c r="C16" s="14" t="s">
        <v>9</v>
      </c>
      <c r="D16" s="15" t="s">
        <v>177</v>
      </c>
      <c r="E16" s="15" t="s">
        <v>146</v>
      </c>
      <c r="F16" s="15" t="s">
        <v>71</v>
      </c>
      <c r="G16" s="19" t="s">
        <v>180</v>
      </c>
      <c r="H16" s="17" t="s">
        <v>148</v>
      </c>
      <c r="I16" s="18">
        <v>735.08</v>
      </c>
    </row>
    <row r="17" ht="16" customHeight="1" spans="1:9">
      <c r="A17" s="7"/>
      <c r="B17" s="8" t="s">
        <v>181</v>
      </c>
      <c r="C17" s="14" t="s">
        <v>9</v>
      </c>
      <c r="D17" s="15" t="s">
        <v>177</v>
      </c>
      <c r="E17" s="15" t="s">
        <v>150</v>
      </c>
      <c r="F17" s="15" t="s">
        <v>71</v>
      </c>
      <c r="G17" s="19" t="s">
        <v>182</v>
      </c>
      <c r="H17" s="17" t="s">
        <v>152</v>
      </c>
      <c r="I17" s="18">
        <v>51.98</v>
      </c>
    </row>
    <row r="18" ht="16" customHeight="1" spans="1:9">
      <c r="A18" s="7"/>
      <c r="B18" s="8" t="s">
        <v>183</v>
      </c>
      <c r="C18" s="14" t="s">
        <v>9</v>
      </c>
      <c r="D18" s="15" t="s">
        <v>177</v>
      </c>
      <c r="E18" s="15" t="s">
        <v>154</v>
      </c>
      <c r="F18" s="15" t="s">
        <v>71</v>
      </c>
      <c r="G18" s="19" t="s">
        <v>184</v>
      </c>
      <c r="H18" s="17" t="s">
        <v>156</v>
      </c>
      <c r="I18" s="18">
        <v>4.738</v>
      </c>
    </row>
    <row r="19" ht="16" customHeight="1" spans="1:9">
      <c r="A19" s="7"/>
      <c r="B19" s="8" t="s">
        <v>64</v>
      </c>
      <c r="C19" s="8" t="s">
        <v>9</v>
      </c>
      <c r="D19" s="9" t="s">
        <v>185</v>
      </c>
      <c r="E19" s="9" t="s">
        <v>142</v>
      </c>
      <c r="F19" s="9" t="s">
        <v>71</v>
      </c>
      <c r="G19" s="20" t="s">
        <v>186</v>
      </c>
      <c r="H19" s="11" t="s">
        <v>144</v>
      </c>
      <c r="I19" s="12">
        <v>588.8</v>
      </c>
    </row>
    <row r="20" ht="16" customHeight="1" spans="1:9">
      <c r="A20" s="7"/>
      <c r="B20" s="8" t="s">
        <v>65</v>
      </c>
      <c r="C20" s="8" t="s">
        <v>9</v>
      </c>
      <c r="D20" s="9" t="s">
        <v>185</v>
      </c>
      <c r="E20" s="9" t="s">
        <v>146</v>
      </c>
      <c r="F20" s="9" t="s">
        <v>71</v>
      </c>
      <c r="G20" s="13" t="s">
        <v>187</v>
      </c>
      <c r="H20" s="11" t="s">
        <v>148</v>
      </c>
      <c r="I20" s="12">
        <v>898.84</v>
      </c>
    </row>
    <row r="21" ht="16" customHeight="1" spans="1:9">
      <c r="A21" s="7"/>
      <c r="B21" s="8" t="s">
        <v>66</v>
      </c>
      <c r="C21" s="8" t="s">
        <v>9</v>
      </c>
      <c r="D21" s="9" t="s">
        <v>185</v>
      </c>
      <c r="E21" s="9" t="s">
        <v>150</v>
      </c>
      <c r="F21" s="9" t="s">
        <v>71</v>
      </c>
      <c r="G21" s="13" t="s">
        <v>188</v>
      </c>
      <c r="H21" s="11" t="s">
        <v>152</v>
      </c>
      <c r="I21" s="12">
        <v>73.6</v>
      </c>
    </row>
    <row r="22" ht="16" customHeight="1" spans="1:9">
      <c r="A22" s="7"/>
      <c r="B22" s="8" t="s">
        <v>67</v>
      </c>
      <c r="C22" s="8" t="s">
        <v>9</v>
      </c>
      <c r="D22" s="9" t="s">
        <v>185</v>
      </c>
      <c r="E22" s="9" t="s">
        <v>154</v>
      </c>
      <c r="F22" s="9" t="s">
        <v>71</v>
      </c>
      <c r="G22" s="13" t="s">
        <v>189</v>
      </c>
      <c r="H22" s="11" t="s">
        <v>156</v>
      </c>
      <c r="I22" s="12">
        <v>7.36</v>
      </c>
    </row>
    <row r="23" ht="16" customHeight="1" spans="1:9">
      <c r="A23" s="7"/>
      <c r="B23" s="8" t="s">
        <v>190</v>
      </c>
      <c r="C23" s="14" t="s">
        <v>9</v>
      </c>
      <c r="D23" s="15" t="s">
        <v>191</v>
      </c>
      <c r="E23" s="15" t="s">
        <v>142</v>
      </c>
      <c r="F23" s="15" t="s">
        <v>71</v>
      </c>
      <c r="G23" s="16" t="s">
        <v>192</v>
      </c>
      <c r="H23" s="17" t="s">
        <v>144</v>
      </c>
      <c r="I23" s="18">
        <v>736</v>
      </c>
    </row>
    <row r="24" ht="16" customHeight="1" spans="1:9">
      <c r="A24" s="7"/>
      <c r="B24" s="8" t="s">
        <v>193</v>
      </c>
      <c r="C24" s="14" t="s">
        <v>9</v>
      </c>
      <c r="D24" s="15" t="s">
        <v>191</v>
      </c>
      <c r="E24" s="15" t="s">
        <v>146</v>
      </c>
      <c r="F24" s="15" t="s">
        <v>71</v>
      </c>
      <c r="G24" s="19" t="s">
        <v>194</v>
      </c>
      <c r="H24" s="17" t="s">
        <v>148</v>
      </c>
      <c r="I24" s="18">
        <v>1380</v>
      </c>
    </row>
    <row r="25" ht="16" customHeight="1" spans="1:9">
      <c r="A25" s="7"/>
      <c r="B25" s="8" t="s">
        <v>195</v>
      </c>
      <c r="C25" s="14" t="s">
        <v>9</v>
      </c>
      <c r="D25" s="15" t="s">
        <v>191</v>
      </c>
      <c r="E25" s="15" t="s">
        <v>150</v>
      </c>
      <c r="F25" s="15" t="s">
        <v>71</v>
      </c>
      <c r="G25" s="19" t="s">
        <v>196</v>
      </c>
      <c r="H25" s="17" t="s">
        <v>152</v>
      </c>
      <c r="I25" s="18">
        <v>103.96</v>
      </c>
    </row>
    <row r="26" ht="16" customHeight="1" spans="1:9">
      <c r="A26" s="7"/>
      <c r="B26" s="8" t="s">
        <v>197</v>
      </c>
      <c r="C26" s="14" t="s">
        <v>9</v>
      </c>
      <c r="D26" s="15" t="s">
        <v>191</v>
      </c>
      <c r="E26" s="15" t="s">
        <v>154</v>
      </c>
      <c r="F26" s="15" t="s">
        <v>71</v>
      </c>
      <c r="G26" s="19" t="s">
        <v>198</v>
      </c>
      <c r="H26" s="17" t="s">
        <v>156</v>
      </c>
      <c r="I26" s="18">
        <v>9.476</v>
      </c>
    </row>
    <row r="27" ht="16" customHeight="1" spans="1:9">
      <c r="A27" s="7"/>
      <c r="B27" s="8" t="s">
        <v>199</v>
      </c>
      <c r="C27" s="8" t="s">
        <v>9</v>
      </c>
      <c r="D27" s="9" t="s">
        <v>200</v>
      </c>
      <c r="E27" s="9" t="s">
        <v>142</v>
      </c>
      <c r="F27" s="9" t="s">
        <v>71</v>
      </c>
      <c r="G27" s="10" t="s">
        <v>201</v>
      </c>
      <c r="H27" s="11" t="s">
        <v>144</v>
      </c>
      <c r="I27" s="12">
        <v>800</v>
      </c>
    </row>
    <row r="28" ht="16" customHeight="1" spans="1:9">
      <c r="A28" s="7"/>
      <c r="B28" s="8" t="s">
        <v>202</v>
      </c>
      <c r="C28" s="8" t="s">
        <v>9</v>
      </c>
      <c r="D28" s="9" t="s">
        <v>200</v>
      </c>
      <c r="E28" s="9" t="s">
        <v>146</v>
      </c>
      <c r="F28" s="9" t="s">
        <v>71</v>
      </c>
      <c r="G28" s="13" t="s">
        <v>203</v>
      </c>
      <c r="H28" s="11" t="s">
        <v>148</v>
      </c>
      <c r="I28" s="12">
        <v>1288</v>
      </c>
    </row>
    <row r="29" ht="16" customHeight="1" spans="1:9">
      <c r="A29" s="7"/>
      <c r="B29" s="8" t="s">
        <v>204</v>
      </c>
      <c r="C29" s="8" t="s">
        <v>9</v>
      </c>
      <c r="D29" s="9" t="s">
        <v>200</v>
      </c>
      <c r="E29" s="9" t="s">
        <v>150</v>
      </c>
      <c r="F29" s="9" t="s">
        <v>71</v>
      </c>
      <c r="G29" s="13" t="s">
        <v>205</v>
      </c>
      <c r="H29" s="11" t="s">
        <v>152</v>
      </c>
      <c r="I29" s="12">
        <v>85.008</v>
      </c>
    </row>
    <row r="30" ht="16" customHeight="1" spans="1:9">
      <c r="A30" s="7"/>
      <c r="B30" s="8" t="s">
        <v>206</v>
      </c>
      <c r="C30" s="8" t="s">
        <v>9</v>
      </c>
      <c r="D30" s="9" t="s">
        <v>200</v>
      </c>
      <c r="E30" s="9" t="s">
        <v>154</v>
      </c>
      <c r="F30" s="9" t="s">
        <v>71</v>
      </c>
      <c r="G30" s="13" t="s">
        <v>207</v>
      </c>
      <c r="H30" s="11" t="s">
        <v>156</v>
      </c>
      <c r="I30" s="12">
        <v>8.28</v>
      </c>
    </row>
    <row r="31" ht="16" customHeight="1" spans="1:9">
      <c r="A31" s="7"/>
      <c r="B31" s="8" t="s">
        <v>208</v>
      </c>
      <c r="C31" s="14" t="s">
        <v>9</v>
      </c>
      <c r="D31" s="15" t="s">
        <v>209</v>
      </c>
      <c r="E31" s="15" t="s">
        <v>142</v>
      </c>
      <c r="F31" s="15" t="s">
        <v>71</v>
      </c>
      <c r="G31" s="16" t="s">
        <v>201</v>
      </c>
      <c r="H31" s="17" t="s">
        <v>144</v>
      </c>
      <c r="I31" s="18">
        <v>920</v>
      </c>
    </row>
    <row r="32" ht="16" customHeight="1" spans="1:9">
      <c r="A32" s="7"/>
      <c r="B32" s="8" t="s">
        <v>210</v>
      </c>
      <c r="C32" s="14" t="s">
        <v>9</v>
      </c>
      <c r="D32" s="15" t="s">
        <v>209</v>
      </c>
      <c r="E32" s="15" t="s">
        <v>146</v>
      </c>
      <c r="F32" s="15" t="s">
        <v>71</v>
      </c>
      <c r="G32" s="19" t="s">
        <v>203</v>
      </c>
      <c r="H32" s="17" t="s">
        <v>148</v>
      </c>
      <c r="I32" s="18">
        <v>1518</v>
      </c>
    </row>
    <row r="33" ht="16" customHeight="1" spans="1:9">
      <c r="A33" s="7"/>
      <c r="B33" s="8" t="s">
        <v>211</v>
      </c>
      <c r="C33" s="14" t="s">
        <v>9</v>
      </c>
      <c r="D33" s="15" t="s">
        <v>209</v>
      </c>
      <c r="E33" s="15" t="s">
        <v>150</v>
      </c>
      <c r="F33" s="15" t="s">
        <v>71</v>
      </c>
      <c r="G33" s="19" t="s">
        <v>205</v>
      </c>
      <c r="H33" s="17" t="s">
        <v>152</v>
      </c>
      <c r="I33" s="18">
        <v>92</v>
      </c>
    </row>
    <row r="34" ht="16" customHeight="1" spans="1:9">
      <c r="A34" s="7"/>
      <c r="B34" s="8" t="s">
        <v>212</v>
      </c>
      <c r="C34" s="14" t="s">
        <v>9</v>
      </c>
      <c r="D34" s="15" t="s">
        <v>209</v>
      </c>
      <c r="E34" s="15" t="s">
        <v>154</v>
      </c>
      <c r="F34" s="15" t="s">
        <v>71</v>
      </c>
      <c r="G34" s="19" t="s">
        <v>207</v>
      </c>
      <c r="H34" s="17" t="s">
        <v>156</v>
      </c>
      <c r="I34" s="18">
        <v>9.2</v>
      </c>
    </row>
    <row r="35" ht="16" customHeight="1" spans="1:9">
      <c r="A35" s="7"/>
      <c r="B35" s="8" t="s">
        <v>213</v>
      </c>
      <c r="C35" s="8" t="s">
        <v>9</v>
      </c>
      <c r="D35" s="9" t="s">
        <v>214</v>
      </c>
      <c r="E35" s="9" t="s">
        <v>142</v>
      </c>
      <c r="F35" s="9" t="s">
        <v>71</v>
      </c>
      <c r="G35" s="10" t="s">
        <v>201</v>
      </c>
      <c r="H35" s="11" t="s">
        <v>144</v>
      </c>
      <c r="I35" s="12">
        <v>874</v>
      </c>
    </row>
    <row r="36" ht="16" customHeight="1" spans="1:9">
      <c r="A36" s="7"/>
      <c r="B36" s="8" t="s">
        <v>215</v>
      </c>
      <c r="C36" s="8" t="s">
        <v>9</v>
      </c>
      <c r="D36" s="9" t="s">
        <v>214</v>
      </c>
      <c r="E36" s="9" t="s">
        <v>146</v>
      </c>
      <c r="F36" s="9" t="s">
        <v>71</v>
      </c>
      <c r="G36" s="13" t="s">
        <v>203</v>
      </c>
      <c r="H36" s="11" t="s">
        <v>148</v>
      </c>
      <c r="I36" s="12">
        <v>1196</v>
      </c>
    </row>
    <row r="37" ht="16" customHeight="1" spans="1:9">
      <c r="A37" s="7"/>
      <c r="B37" s="8" t="s">
        <v>216</v>
      </c>
      <c r="C37" s="8" t="s">
        <v>9</v>
      </c>
      <c r="D37" s="9" t="s">
        <v>214</v>
      </c>
      <c r="E37" s="9" t="s">
        <v>150</v>
      </c>
      <c r="F37" s="9" t="s">
        <v>71</v>
      </c>
      <c r="G37" s="13" t="s">
        <v>205</v>
      </c>
      <c r="H37" s="11" t="s">
        <v>152</v>
      </c>
      <c r="I37" s="12">
        <v>96.6</v>
      </c>
    </row>
    <row r="38" ht="16" customHeight="1" spans="1:9">
      <c r="A38" s="7"/>
      <c r="B38" s="8" t="s">
        <v>217</v>
      </c>
      <c r="C38" s="8" t="s">
        <v>9</v>
      </c>
      <c r="D38" s="9" t="s">
        <v>214</v>
      </c>
      <c r="E38" s="9" t="s">
        <v>154</v>
      </c>
      <c r="F38" s="9" t="s">
        <v>71</v>
      </c>
      <c r="G38" s="13" t="s">
        <v>207</v>
      </c>
      <c r="H38" s="11" t="s">
        <v>156</v>
      </c>
      <c r="I38" s="12">
        <v>9.476</v>
      </c>
    </row>
    <row r="39" ht="16" customHeight="1" spans="1:9">
      <c r="A39" s="7"/>
      <c r="B39" s="8" t="s">
        <v>218</v>
      </c>
      <c r="C39" s="14" t="s">
        <v>9</v>
      </c>
      <c r="D39" s="15" t="s">
        <v>219</v>
      </c>
      <c r="E39" s="15" t="s">
        <v>142</v>
      </c>
      <c r="F39" s="15" t="s">
        <v>71</v>
      </c>
      <c r="G39" s="16" t="s">
        <v>201</v>
      </c>
      <c r="H39" s="17" t="s">
        <v>144</v>
      </c>
      <c r="I39" s="18">
        <v>920</v>
      </c>
    </row>
    <row r="40" ht="16" customHeight="1" spans="1:9">
      <c r="A40" s="7"/>
      <c r="B40" s="8" t="s">
        <v>220</v>
      </c>
      <c r="C40" s="14" t="s">
        <v>9</v>
      </c>
      <c r="D40" s="15" t="s">
        <v>219</v>
      </c>
      <c r="E40" s="15" t="s">
        <v>146</v>
      </c>
      <c r="F40" s="15" t="s">
        <v>71</v>
      </c>
      <c r="G40" s="19" t="s">
        <v>203</v>
      </c>
      <c r="H40" s="17" t="s">
        <v>148</v>
      </c>
      <c r="I40" s="18">
        <v>1518</v>
      </c>
    </row>
    <row r="41" ht="16" customHeight="1" spans="1:9">
      <c r="A41" s="7"/>
      <c r="B41" s="8" t="s">
        <v>221</v>
      </c>
      <c r="C41" s="14" t="s">
        <v>9</v>
      </c>
      <c r="D41" s="15" t="s">
        <v>219</v>
      </c>
      <c r="E41" s="15" t="s">
        <v>150</v>
      </c>
      <c r="F41" s="15" t="s">
        <v>71</v>
      </c>
      <c r="G41" s="19" t="s">
        <v>205</v>
      </c>
      <c r="H41" s="17" t="s">
        <v>152</v>
      </c>
      <c r="I41" s="18">
        <v>105.8</v>
      </c>
    </row>
    <row r="42" ht="16" customHeight="1" spans="1:9">
      <c r="A42" s="7"/>
      <c r="B42" s="8" t="s">
        <v>222</v>
      </c>
      <c r="C42" s="14" t="s">
        <v>9</v>
      </c>
      <c r="D42" s="15" t="s">
        <v>219</v>
      </c>
      <c r="E42" s="15" t="s">
        <v>154</v>
      </c>
      <c r="F42" s="15" t="s">
        <v>71</v>
      </c>
      <c r="G42" s="19" t="s">
        <v>207</v>
      </c>
      <c r="H42" s="17" t="s">
        <v>156</v>
      </c>
      <c r="I42" s="18">
        <v>10.396</v>
      </c>
    </row>
    <row r="43" ht="16" customHeight="1" spans="1:9">
      <c r="A43" s="7"/>
      <c r="B43" s="8" t="s">
        <v>223</v>
      </c>
      <c r="C43" s="8" t="s">
        <v>9</v>
      </c>
      <c r="D43" s="9" t="s">
        <v>224</v>
      </c>
      <c r="E43" s="9" t="s">
        <v>142</v>
      </c>
      <c r="F43" s="9" t="s">
        <v>71</v>
      </c>
      <c r="G43" s="10" t="s">
        <v>225</v>
      </c>
      <c r="H43" s="11" t="s">
        <v>144</v>
      </c>
      <c r="I43" s="12">
        <v>920</v>
      </c>
    </row>
    <row r="44" ht="16" customHeight="1" spans="1:9">
      <c r="A44" s="7"/>
      <c r="B44" s="8" t="s">
        <v>226</v>
      </c>
      <c r="C44" s="8" t="s">
        <v>9</v>
      </c>
      <c r="D44" s="9" t="s">
        <v>224</v>
      </c>
      <c r="E44" s="9" t="s">
        <v>146</v>
      </c>
      <c r="F44" s="9" t="s">
        <v>71</v>
      </c>
      <c r="G44" s="13" t="s">
        <v>227</v>
      </c>
      <c r="H44" s="11" t="s">
        <v>148</v>
      </c>
      <c r="I44" s="12">
        <v>1426</v>
      </c>
    </row>
    <row r="45" ht="16" customHeight="1" spans="1:9">
      <c r="A45" s="7"/>
      <c r="B45" s="8" t="s">
        <v>228</v>
      </c>
      <c r="C45" s="8" t="s">
        <v>9</v>
      </c>
      <c r="D45" s="9" t="s">
        <v>224</v>
      </c>
      <c r="E45" s="9" t="s">
        <v>150</v>
      </c>
      <c r="F45" s="9" t="s">
        <v>71</v>
      </c>
      <c r="G45" s="13" t="s">
        <v>229</v>
      </c>
      <c r="H45" s="11" t="s">
        <v>152</v>
      </c>
      <c r="I45" s="12">
        <v>94.76</v>
      </c>
    </row>
    <row r="46" ht="16" customHeight="1" spans="1:9">
      <c r="A46" s="7"/>
      <c r="B46" s="8" t="s">
        <v>230</v>
      </c>
      <c r="C46" s="8" t="s">
        <v>9</v>
      </c>
      <c r="D46" s="9" t="s">
        <v>224</v>
      </c>
      <c r="E46" s="9" t="s">
        <v>154</v>
      </c>
      <c r="F46" s="9" t="s">
        <v>71</v>
      </c>
      <c r="G46" s="13" t="s">
        <v>231</v>
      </c>
      <c r="H46" s="11" t="s">
        <v>156</v>
      </c>
      <c r="I46" s="12">
        <v>9.476</v>
      </c>
    </row>
    <row r="47" ht="16" customHeight="1" spans="1:9">
      <c r="A47" s="7"/>
      <c r="B47" s="8" t="s">
        <v>232</v>
      </c>
      <c r="C47" s="14" t="s">
        <v>9</v>
      </c>
      <c r="D47" s="15" t="s">
        <v>233</v>
      </c>
      <c r="E47" s="15" t="s">
        <v>142</v>
      </c>
      <c r="F47" s="15" t="s">
        <v>71</v>
      </c>
      <c r="G47" s="16" t="s">
        <v>225</v>
      </c>
      <c r="H47" s="17" t="s">
        <v>144</v>
      </c>
      <c r="I47" s="18">
        <v>966</v>
      </c>
    </row>
    <row r="48" ht="16" customHeight="1" spans="1:9">
      <c r="A48" s="7"/>
      <c r="B48" s="8" t="s">
        <v>234</v>
      </c>
      <c r="C48" s="14" t="s">
        <v>9</v>
      </c>
      <c r="D48" s="15" t="s">
        <v>233</v>
      </c>
      <c r="E48" s="15" t="s">
        <v>146</v>
      </c>
      <c r="F48" s="15" t="s">
        <v>71</v>
      </c>
      <c r="G48" s="19" t="s">
        <v>227</v>
      </c>
      <c r="H48" s="17" t="s">
        <v>148</v>
      </c>
      <c r="I48" s="18">
        <v>1610</v>
      </c>
    </row>
    <row r="49" ht="16" customHeight="1" spans="1:9">
      <c r="A49" s="7"/>
      <c r="B49" s="8" t="s">
        <v>235</v>
      </c>
      <c r="C49" s="14" t="s">
        <v>9</v>
      </c>
      <c r="D49" s="15" t="s">
        <v>233</v>
      </c>
      <c r="E49" s="15" t="s">
        <v>150</v>
      </c>
      <c r="F49" s="15" t="s">
        <v>71</v>
      </c>
      <c r="G49" s="19" t="s">
        <v>229</v>
      </c>
      <c r="H49" s="17" t="s">
        <v>152</v>
      </c>
      <c r="I49" s="18">
        <v>94.76</v>
      </c>
    </row>
    <row r="50" ht="16" customHeight="1" spans="1:9">
      <c r="A50" s="7"/>
      <c r="B50" s="8" t="s">
        <v>236</v>
      </c>
      <c r="C50" s="14" t="s">
        <v>9</v>
      </c>
      <c r="D50" s="15" t="s">
        <v>233</v>
      </c>
      <c r="E50" s="15" t="s">
        <v>154</v>
      </c>
      <c r="F50" s="15" t="s">
        <v>71</v>
      </c>
      <c r="G50" s="19" t="s">
        <v>231</v>
      </c>
      <c r="H50" s="17" t="s">
        <v>156</v>
      </c>
      <c r="I50" s="18">
        <v>9.476</v>
      </c>
    </row>
    <row r="51" ht="16" customHeight="1" spans="1:9">
      <c r="A51" s="7"/>
      <c r="B51" s="8" t="s">
        <v>237</v>
      </c>
      <c r="C51" s="8" t="s">
        <v>9</v>
      </c>
      <c r="D51" s="9" t="s">
        <v>238</v>
      </c>
      <c r="E51" s="9" t="s">
        <v>142</v>
      </c>
      <c r="F51" s="9" t="s">
        <v>71</v>
      </c>
      <c r="G51" s="10" t="s">
        <v>225</v>
      </c>
      <c r="H51" s="11" t="s">
        <v>144</v>
      </c>
      <c r="I51" s="12">
        <v>1196</v>
      </c>
    </row>
    <row r="52" ht="16" customHeight="1" spans="1:9">
      <c r="A52" s="7"/>
      <c r="B52" s="8" t="s">
        <v>239</v>
      </c>
      <c r="C52" s="8" t="s">
        <v>9</v>
      </c>
      <c r="D52" s="9" t="s">
        <v>238</v>
      </c>
      <c r="E52" s="9" t="s">
        <v>146</v>
      </c>
      <c r="F52" s="9" t="s">
        <v>71</v>
      </c>
      <c r="G52" s="13" t="s">
        <v>227</v>
      </c>
      <c r="H52" s="11" t="s">
        <v>148</v>
      </c>
      <c r="I52" s="12">
        <v>1656</v>
      </c>
    </row>
    <row r="53" ht="16" customHeight="1" spans="1:9">
      <c r="A53" s="7"/>
      <c r="B53" s="8" t="s">
        <v>240</v>
      </c>
      <c r="C53" s="8" t="s">
        <v>9</v>
      </c>
      <c r="D53" s="9" t="s">
        <v>238</v>
      </c>
      <c r="E53" s="9" t="s">
        <v>150</v>
      </c>
      <c r="F53" s="9" t="s">
        <v>71</v>
      </c>
      <c r="G53" s="13" t="s">
        <v>229</v>
      </c>
      <c r="H53" s="11" t="s">
        <v>152</v>
      </c>
      <c r="I53" s="12">
        <v>99.36</v>
      </c>
    </row>
    <row r="54" ht="16" customHeight="1" spans="1:9">
      <c r="A54" s="7"/>
      <c r="B54" s="8" t="s">
        <v>241</v>
      </c>
      <c r="C54" s="8" t="s">
        <v>9</v>
      </c>
      <c r="D54" s="9" t="s">
        <v>238</v>
      </c>
      <c r="E54" s="9" t="s">
        <v>154</v>
      </c>
      <c r="F54" s="9" t="s">
        <v>71</v>
      </c>
      <c r="G54" s="13" t="s">
        <v>231</v>
      </c>
      <c r="H54" s="11" t="s">
        <v>156</v>
      </c>
      <c r="I54" s="12">
        <v>13.8</v>
      </c>
    </row>
    <row r="55" ht="16" customHeight="1" spans="1:9">
      <c r="A55" s="7"/>
      <c r="B55" s="8" t="s">
        <v>242</v>
      </c>
      <c r="C55" s="14" t="s">
        <v>9</v>
      </c>
      <c r="D55" s="15" t="s">
        <v>243</v>
      </c>
      <c r="E55" s="15" t="s">
        <v>142</v>
      </c>
      <c r="F55" s="15" t="s">
        <v>71</v>
      </c>
      <c r="G55" s="16" t="s">
        <v>225</v>
      </c>
      <c r="H55" s="17" t="s">
        <v>144</v>
      </c>
      <c r="I55" s="18">
        <v>1242</v>
      </c>
    </row>
    <row r="56" ht="16" customHeight="1" spans="1:9">
      <c r="A56" s="7"/>
      <c r="B56" s="8" t="s">
        <v>244</v>
      </c>
      <c r="C56" s="14" t="s">
        <v>9</v>
      </c>
      <c r="D56" s="15" t="s">
        <v>243</v>
      </c>
      <c r="E56" s="15" t="s">
        <v>146</v>
      </c>
      <c r="F56" s="15" t="s">
        <v>71</v>
      </c>
      <c r="G56" s="19" t="s">
        <v>227</v>
      </c>
      <c r="H56" s="17" t="s">
        <v>148</v>
      </c>
      <c r="I56" s="18">
        <v>1656</v>
      </c>
    </row>
    <row r="57" ht="16" customHeight="1" spans="1:9">
      <c r="A57" s="7"/>
      <c r="B57" s="8" t="s">
        <v>245</v>
      </c>
      <c r="C57" s="14" t="s">
        <v>9</v>
      </c>
      <c r="D57" s="15" t="s">
        <v>243</v>
      </c>
      <c r="E57" s="15" t="s">
        <v>150</v>
      </c>
      <c r="F57" s="15" t="s">
        <v>71</v>
      </c>
      <c r="G57" s="19" t="s">
        <v>229</v>
      </c>
      <c r="H57" s="17" t="s">
        <v>152</v>
      </c>
      <c r="I57" s="18">
        <v>109.112</v>
      </c>
    </row>
    <row r="58" ht="16" customHeight="1" spans="1:9">
      <c r="A58" s="7"/>
      <c r="B58" s="8" t="s">
        <v>246</v>
      </c>
      <c r="C58" s="14" t="s">
        <v>9</v>
      </c>
      <c r="D58" s="15" t="s">
        <v>243</v>
      </c>
      <c r="E58" s="15" t="s">
        <v>154</v>
      </c>
      <c r="F58" s="15" t="s">
        <v>71</v>
      </c>
      <c r="G58" s="19" t="s">
        <v>231</v>
      </c>
      <c r="H58" s="17" t="s">
        <v>156</v>
      </c>
      <c r="I58" s="18">
        <v>13.8</v>
      </c>
    </row>
    <row r="59" ht="16" customHeight="1" spans="1:9">
      <c r="A59" s="7"/>
      <c r="B59" s="8" t="s">
        <v>247</v>
      </c>
      <c r="C59" s="8" t="s">
        <v>9</v>
      </c>
      <c r="D59" s="9" t="s">
        <v>248</v>
      </c>
      <c r="E59" s="9" t="s">
        <v>142</v>
      </c>
      <c r="F59" s="9" t="s">
        <v>71</v>
      </c>
      <c r="G59" s="10" t="s">
        <v>225</v>
      </c>
      <c r="H59" s="11" t="s">
        <v>144</v>
      </c>
      <c r="I59" s="12">
        <v>1150</v>
      </c>
    </row>
    <row r="60" ht="16" customHeight="1" spans="1:9">
      <c r="A60" s="7"/>
      <c r="B60" s="8" t="s">
        <v>249</v>
      </c>
      <c r="C60" s="8" t="s">
        <v>9</v>
      </c>
      <c r="D60" s="9" t="s">
        <v>248</v>
      </c>
      <c r="E60" s="9" t="s">
        <v>146</v>
      </c>
      <c r="F60" s="9" t="s">
        <v>71</v>
      </c>
      <c r="G60" s="13" t="s">
        <v>227</v>
      </c>
      <c r="H60" s="11" t="s">
        <v>148</v>
      </c>
      <c r="I60" s="12">
        <v>1794</v>
      </c>
    </row>
    <row r="61" ht="16" customHeight="1" spans="1:9">
      <c r="A61" s="7"/>
      <c r="B61" s="8" t="s">
        <v>250</v>
      </c>
      <c r="C61" s="8" t="s">
        <v>9</v>
      </c>
      <c r="D61" s="9" t="s">
        <v>248</v>
      </c>
      <c r="E61" s="9" t="s">
        <v>150</v>
      </c>
      <c r="F61" s="9" t="s">
        <v>71</v>
      </c>
      <c r="G61" s="13" t="s">
        <v>229</v>
      </c>
      <c r="H61" s="11" t="s">
        <v>152</v>
      </c>
      <c r="I61" s="12">
        <v>104.512</v>
      </c>
    </row>
    <row r="62" ht="16" customHeight="1" spans="1:9">
      <c r="A62" s="7"/>
      <c r="B62" s="8" t="s">
        <v>251</v>
      </c>
      <c r="C62" s="8" t="s">
        <v>9</v>
      </c>
      <c r="D62" s="9" t="s">
        <v>248</v>
      </c>
      <c r="E62" s="9" t="s">
        <v>154</v>
      </c>
      <c r="F62" s="9" t="s">
        <v>71</v>
      </c>
      <c r="G62" s="13" t="s">
        <v>231</v>
      </c>
      <c r="H62" s="11" t="s">
        <v>156</v>
      </c>
      <c r="I62" s="12">
        <v>11.5</v>
      </c>
    </row>
    <row r="63" ht="16" customHeight="1" spans="1:9">
      <c r="A63" s="21"/>
      <c r="B63" s="8" t="s">
        <v>68</v>
      </c>
      <c r="C63" s="22" t="s">
        <v>9</v>
      </c>
      <c r="D63" s="23" t="s">
        <v>69</v>
      </c>
      <c r="E63" s="24" t="s">
        <v>70</v>
      </c>
      <c r="F63" s="23" t="s">
        <v>71</v>
      </c>
      <c r="G63" s="25" t="s">
        <v>72</v>
      </c>
      <c r="H63" s="24" t="s">
        <v>10</v>
      </c>
      <c r="I63" s="26">
        <v>0</v>
      </c>
    </row>
    <row r="64" ht="16" customHeight="1" spans="1:9">
      <c r="A64" s="21"/>
      <c r="B64" s="8" t="s">
        <v>73</v>
      </c>
      <c r="C64" s="22" t="s">
        <v>9</v>
      </c>
      <c r="D64" s="23" t="s">
        <v>69</v>
      </c>
      <c r="E64" s="24" t="s">
        <v>74</v>
      </c>
      <c r="F64" s="23" t="s">
        <v>71</v>
      </c>
      <c r="G64" s="25" t="s">
        <v>72</v>
      </c>
      <c r="H64" s="24" t="s">
        <v>10</v>
      </c>
      <c r="I64" s="26">
        <v>0</v>
      </c>
    </row>
    <row r="65" ht="49" customHeight="1" spans="1:9">
      <c r="A65" s="21"/>
      <c r="B65" s="8" t="s">
        <v>75</v>
      </c>
      <c r="C65" s="22" t="s">
        <v>9</v>
      </c>
      <c r="D65" s="23" t="s">
        <v>69</v>
      </c>
      <c r="E65" s="24" t="s">
        <v>76</v>
      </c>
      <c r="F65" s="23" t="s">
        <v>71</v>
      </c>
      <c r="G65" s="27" t="s">
        <v>77</v>
      </c>
      <c r="H65" s="24" t="s">
        <v>10</v>
      </c>
      <c r="I65" s="26">
        <v>0</v>
      </c>
    </row>
    <row r="66" ht="16" customHeight="1" spans="1:9">
      <c r="B66" s="5" t="s">
        <v>132</v>
      </c>
      <c r="C66" s="5" t="s">
        <v>133</v>
      </c>
      <c r="D66" s="5" t="s">
        <v>134</v>
      </c>
      <c r="E66" s="5" t="s">
        <v>135</v>
      </c>
      <c r="F66" s="5" t="s">
        <v>136</v>
      </c>
      <c r="G66" s="5" t="s">
        <v>137</v>
      </c>
      <c r="H66" s="5" t="s">
        <v>138</v>
      </c>
      <c r="I66" s="6" t="e">
        <v>#NUM!</v>
      </c>
    </row>
    <row r="67" ht="16" customHeight="1" spans="1:9">
      <c r="A67" s="7"/>
      <c r="B67" s="14" t="s">
        <v>252</v>
      </c>
      <c r="C67" s="14" t="s">
        <v>12</v>
      </c>
      <c r="D67" s="15" t="s">
        <v>253</v>
      </c>
      <c r="E67" s="17" t="s">
        <v>254</v>
      </c>
      <c r="F67" s="17" t="s">
        <v>51</v>
      </c>
      <c r="G67" s="28" t="s">
        <v>255</v>
      </c>
      <c r="H67" s="17" t="s">
        <v>256</v>
      </c>
      <c r="I67" s="18">
        <v>1104</v>
      </c>
    </row>
    <row r="68" ht="16" customHeight="1" spans="1:9">
      <c r="A68" s="7"/>
      <c r="B68" s="14" t="s">
        <v>257</v>
      </c>
      <c r="C68" s="14" t="s">
        <v>12</v>
      </c>
      <c r="D68" s="15" t="s">
        <v>253</v>
      </c>
      <c r="E68" s="17" t="s">
        <v>254</v>
      </c>
      <c r="F68" s="17" t="s">
        <v>258</v>
      </c>
      <c r="G68" s="28" t="s">
        <v>255</v>
      </c>
      <c r="H68" s="17" t="s">
        <v>256</v>
      </c>
      <c r="I68" s="18">
        <v>611.8</v>
      </c>
    </row>
    <row r="69" ht="16" customHeight="1" spans="1:9">
      <c r="A69" s="29"/>
      <c r="B69" s="30" t="s">
        <v>78</v>
      </c>
      <c r="C69" s="30" t="s">
        <v>12</v>
      </c>
      <c r="D69" s="15" t="s">
        <v>259</v>
      </c>
      <c r="E69" s="17" t="s">
        <v>260</v>
      </c>
      <c r="F69" s="17" t="s">
        <v>71</v>
      </c>
      <c r="G69" s="28" t="s">
        <v>255</v>
      </c>
      <c r="H69" s="17" t="s">
        <v>256</v>
      </c>
      <c r="I69" s="18">
        <v>473.8</v>
      </c>
    </row>
    <row r="70" ht="16" customHeight="1" spans="1:9">
      <c r="A70" s="7"/>
      <c r="B70" s="14" t="s">
        <v>261</v>
      </c>
      <c r="C70" s="14" t="s">
        <v>12</v>
      </c>
      <c r="D70" s="9" t="s">
        <v>259</v>
      </c>
      <c r="E70" s="17" t="s">
        <v>262</v>
      </c>
      <c r="F70" s="17" t="s">
        <v>71</v>
      </c>
      <c r="G70" s="31" t="s">
        <v>263</v>
      </c>
      <c r="H70" s="17" t="s">
        <v>264</v>
      </c>
      <c r="I70" s="18">
        <v>284.28</v>
      </c>
    </row>
    <row r="71" ht="16" customHeight="1" spans="1:9">
      <c r="A71" s="7"/>
      <c r="B71" s="14" t="s">
        <v>265</v>
      </c>
      <c r="C71" s="14" t="s">
        <v>12</v>
      </c>
      <c r="D71" s="9" t="s">
        <v>259</v>
      </c>
      <c r="E71" s="17" t="s">
        <v>266</v>
      </c>
      <c r="F71" s="17" t="s">
        <v>71</v>
      </c>
      <c r="G71" s="31" t="s">
        <v>267</v>
      </c>
      <c r="H71" s="17" t="s">
        <v>264</v>
      </c>
      <c r="I71" s="18">
        <v>759</v>
      </c>
    </row>
    <row r="72" ht="16" customHeight="1" spans="1:9">
      <c r="A72" s="7"/>
      <c r="B72" s="14" t="s">
        <v>268</v>
      </c>
      <c r="C72" s="14" t="s">
        <v>12</v>
      </c>
      <c r="D72" s="9" t="s">
        <v>259</v>
      </c>
      <c r="E72" s="17" t="s">
        <v>269</v>
      </c>
      <c r="F72" s="17" t="s">
        <v>71</v>
      </c>
      <c r="G72" s="31" t="s">
        <v>267</v>
      </c>
      <c r="H72" s="17" t="s">
        <v>264</v>
      </c>
      <c r="I72" s="18">
        <v>690</v>
      </c>
    </row>
    <row r="73" ht="16" customHeight="1" spans="1:9">
      <c r="A73" s="7"/>
      <c r="B73" s="14" t="s">
        <v>270</v>
      </c>
      <c r="C73" s="14" t="s">
        <v>12</v>
      </c>
      <c r="D73" s="9" t="s">
        <v>259</v>
      </c>
      <c r="E73" s="17" t="s">
        <v>271</v>
      </c>
      <c r="F73" s="17" t="s">
        <v>272</v>
      </c>
      <c r="G73" s="31" t="s">
        <v>273</v>
      </c>
      <c r="H73" s="14" t="s">
        <v>256</v>
      </c>
      <c r="I73" s="32">
        <v>2025.2</v>
      </c>
    </row>
    <row r="74" ht="16" customHeight="1" spans="1:9">
      <c r="A74" s="7"/>
      <c r="B74" s="14" t="s">
        <v>274</v>
      </c>
      <c r="C74" s="14" t="s">
        <v>12</v>
      </c>
      <c r="D74" s="9" t="s">
        <v>259</v>
      </c>
      <c r="E74" s="17" t="s">
        <v>271</v>
      </c>
      <c r="F74" s="17" t="s">
        <v>275</v>
      </c>
      <c r="G74" s="31" t="s">
        <v>273</v>
      </c>
      <c r="H74" s="14" t="s">
        <v>256</v>
      </c>
      <c r="I74" s="32">
        <v>2012.6</v>
      </c>
    </row>
    <row r="75" ht="16" customHeight="1" spans="1:9">
      <c r="A75" s="7"/>
      <c r="B75" s="14" t="s">
        <v>276</v>
      </c>
      <c r="C75" s="14" t="s">
        <v>12</v>
      </c>
      <c r="D75" s="9" t="s">
        <v>259</v>
      </c>
      <c r="E75" s="17" t="s">
        <v>277</v>
      </c>
      <c r="F75" s="17" t="s">
        <v>278</v>
      </c>
      <c r="G75" s="31" t="s">
        <v>279</v>
      </c>
      <c r="H75" s="14" t="s">
        <v>256</v>
      </c>
      <c r="I75" s="32">
        <v>2500</v>
      </c>
    </row>
    <row r="76" ht="16" customHeight="1" spans="1:9">
      <c r="A76" s="7"/>
      <c r="B76" s="14" t="s">
        <v>280</v>
      </c>
      <c r="C76" s="14" t="s">
        <v>12</v>
      </c>
      <c r="D76" s="9" t="s">
        <v>259</v>
      </c>
      <c r="E76" s="17" t="s">
        <v>277</v>
      </c>
      <c r="F76" s="17" t="s">
        <v>281</v>
      </c>
      <c r="G76" s="31" t="s">
        <v>282</v>
      </c>
      <c r="H76" s="14" t="s">
        <v>283</v>
      </c>
      <c r="I76" s="32">
        <v>920</v>
      </c>
    </row>
    <row r="77" ht="16" customHeight="1" spans="1:9">
      <c r="A77" s="7"/>
      <c r="B77" s="14" t="s">
        <v>284</v>
      </c>
      <c r="C77" s="14" t="s">
        <v>12</v>
      </c>
      <c r="D77" s="9" t="s">
        <v>259</v>
      </c>
      <c r="E77" s="17" t="s">
        <v>285</v>
      </c>
      <c r="F77" s="17" t="s">
        <v>285</v>
      </c>
      <c r="G77" s="31" t="s">
        <v>286</v>
      </c>
      <c r="H77" s="17" t="s">
        <v>264</v>
      </c>
      <c r="I77" s="18">
        <v>354.66</v>
      </c>
    </row>
    <row r="78" ht="16" customHeight="1" spans="1:9">
      <c r="A78" s="7"/>
      <c r="B78" s="14" t="s">
        <v>287</v>
      </c>
      <c r="C78" s="14" t="s">
        <v>12</v>
      </c>
      <c r="D78" s="9" t="s">
        <v>259</v>
      </c>
      <c r="E78" s="17" t="s">
        <v>288</v>
      </c>
      <c r="F78" s="17" t="s">
        <v>71</v>
      </c>
      <c r="G78" s="31" t="s">
        <v>289</v>
      </c>
      <c r="H78" s="17" t="s">
        <v>264</v>
      </c>
      <c r="I78" s="18">
        <v>575</v>
      </c>
    </row>
    <row r="79" ht="16" customHeight="1" spans="1:9">
      <c r="A79" s="7"/>
      <c r="B79" s="14" t="s">
        <v>290</v>
      </c>
      <c r="C79" s="14" t="s">
        <v>12</v>
      </c>
      <c r="D79" s="9" t="s">
        <v>259</v>
      </c>
      <c r="E79" s="17" t="s">
        <v>291</v>
      </c>
      <c r="F79" s="17" t="s">
        <v>71</v>
      </c>
      <c r="G79" s="31" t="s">
        <v>292</v>
      </c>
      <c r="H79" s="17" t="s">
        <v>293</v>
      </c>
      <c r="I79" s="18">
        <v>621</v>
      </c>
    </row>
    <row r="80" ht="16" customHeight="1" spans="1:9">
      <c r="A80" s="7"/>
      <c r="B80" s="14" t="s">
        <v>294</v>
      </c>
      <c r="C80" s="14" t="s">
        <v>12</v>
      </c>
      <c r="D80" s="9" t="s">
        <v>259</v>
      </c>
      <c r="E80" s="17" t="s">
        <v>295</v>
      </c>
      <c r="F80" s="17" t="s">
        <v>71</v>
      </c>
      <c r="G80" s="31" t="s">
        <v>292</v>
      </c>
      <c r="H80" s="17" t="s">
        <v>293</v>
      </c>
      <c r="I80" s="18">
        <v>598</v>
      </c>
    </row>
    <row r="81" ht="16" customHeight="1" spans="1:9">
      <c r="A81" s="7"/>
      <c r="B81" s="14" t="s">
        <v>296</v>
      </c>
      <c r="C81" s="14" t="s">
        <v>12</v>
      </c>
      <c r="D81" s="9" t="s">
        <v>259</v>
      </c>
      <c r="E81" s="17" t="s">
        <v>297</v>
      </c>
      <c r="F81" s="17" t="s">
        <v>71</v>
      </c>
      <c r="G81" s="31" t="s">
        <v>298</v>
      </c>
      <c r="H81" s="17" t="s">
        <v>256</v>
      </c>
      <c r="I81" s="18">
        <v>1380</v>
      </c>
    </row>
    <row r="82" ht="16" customHeight="1" spans="1:9">
      <c r="A82" s="33"/>
      <c r="B82" s="14" t="s">
        <v>299</v>
      </c>
      <c r="C82" s="22" t="s">
        <v>12</v>
      </c>
      <c r="D82" s="23" t="s">
        <v>300</v>
      </c>
      <c r="E82" s="24" t="s">
        <v>301</v>
      </c>
      <c r="F82" s="24" t="s">
        <v>71</v>
      </c>
      <c r="G82" s="34" t="s">
        <v>302</v>
      </c>
      <c r="H82" s="24" t="s">
        <v>256</v>
      </c>
      <c r="I82" s="26">
        <v>0</v>
      </c>
    </row>
    <row r="83" ht="16" customHeight="1" spans="1:9">
      <c r="A83" s="33"/>
      <c r="B83" s="14" t="s">
        <v>303</v>
      </c>
      <c r="C83" s="22" t="s">
        <v>12</v>
      </c>
      <c r="D83" s="23" t="s">
        <v>300</v>
      </c>
      <c r="E83" s="24" t="s">
        <v>304</v>
      </c>
      <c r="F83" s="24" t="s">
        <v>71</v>
      </c>
      <c r="G83" s="34" t="s">
        <v>305</v>
      </c>
      <c r="H83" s="24" t="s">
        <v>264</v>
      </c>
      <c r="I83" s="26">
        <v>0</v>
      </c>
    </row>
    <row r="84" ht="56" customHeight="1" spans="1:9">
      <c r="A84" s="21"/>
      <c r="B84" s="14" t="s">
        <v>306</v>
      </c>
      <c r="C84" s="22" t="s">
        <v>12</v>
      </c>
      <c r="D84" s="23" t="s">
        <v>300</v>
      </c>
      <c r="E84" s="24" t="s">
        <v>307</v>
      </c>
      <c r="F84" s="24" t="s">
        <v>71</v>
      </c>
      <c r="G84" s="34" t="s">
        <v>308</v>
      </c>
      <c r="H84" s="24" t="s">
        <v>309</v>
      </c>
      <c r="I84" s="26">
        <v>0</v>
      </c>
    </row>
    <row r="85" ht="16" customHeight="1" spans="1:9">
      <c r="A85" s="33"/>
      <c r="B85" s="14" t="s">
        <v>310</v>
      </c>
      <c r="C85" s="22" t="s">
        <v>12</v>
      </c>
      <c r="D85" s="23" t="s">
        <v>300</v>
      </c>
      <c r="E85" s="24" t="s">
        <v>311</v>
      </c>
      <c r="F85" s="24" t="s">
        <v>71</v>
      </c>
      <c r="G85" s="34" t="s">
        <v>312</v>
      </c>
      <c r="H85" s="24" t="s">
        <v>313</v>
      </c>
      <c r="I85" s="26">
        <v>0</v>
      </c>
    </row>
    <row r="86" ht="16" customHeight="1" spans="1:9">
      <c r="B86" s="5" t="s">
        <v>132</v>
      </c>
      <c r="C86" s="5" t="s">
        <v>133</v>
      </c>
      <c r="D86" s="5" t="s">
        <v>134</v>
      </c>
      <c r="E86" s="5" t="s">
        <v>135</v>
      </c>
      <c r="F86" s="5" t="s">
        <v>136</v>
      </c>
      <c r="G86" s="5" t="s">
        <v>137</v>
      </c>
      <c r="H86" s="5" t="s">
        <v>138</v>
      </c>
      <c r="I86" s="6" t="e">
        <v>#NUM!</v>
      </c>
    </row>
    <row r="87" ht="16" customHeight="1" spans="1:9">
      <c r="A87" s="7"/>
      <c r="B87" s="14" t="s">
        <v>79</v>
      </c>
      <c r="C87" s="14" t="s">
        <v>14</v>
      </c>
      <c r="D87" s="17" t="s">
        <v>314</v>
      </c>
      <c r="E87" s="17" t="s">
        <v>315</v>
      </c>
      <c r="F87" s="35" t="s">
        <v>316</v>
      </c>
      <c r="G87" s="16" t="s">
        <v>317</v>
      </c>
      <c r="H87" s="17" t="s">
        <v>318</v>
      </c>
      <c r="I87" s="18">
        <v>1840</v>
      </c>
    </row>
    <row r="88" ht="16" customHeight="1" spans="1:9">
      <c r="A88" s="7"/>
      <c r="B88" s="14" t="s">
        <v>319</v>
      </c>
      <c r="C88" s="14" t="s">
        <v>14</v>
      </c>
      <c r="D88" s="17" t="s">
        <v>314</v>
      </c>
      <c r="E88" s="17" t="s">
        <v>315</v>
      </c>
      <c r="F88" s="35" t="s">
        <v>320</v>
      </c>
      <c r="G88" s="16" t="s">
        <v>321</v>
      </c>
      <c r="H88" s="17" t="s">
        <v>318</v>
      </c>
      <c r="I88" s="18">
        <v>3000</v>
      </c>
    </row>
    <row r="89" ht="16" customHeight="1" spans="1:9">
      <c r="A89" s="7"/>
      <c r="B89" s="14" t="s">
        <v>322</v>
      </c>
      <c r="C89" s="14" t="s">
        <v>14</v>
      </c>
      <c r="D89" s="17" t="s">
        <v>314</v>
      </c>
      <c r="E89" s="17" t="s">
        <v>323</v>
      </c>
      <c r="F89" s="35" t="s">
        <v>324</v>
      </c>
      <c r="G89" s="16" t="s">
        <v>325</v>
      </c>
      <c r="H89" s="17" t="s">
        <v>318</v>
      </c>
      <c r="I89" s="18">
        <v>460</v>
      </c>
    </row>
    <row r="90" ht="16" customHeight="1" spans="1:9">
      <c r="A90" s="7"/>
      <c r="B90" s="14" t="s">
        <v>326</v>
      </c>
      <c r="C90" s="14" t="s">
        <v>14</v>
      </c>
      <c r="D90" s="17" t="s">
        <v>314</v>
      </c>
      <c r="E90" s="17" t="s">
        <v>323</v>
      </c>
      <c r="F90" s="35" t="s">
        <v>327</v>
      </c>
      <c r="G90" s="16" t="s">
        <v>328</v>
      </c>
      <c r="H90" s="17" t="s">
        <v>318</v>
      </c>
      <c r="I90" s="18">
        <v>828</v>
      </c>
    </row>
    <row r="91" ht="16" customHeight="1" spans="1:9">
      <c r="A91" s="7"/>
      <c r="B91" s="14" t="s">
        <v>329</v>
      </c>
      <c r="C91" s="14" t="s">
        <v>14</v>
      </c>
      <c r="D91" s="15" t="s">
        <v>330</v>
      </c>
      <c r="E91" s="17" t="s">
        <v>331</v>
      </c>
      <c r="F91" s="17" t="s">
        <v>332</v>
      </c>
      <c r="G91" s="16" t="s">
        <v>333</v>
      </c>
      <c r="H91" s="17" t="s">
        <v>318</v>
      </c>
      <c r="I91" s="18">
        <v>138</v>
      </c>
    </row>
    <row r="92" ht="16" customHeight="1" spans="1:9">
      <c r="A92" s="7"/>
      <c r="B92" s="14" t="s">
        <v>334</v>
      </c>
      <c r="C92" s="14" t="s">
        <v>14</v>
      </c>
      <c r="D92" s="15" t="s">
        <v>335</v>
      </c>
      <c r="E92" s="17" t="s">
        <v>336</v>
      </c>
      <c r="F92" s="17" t="s">
        <v>71</v>
      </c>
      <c r="G92" s="16" t="s">
        <v>337</v>
      </c>
      <c r="H92" s="17" t="s">
        <v>338</v>
      </c>
      <c r="I92" s="18">
        <v>100</v>
      </c>
    </row>
    <row r="93" ht="16" customHeight="1" spans="1:9">
      <c r="B93" s="5" t="s">
        <v>132</v>
      </c>
      <c r="C93" s="5" t="s">
        <v>133</v>
      </c>
      <c r="D93" s="5" t="s">
        <v>134</v>
      </c>
      <c r="E93" s="5" t="s">
        <v>135</v>
      </c>
      <c r="F93" s="5" t="s">
        <v>136</v>
      </c>
      <c r="G93" s="5" t="s">
        <v>137</v>
      </c>
      <c r="H93" s="5" t="s">
        <v>138</v>
      </c>
      <c r="I93" s="6" t="e">
        <v>#NUM!</v>
      </c>
    </row>
    <row r="94" ht="16" customHeight="1" spans="1:9">
      <c r="A94" s="33"/>
      <c r="B94" s="14" t="s">
        <v>339</v>
      </c>
      <c r="C94" s="14" t="s">
        <v>16</v>
      </c>
      <c r="D94" s="36" t="s">
        <v>340</v>
      </c>
      <c r="E94" s="36" t="s">
        <v>341</v>
      </c>
      <c r="F94" s="36" t="s">
        <v>71</v>
      </c>
      <c r="G94" s="16" t="s">
        <v>342</v>
      </c>
      <c r="H94" s="14" t="s">
        <v>343</v>
      </c>
      <c r="I94" s="32">
        <v>296.148</v>
      </c>
    </row>
    <row r="95" ht="16" customHeight="1" spans="1:9">
      <c r="A95" s="33"/>
      <c r="B95" s="14" t="s">
        <v>344</v>
      </c>
      <c r="C95" s="14" t="s">
        <v>16</v>
      </c>
      <c r="D95" s="36" t="s">
        <v>340</v>
      </c>
      <c r="E95" s="36" t="s">
        <v>345</v>
      </c>
      <c r="F95" s="36" t="s">
        <v>71</v>
      </c>
      <c r="G95" s="16" t="s">
        <v>346</v>
      </c>
      <c r="H95" s="14" t="s">
        <v>343</v>
      </c>
      <c r="I95" s="32">
        <v>414</v>
      </c>
    </row>
    <row r="96" ht="16" customHeight="1" spans="1:9">
      <c r="A96" s="7"/>
      <c r="B96" s="14" t="s">
        <v>80</v>
      </c>
      <c r="C96" s="14" t="s">
        <v>16</v>
      </c>
      <c r="D96" s="37" t="s">
        <v>347</v>
      </c>
      <c r="E96" s="36" t="s">
        <v>348</v>
      </c>
      <c r="F96" s="35" t="s">
        <v>349</v>
      </c>
      <c r="G96" s="16" t="s">
        <v>71</v>
      </c>
      <c r="H96" s="14" t="s">
        <v>343</v>
      </c>
      <c r="I96" s="32">
        <v>52.9</v>
      </c>
    </row>
    <row r="97" ht="16" customHeight="1" spans="1:9">
      <c r="A97" s="7"/>
      <c r="B97" s="14" t="s">
        <v>350</v>
      </c>
      <c r="C97" s="14" t="s">
        <v>16</v>
      </c>
      <c r="D97" s="37" t="s">
        <v>347</v>
      </c>
      <c r="E97" s="36" t="s">
        <v>351</v>
      </c>
      <c r="F97" s="36" t="s">
        <v>351</v>
      </c>
      <c r="G97" s="16" t="s">
        <v>352</v>
      </c>
      <c r="H97" s="38" t="s">
        <v>343</v>
      </c>
      <c r="I97" s="39">
        <v>73.6</v>
      </c>
    </row>
    <row r="98" ht="16" customHeight="1" spans="1:9">
      <c r="A98" s="7"/>
      <c r="B98" s="14" t="s">
        <v>353</v>
      </c>
      <c r="C98" s="14" t="s">
        <v>16</v>
      </c>
      <c r="D98" s="36" t="s">
        <v>354</v>
      </c>
      <c r="E98" s="36" t="s">
        <v>355</v>
      </c>
      <c r="F98" s="36" t="s">
        <v>71</v>
      </c>
      <c r="G98" s="16" t="s">
        <v>356</v>
      </c>
      <c r="H98" s="38" t="s">
        <v>343</v>
      </c>
      <c r="I98" s="39">
        <v>73.6</v>
      </c>
    </row>
    <row r="99" ht="16" customHeight="1" spans="1:9">
      <c r="A99" s="7"/>
      <c r="B99" s="14" t="s">
        <v>357</v>
      </c>
      <c r="C99" s="14" t="s">
        <v>16</v>
      </c>
      <c r="D99" s="36" t="s">
        <v>354</v>
      </c>
      <c r="E99" s="36" t="s">
        <v>358</v>
      </c>
      <c r="F99" s="36" t="s">
        <v>71</v>
      </c>
      <c r="G99" s="16" t="s">
        <v>356</v>
      </c>
      <c r="H99" s="38" t="s">
        <v>343</v>
      </c>
      <c r="I99" s="39">
        <v>96.6</v>
      </c>
    </row>
    <row r="100" ht="16" customHeight="1" spans="1:9">
      <c r="A100" s="7"/>
      <c r="B100" s="14" t="s">
        <v>359</v>
      </c>
      <c r="C100" s="14" t="s">
        <v>16</v>
      </c>
      <c r="D100" s="36" t="s">
        <v>360</v>
      </c>
      <c r="E100" s="36" t="s">
        <v>361</v>
      </c>
      <c r="F100" s="36" t="s">
        <v>71</v>
      </c>
      <c r="G100" s="16" t="s">
        <v>362</v>
      </c>
      <c r="H100" s="38" t="s">
        <v>363</v>
      </c>
      <c r="I100" s="39">
        <v>73.6</v>
      </c>
    </row>
    <row r="101" ht="16" customHeight="1" spans="1:9">
      <c r="A101" s="7"/>
      <c r="B101" s="14" t="s">
        <v>364</v>
      </c>
      <c r="C101" s="14" t="s">
        <v>16</v>
      </c>
      <c r="D101" s="36" t="s">
        <v>360</v>
      </c>
      <c r="E101" s="36" t="s">
        <v>365</v>
      </c>
      <c r="F101" s="36" t="s">
        <v>71</v>
      </c>
      <c r="G101" s="16" t="s">
        <v>366</v>
      </c>
      <c r="H101" s="38" t="s">
        <v>363</v>
      </c>
      <c r="I101" s="39">
        <v>460</v>
      </c>
    </row>
    <row r="102" ht="16" customHeight="1" spans="1:9">
      <c r="A102" s="7"/>
      <c r="B102" s="14" t="s">
        <v>367</v>
      </c>
      <c r="C102" s="14" t="s">
        <v>16</v>
      </c>
      <c r="D102" s="36" t="s">
        <v>360</v>
      </c>
      <c r="E102" s="36" t="s">
        <v>368</v>
      </c>
      <c r="F102" s="36" t="s">
        <v>71</v>
      </c>
      <c r="G102" s="16" t="s">
        <v>369</v>
      </c>
      <c r="H102" s="38" t="s">
        <v>363</v>
      </c>
      <c r="I102" s="39">
        <v>345</v>
      </c>
    </row>
    <row r="103" ht="16" customHeight="1" spans="1:9">
      <c r="A103" s="7"/>
      <c r="B103" s="14" t="s">
        <v>370</v>
      </c>
      <c r="C103" s="14" t="s">
        <v>16</v>
      </c>
      <c r="D103" s="36" t="s">
        <v>371</v>
      </c>
      <c r="E103" s="36" t="s">
        <v>372</v>
      </c>
      <c r="F103" s="36" t="s">
        <v>71</v>
      </c>
      <c r="G103" s="16" t="s">
        <v>373</v>
      </c>
      <c r="H103" s="38" t="s">
        <v>363</v>
      </c>
      <c r="I103" s="39">
        <v>165.6</v>
      </c>
    </row>
    <row r="104" ht="16" customHeight="1" spans="1:9">
      <c r="A104" s="7"/>
      <c r="B104" s="14" t="s">
        <v>374</v>
      </c>
      <c r="C104" s="14" t="s">
        <v>16</v>
      </c>
      <c r="D104" s="36" t="s">
        <v>371</v>
      </c>
      <c r="E104" s="36" t="s">
        <v>375</v>
      </c>
      <c r="F104" s="36" t="s">
        <v>71</v>
      </c>
      <c r="G104" s="16" t="s">
        <v>376</v>
      </c>
      <c r="H104" s="38" t="s">
        <v>363</v>
      </c>
      <c r="I104" s="39">
        <v>276</v>
      </c>
    </row>
    <row r="105" ht="16" customHeight="1" spans="1:9">
      <c r="A105" s="29"/>
      <c r="B105" s="30" t="s">
        <v>377</v>
      </c>
      <c r="C105" s="30" t="s">
        <v>16</v>
      </c>
      <c r="D105" s="40" t="s">
        <v>371</v>
      </c>
      <c r="E105" s="40" t="s">
        <v>378</v>
      </c>
      <c r="F105" s="40"/>
      <c r="G105" s="31" t="s">
        <v>379</v>
      </c>
      <c r="H105" s="41" t="s">
        <v>363</v>
      </c>
      <c r="I105" s="42">
        <v>500</v>
      </c>
    </row>
    <row r="106" ht="16" customHeight="1" spans="1:9">
      <c r="A106" s="7"/>
      <c r="B106" s="14" t="s">
        <v>380</v>
      </c>
      <c r="C106" s="14" t="s">
        <v>16</v>
      </c>
      <c r="D106" s="36" t="s">
        <v>381</v>
      </c>
      <c r="E106" s="36" t="s">
        <v>382</v>
      </c>
      <c r="F106" s="36" t="s">
        <v>71</v>
      </c>
      <c r="G106" s="16" t="s">
        <v>383</v>
      </c>
      <c r="H106" s="38" t="s">
        <v>343</v>
      </c>
      <c r="I106" s="39">
        <v>85</v>
      </c>
    </row>
    <row r="107" ht="16" customHeight="1" spans="1:9">
      <c r="A107" s="7"/>
      <c r="B107" s="14" t="s">
        <v>384</v>
      </c>
      <c r="C107" s="14" t="s">
        <v>16</v>
      </c>
      <c r="D107" s="36" t="s">
        <v>381</v>
      </c>
      <c r="E107" s="43" t="s">
        <v>385</v>
      </c>
      <c r="F107" s="36" t="s">
        <v>71</v>
      </c>
      <c r="G107" s="16" t="s">
        <v>386</v>
      </c>
      <c r="H107" s="38" t="s">
        <v>343</v>
      </c>
      <c r="I107" s="39">
        <v>100</v>
      </c>
    </row>
    <row r="108" ht="16" customHeight="1" spans="1:9">
      <c r="A108" s="7"/>
      <c r="B108" s="14" t="s">
        <v>387</v>
      </c>
      <c r="C108" s="14" t="s">
        <v>16</v>
      </c>
      <c r="D108" s="36" t="s">
        <v>388</v>
      </c>
      <c r="E108" s="43" t="s">
        <v>389</v>
      </c>
      <c r="F108" s="36" t="s">
        <v>71</v>
      </c>
      <c r="G108" s="16" t="s">
        <v>390</v>
      </c>
      <c r="H108" s="38" t="s">
        <v>343</v>
      </c>
      <c r="I108" s="39">
        <v>128.8</v>
      </c>
    </row>
    <row r="109" ht="16" customHeight="1" spans="1:9">
      <c r="A109" s="7"/>
      <c r="B109" s="14" t="s">
        <v>391</v>
      </c>
      <c r="C109" s="14" t="s">
        <v>16</v>
      </c>
      <c r="D109" s="36" t="s">
        <v>388</v>
      </c>
      <c r="E109" s="43" t="s">
        <v>392</v>
      </c>
      <c r="F109" s="36" t="s">
        <v>71</v>
      </c>
      <c r="G109" s="16" t="s">
        <v>393</v>
      </c>
      <c r="H109" s="38" t="s">
        <v>343</v>
      </c>
      <c r="I109" s="39">
        <v>165.6</v>
      </c>
    </row>
    <row r="110" ht="16" customHeight="1" spans="1:9">
      <c r="B110" s="5" t="s">
        <v>132</v>
      </c>
      <c r="C110" s="5" t="s">
        <v>133</v>
      </c>
      <c r="D110" s="5" t="s">
        <v>134</v>
      </c>
      <c r="E110" s="5" t="s">
        <v>135</v>
      </c>
      <c r="F110" s="5" t="s">
        <v>136</v>
      </c>
      <c r="G110" s="5" t="s">
        <v>137</v>
      </c>
      <c r="H110" s="5" t="s">
        <v>138</v>
      </c>
      <c r="I110" s="6" t="e">
        <v>#NUM!</v>
      </c>
    </row>
    <row r="111" ht="16" customHeight="1" spans="1:9">
      <c r="A111" s="44"/>
      <c r="B111" s="14" t="s">
        <v>394</v>
      </c>
      <c r="C111" s="17" t="s">
        <v>18</v>
      </c>
      <c r="D111" s="17" t="s">
        <v>395</v>
      </c>
      <c r="E111" s="45" t="s">
        <v>396</v>
      </c>
      <c r="F111" s="46" t="s">
        <v>71</v>
      </c>
      <c r="G111" s="16" t="s">
        <v>71</v>
      </c>
      <c r="H111" s="38" t="s">
        <v>91</v>
      </c>
      <c r="I111" s="39">
        <v>1.15</v>
      </c>
    </row>
    <row r="112" ht="16" customHeight="1" spans="1:9">
      <c r="A112" s="44"/>
      <c r="B112" s="14" t="s">
        <v>397</v>
      </c>
      <c r="C112" s="17" t="s">
        <v>18</v>
      </c>
      <c r="D112" s="17" t="s">
        <v>395</v>
      </c>
      <c r="E112" s="45" t="s">
        <v>398</v>
      </c>
      <c r="F112" s="46" t="s">
        <v>71</v>
      </c>
      <c r="G112" s="16" t="s">
        <v>71</v>
      </c>
      <c r="H112" s="38" t="s">
        <v>91</v>
      </c>
      <c r="I112" s="39">
        <v>1.6514</v>
      </c>
    </row>
    <row r="113" ht="16" customHeight="1" spans="1:9">
      <c r="A113" s="44"/>
      <c r="B113" s="14" t="s">
        <v>399</v>
      </c>
      <c r="C113" s="17" t="s">
        <v>18</v>
      </c>
      <c r="D113" s="17" t="s">
        <v>395</v>
      </c>
      <c r="E113" s="45" t="s">
        <v>400</v>
      </c>
      <c r="F113" s="46" t="s">
        <v>71</v>
      </c>
      <c r="G113" s="16" t="s">
        <v>71</v>
      </c>
      <c r="H113" s="38" t="s">
        <v>91</v>
      </c>
      <c r="I113" s="39">
        <v>2.1252</v>
      </c>
    </row>
    <row r="114" ht="16" customHeight="1" spans="1:9">
      <c r="A114" s="44"/>
      <c r="B114" s="14" t="s">
        <v>401</v>
      </c>
      <c r="C114" s="17" t="s">
        <v>18</v>
      </c>
      <c r="D114" s="17" t="s">
        <v>395</v>
      </c>
      <c r="E114" s="45" t="s">
        <v>402</v>
      </c>
      <c r="F114" s="46" t="s">
        <v>71</v>
      </c>
      <c r="G114" s="16" t="s">
        <v>71</v>
      </c>
      <c r="H114" s="38" t="s">
        <v>91</v>
      </c>
      <c r="I114" s="39">
        <v>2.76</v>
      </c>
    </row>
    <row r="115" ht="16" customHeight="1" spans="1:9">
      <c r="A115" s="44"/>
      <c r="B115" s="14" t="s">
        <v>403</v>
      </c>
      <c r="C115" s="17" t="s">
        <v>18</v>
      </c>
      <c r="D115" s="17" t="s">
        <v>395</v>
      </c>
      <c r="E115" s="45" t="s">
        <v>404</v>
      </c>
      <c r="F115" s="46" t="s">
        <v>71</v>
      </c>
      <c r="G115" s="16" t="s">
        <v>71</v>
      </c>
      <c r="H115" s="38" t="s">
        <v>91</v>
      </c>
      <c r="I115" s="39">
        <v>1.84</v>
      </c>
    </row>
    <row r="116" ht="16" customHeight="1" spans="1:9">
      <c r="A116" s="44"/>
      <c r="B116" s="14" t="s">
        <v>405</v>
      </c>
      <c r="C116" s="17" t="s">
        <v>18</v>
      </c>
      <c r="D116" s="17" t="s">
        <v>395</v>
      </c>
      <c r="E116" s="45" t="s">
        <v>406</v>
      </c>
      <c r="F116" s="46" t="s">
        <v>71</v>
      </c>
      <c r="G116" s="16" t="s">
        <v>71</v>
      </c>
      <c r="H116" s="38" t="s">
        <v>91</v>
      </c>
      <c r="I116" s="39">
        <v>3</v>
      </c>
    </row>
    <row r="117" ht="16" customHeight="1" spans="1:9">
      <c r="A117" s="44"/>
      <c r="B117" s="14" t="s">
        <v>407</v>
      </c>
      <c r="C117" s="17" t="s">
        <v>18</v>
      </c>
      <c r="D117" s="17" t="s">
        <v>395</v>
      </c>
      <c r="E117" s="45" t="s">
        <v>408</v>
      </c>
      <c r="F117" s="46" t="s">
        <v>71</v>
      </c>
      <c r="G117" s="16" t="s">
        <v>71</v>
      </c>
      <c r="H117" s="38" t="s">
        <v>91</v>
      </c>
      <c r="I117" s="39">
        <v>4</v>
      </c>
    </row>
    <row r="118" ht="16" customHeight="1" spans="1:9">
      <c r="A118" s="44"/>
      <c r="B118" s="14" t="s">
        <v>409</v>
      </c>
      <c r="C118" s="17" t="s">
        <v>18</v>
      </c>
      <c r="D118" s="17" t="s">
        <v>395</v>
      </c>
      <c r="E118" s="45" t="s">
        <v>410</v>
      </c>
      <c r="F118" s="46" t="s">
        <v>71</v>
      </c>
      <c r="G118" s="16" t="s">
        <v>411</v>
      </c>
      <c r="H118" s="47" t="s">
        <v>91</v>
      </c>
      <c r="I118" s="48">
        <v>5</v>
      </c>
    </row>
    <row r="119" ht="16" customHeight="1" spans="1:9">
      <c r="A119" s="44"/>
      <c r="B119" s="14" t="s">
        <v>412</v>
      </c>
      <c r="C119" s="17" t="s">
        <v>18</v>
      </c>
      <c r="D119" s="17" t="s">
        <v>395</v>
      </c>
      <c r="E119" s="45" t="s">
        <v>413</v>
      </c>
      <c r="F119" s="46" t="s">
        <v>71</v>
      </c>
      <c r="G119" s="16" t="s">
        <v>414</v>
      </c>
      <c r="H119" s="47" t="s">
        <v>91</v>
      </c>
      <c r="I119" s="48">
        <v>5</v>
      </c>
    </row>
    <row r="120" ht="16" customHeight="1" spans="1:9">
      <c r="A120" s="44"/>
      <c r="B120" s="14" t="s">
        <v>415</v>
      </c>
      <c r="C120" s="17" t="s">
        <v>18</v>
      </c>
      <c r="D120" s="17" t="s">
        <v>395</v>
      </c>
      <c r="E120" s="45" t="s">
        <v>416</v>
      </c>
      <c r="F120" s="46" t="s">
        <v>71</v>
      </c>
      <c r="G120" s="16" t="s">
        <v>417</v>
      </c>
      <c r="H120" s="47" t="s">
        <v>418</v>
      </c>
      <c r="I120" s="48">
        <v>4.6</v>
      </c>
    </row>
    <row r="121" ht="16" customHeight="1" spans="1:9">
      <c r="A121" s="44"/>
      <c r="B121" s="14" t="s">
        <v>419</v>
      </c>
      <c r="C121" s="17" t="s">
        <v>18</v>
      </c>
      <c r="D121" s="17" t="s">
        <v>395</v>
      </c>
      <c r="E121" s="45" t="s">
        <v>420</v>
      </c>
      <c r="F121" s="46" t="s">
        <v>71</v>
      </c>
      <c r="G121" s="16" t="s">
        <v>421</v>
      </c>
      <c r="H121" s="47" t="s">
        <v>91</v>
      </c>
      <c r="I121" s="48">
        <v>9.2</v>
      </c>
    </row>
    <row r="122" ht="16" customHeight="1" spans="1:9">
      <c r="A122" s="44"/>
      <c r="B122" s="14" t="s">
        <v>81</v>
      </c>
      <c r="C122" s="17" t="s">
        <v>18</v>
      </c>
      <c r="D122" s="17" t="s">
        <v>395</v>
      </c>
      <c r="E122" s="45" t="s">
        <v>422</v>
      </c>
      <c r="F122" s="46" t="s">
        <v>71</v>
      </c>
      <c r="G122" s="16" t="s">
        <v>423</v>
      </c>
      <c r="H122" s="47" t="s">
        <v>91</v>
      </c>
      <c r="I122" s="48">
        <v>46</v>
      </c>
    </row>
    <row r="123" ht="16" customHeight="1" spans="1:9">
      <c r="A123" s="44"/>
      <c r="B123" s="14" t="s">
        <v>424</v>
      </c>
      <c r="C123" s="17" t="s">
        <v>18</v>
      </c>
      <c r="D123" s="17" t="s">
        <v>395</v>
      </c>
      <c r="E123" s="45" t="s">
        <v>425</v>
      </c>
      <c r="F123" s="46" t="s">
        <v>71</v>
      </c>
      <c r="G123" s="16" t="s">
        <v>426</v>
      </c>
      <c r="H123" s="47" t="s">
        <v>418</v>
      </c>
      <c r="I123" s="48">
        <v>6.6608</v>
      </c>
    </row>
    <row r="124" ht="16" customHeight="1" spans="1:9">
      <c r="A124" s="44"/>
      <c r="B124" s="14" t="s">
        <v>427</v>
      </c>
      <c r="C124" s="17" t="s">
        <v>18</v>
      </c>
      <c r="D124" s="17" t="s">
        <v>395</v>
      </c>
      <c r="E124" s="45" t="s">
        <v>428</v>
      </c>
      <c r="F124" s="46" t="s">
        <v>71</v>
      </c>
      <c r="G124" s="16" t="s">
        <v>429</v>
      </c>
      <c r="H124" s="47" t="s">
        <v>418</v>
      </c>
      <c r="I124" s="48">
        <v>10.12</v>
      </c>
    </row>
    <row r="125" ht="16" customHeight="1" spans="1:9">
      <c r="A125" s="44"/>
      <c r="B125" s="14" t="s">
        <v>430</v>
      </c>
      <c r="C125" s="17" t="s">
        <v>18</v>
      </c>
      <c r="D125" s="17" t="s">
        <v>395</v>
      </c>
      <c r="E125" s="45" t="s">
        <v>431</v>
      </c>
      <c r="F125" s="46" t="s">
        <v>71</v>
      </c>
      <c r="G125" s="16" t="s">
        <v>432</v>
      </c>
      <c r="H125" s="47" t="s">
        <v>418</v>
      </c>
      <c r="I125" s="48">
        <v>8.28</v>
      </c>
    </row>
    <row r="126" ht="16" customHeight="1" spans="1:9">
      <c r="A126" s="44"/>
      <c r="B126" s="14" t="s">
        <v>433</v>
      </c>
      <c r="C126" s="17" t="s">
        <v>18</v>
      </c>
      <c r="D126" s="17" t="s">
        <v>395</v>
      </c>
      <c r="E126" s="45" t="s">
        <v>434</v>
      </c>
      <c r="F126" s="46" t="s">
        <v>71</v>
      </c>
      <c r="G126" s="16" t="s">
        <v>435</v>
      </c>
      <c r="H126" s="47" t="s">
        <v>418</v>
      </c>
      <c r="I126" s="48">
        <v>12.42</v>
      </c>
    </row>
    <row r="127" ht="16" customHeight="1" spans="1:9">
      <c r="A127" s="44"/>
      <c r="B127" s="14" t="s">
        <v>436</v>
      </c>
      <c r="C127" s="17" t="s">
        <v>18</v>
      </c>
      <c r="D127" s="17" t="s">
        <v>395</v>
      </c>
      <c r="E127" s="45" t="s">
        <v>437</v>
      </c>
      <c r="F127" s="46" t="s">
        <v>71</v>
      </c>
      <c r="G127" s="16" t="s">
        <v>438</v>
      </c>
      <c r="H127" s="47" t="s">
        <v>363</v>
      </c>
      <c r="I127" s="48">
        <v>10</v>
      </c>
    </row>
    <row r="128" ht="16" customHeight="1" spans="1:9">
      <c r="A128" s="44"/>
      <c r="B128" s="14" t="s">
        <v>439</v>
      </c>
      <c r="C128" s="17" t="s">
        <v>18</v>
      </c>
      <c r="D128" s="17" t="s">
        <v>395</v>
      </c>
      <c r="E128" s="45" t="s">
        <v>440</v>
      </c>
      <c r="F128" s="46" t="s">
        <v>71</v>
      </c>
      <c r="G128" s="16" t="s">
        <v>441</v>
      </c>
      <c r="H128" s="47" t="s">
        <v>363</v>
      </c>
      <c r="I128" s="48">
        <v>10</v>
      </c>
    </row>
    <row r="129" ht="16" customHeight="1" spans="1:9">
      <c r="A129" s="44"/>
      <c r="B129" s="14" t="s">
        <v>442</v>
      </c>
      <c r="C129" s="17" t="s">
        <v>18</v>
      </c>
      <c r="D129" s="17" t="s">
        <v>395</v>
      </c>
      <c r="E129" s="45" t="s">
        <v>443</v>
      </c>
      <c r="F129" s="46" t="s">
        <v>71</v>
      </c>
      <c r="G129" s="16" t="s">
        <v>444</v>
      </c>
      <c r="H129" s="47" t="s">
        <v>91</v>
      </c>
      <c r="I129" s="48">
        <v>2.8428</v>
      </c>
    </row>
    <row r="130" ht="16" customHeight="1" spans="1:9">
      <c r="A130" s="44"/>
      <c r="B130" s="14" t="s">
        <v>445</v>
      </c>
      <c r="C130" s="17" t="s">
        <v>18</v>
      </c>
      <c r="D130" s="17" t="s">
        <v>395</v>
      </c>
      <c r="E130" s="45" t="s">
        <v>446</v>
      </c>
      <c r="F130" s="46" t="s">
        <v>71</v>
      </c>
      <c r="G130" s="16" t="s">
        <v>447</v>
      </c>
      <c r="H130" s="49" t="s">
        <v>91</v>
      </c>
      <c r="I130" s="50">
        <v>2</v>
      </c>
    </row>
    <row r="131" ht="16" customHeight="1" spans="1:9">
      <c r="A131" s="44"/>
      <c r="B131" s="14" t="s">
        <v>448</v>
      </c>
      <c r="C131" s="17" t="s">
        <v>18</v>
      </c>
      <c r="D131" s="17" t="s">
        <v>395</v>
      </c>
      <c r="E131" s="45" t="s">
        <v>449</v>
      </c>
      <c r="F131" s="46" t="s">
        <v>71</v>
      </c>
      <c r="G131" s="16" t="s">
        <v>450</v>
      </c>
      <c r="H131" s="49" t="s">
        <v>91</v>
      </c>
      <c r="I131" s="50">
        <v>1.4076</v>
      </c>
    </row>
    <row r="132" ht="16" customHeight="1" spans="1:9">
      <c r="A132" s="44"/>
      <c r="B132" s="14" t="s">
        <v>451</v>
      </c>
      <c r="C132" s="17" t="s">
        <v>18</v>
      </c>
      <c r="D132" s="17" t="s">
        <v>395</v>
      </c>
      <c r="E132" s="45" t="s">
        <v>452</v>
      </c>
      <c r="F132" s="46" t="s">
        <v>71</v>
      </c>
      <c r="G132" s="16" t="s">
        <v>453</v>
      </c>
      <c r="H132" s="49" t="s">
        <v>363</v>
      </c>
      <c r="I132" s="50">
        <v>8.5008</v>
      </c>
    </row>
    <row r="133" ht="16" customHeight="1" spans="1:9">
      <c r="A133" s="44"/>
      <c r="B133" s="14" t="s">
        <v>454</v>
      </c>
      <c r="C133" s="17" t="s">
        <v>18</v>
      </c>
      <c r="D133" s="17" t="s">
        <v>395</v>
      </c>
      <c r="E133" s="45" t="s">
        <v>455</v>
      </c>
      <c r="F133" s="46" t="s">
        <v>71</v>
      </c>
      <c r="G133" s="16" t="s">
        <v>456</v>
      </c>
      <c r="H133" s="49" t="s">
        <v>363</v>
      </c>
      <c r="I133" s="50">
        <v>10.8008</v>
      </c>
    </row>
    <row r="134" ht="16" customHeight="1" spans="1:9">
      <c r="A134" s="44"/>
      <c r="B134" s="14" t="s">
        <v>457</v>
      </c>
      <c r="C134" s="17" t="s">
        <v>18</v>
      </c>
      <c r="D134" s="17" t="s">
        <v>395</v>
      </c>
      <c r="E134" s="45" t="s">
        <v>458</v>
      </c>
      <c r="F134" s="46" t="s">
        <v>71</v>
      </c>
      <c r="G134" s="16" t="s">
        <v>459</v>
      </c>
      <c r="H134" s="49" t="s">
        <v>363</v>
      </c>
      <c r="I134" s="50">
        <v>18.86</v>
      </c>
    </row>
    <row r="135" ht="16" customHeight="1" spans="1:9">
      <c r="A135" s="44"/>
      <c r="B135" s="14" t="s">
        <v>460</v>
      </c>
      <c r="C135" s="17" t="s">
        <v>18</v>
      </c>
      <c r="D135" s="17" t="s">
        <v>395</v>
      </c>
      <c r="E135" s="45" t="s">
        <v>461</v>
      </c>
      <c r="F135" s="46" t="s">
        <v>71</v>
      </c>
      <c r="G135" s="16" t="s">
        <v>462</v>
      </c>
      <c r="H135" s="49" t="s">
        <v>363</v>
      </c>
      <c r="I135" s="50">
        <v>3.22</v>
      </c>
    </row>
    <row r="136" ht="16" customHeight="1" spans="1:9">
      <c r="A136" s="7"/>
      <c r="B136" s="14" t="s">
        <v>463</v>
      </c>
      <c r="C136" s="17" t="s">
        <v>18</v>
      </c>
      <c r="D136" s="17" t="s">
        <v>464</v>
      </c>
      <c r="E136" s="45" t="s">
        <v>465</v>
      </c>
      <c r="F136" s="36" t="s">
        <v>71</v>
      </c>
      <c r="G136" s="51" t="s">
        <v>466</v>
      </c>
      <c r="H136" s="38" t="s">
        <v>343</v>
      </c>
      <c r="I136" s="39">
        <v>10</v>
      </c>
    </row>
    <row r="137" ht="16" customHeight="1" spans="1:9">
      <c r="A137" s="29"/>
      <c r="B137" s="30" t="s">
        <v>467</v>
      </c>
      <c r="C137" s="17" t="s">
        <v>18</v>
      </c>
      <c r="D137" s="17" t="s">
        <v>464</v>
      </c>
      <c r="E137" s="52" t="s">
        <v>468</v>
      </c>
      <c r="F137" s="30" t="s">
        <v>71</v>
      </c>
      <c r="G137" s="51" t="s">
        <v>469</v>
      </c>
      <c r="H137" s="17" t="s">
        <v>363</v>
      </c>
      <c r="I137" s="18">
        <v>57</v>
      </c>
    </row>
    <row r="138" ht="16" customHeight="1" spans="1:9">
      <c r="B138" s="14" t="s">
        <v>470</v>
      </c>
      <c r="C138" s="53" t="s">
        <v>18</v>
      </c>
      <c r="D138" s="53" t="s">
        <v>464</v>
      </c>
      <c r="E138" s="45" t="s">
        <v>471</v>
      </c>
      <c r="F138" s="54" t="s">
        <v>71</v>
      </c>
      <c r="G138" s="55"/>
      <c r="H138" s="53" t="s">
        <v>472</v>
      </c>
      <c r="I138" s="18">
        <v>2.3</v>
      </c>
    </row>
    <row r="139" ht="16" customHeight="1" spans="1:9">
      <c r="B139" s="5" t="s">
        <v>132</v>
      </c>
      <c r="C139" s="5" t="s">
        <v>133</v>
      </c>
      <c r="D139" s="5" t="s">
        <v>134</v>
      </c>
      <c r="E139" s="5" t="s">
        <v>135</v>
      </c>
      <c r="F139" s="5" t="s">
        <v>136</v>
      </c>
      <c r="G139" s="5" t="s">
        <v>137</v>
      </c>
      <c r="H139" s="5" t="s">
        <v>138</v>
      </c>
      <c r="I139" s="6" t="e">
        <v>#NUM!</v>
      </c>
    </row>
    <row r="140" ht="16" customHeight="1" spans="1:9">
      <c r="A140" s="7"/>
      <c r="B140" s="54" t="s">
        <v>86</v>
      </c>
      <c r="C140" s="54" t="s">
        <v>22</v>
      </c>
      <c r="D140" s="54"/>
      <c r="E140" s="54"/>
      <c r="F140" s="54"/>
      <c r="G140" s="56" t="s">
        <v>473</v>
      </c>
      <c r="H140" s="57" t="s">
        <v>10</v>
      </c>
      <c r="I140" s="58">
        <v>0</v>
      </c>
    </row>
    <row r="141" ht="16" customHeight="1" spans="1:9">
      <c r="A141" s="7"/>
      <c r="B141" s="54" t="s">
        <v>107</v>
      </c>
      <c r="C141" s="54" t="s">
        <v>22</v>
      </c>
      <c r="D141" s="54"/>
      <c r="E141" s="54"/>
      <c r="F141" s="54"/>
      <c r="G141" s="59" t="s">
        <v>474</v>
      </c>
      <c r="H141" s="57" t="s">
        <v>10</v>
      </c>
      <c r="I141" s="58">
        <v>0</v>
      </c>
    </row>
    <row r="142" ht="16" customHeight="1" spans="1:9">
      <c r="A142" s="7"/>
      <c r="B142" s="54" t="s">
        <v>110</v>
      </c>
      <c r="C142" s="54" t="s">
        <v>22</v>
      </c>
      <c r="D142" s="54"/>
      <c r="E142" s="60"/>
      <c r="F142" s="54"/>
      <c r="G142" s="59" t="s">
        <v>475</v>
      </c>
      <c r="H142" s="57" t="s">
        <v>10</v>
      </c>
      <c r="I142" s="58">
        <v>0</v>
      </c>
    </row>
    <row r="143" ht="16" customHeight="1" spans="1:9">
      <c r="A143" s="7"/>
      <c r="B143" s="54" t="s">
        <v>113</v>
      </c>
      <c r="C143" s="54" t="s">
        <v>22</v>
      </c>
      <c r="D143" s="54"/>
      <c r="E143" s="60"/>
      <c r="F143" s="54"/>
      <c r="G143" s="59" t="s">
        <v>476</v>
      </c>
      <c r="H143" s="57" t="s">
        <v>10</v>
      </c>
      <c r="I143" s="58">
        <v>0</v>
      </c>
    </row>
    <row r="144" ht="16" customHeight="1" spans="1:9">
      <c r="B144" s="5" t="s">
        <v>132</v>
      </c>
      <c r="C144" s="5" t="s">
        <v>133</v>
      </c>
      <c r="D144" s="5" t="s">
        <v>134</v>
      </c>
      <c r="E144" s="5" t="s">
        <v>135</v>
      </c>
      <c r="F144" s="5" t="s">
        <v>136</v>
      </c>
      <c r="G144" s="5" t="s">
        <v>137</v>
      </c>
      <c r="H144" s="5" t="s">
        <v>138</v>
      </c>
      <c r="I144" s="6" t="e">
        <v>#NUM!</v>
      </c>
    </row>
    <row r="145" ht="16" customHeight="1" spans="1:9">
      <c r="A145" s="61"/>
      <c r="B145" s="62" t="s">
        <v>121</v>
      </c>
      <c r="C145" s="62" t="s">
        <v>24</v>
      </c>
      <c r="D145" s="63" t="s">
        <v>477</v>
      </c>
      <c r="E145" s="62" t="s">
        <v>478</v>
      </c>
      <c r="F145" s="62" t="s">
        <v>479</v>
      </c>
      <c r="G145" s="64" t="s">
        <v>480</v>
      </c>
      <c r="H145" s="62" t="s">
        <v>481</v>
      </c>
      <c r="I145" s="65">
        <v>0.06</v>
      </c>
    </row>
    <row r="146" ht="16" customHeight="1" spans="1:9">
      <c r="A146" s="66"/>
      <c r="B146" s="65" t="s">
        <v>122</v>
      </c>
      <c r="C146" s="65" t="s">
        <v>24</v>
      </c>
      <c r="D146" s="67" t="s">
        <v>482</v>
      </c>
      <c r="E146" s="65" t="s">
        <v>483</v>
      </c>
      <c r="F146" s="65" t="s">
        <v>484</v>
      </c>
      <c r="G146" s="68" t="s">
        <v>485</v>
      </c>
      <c r="H146" s="65" t="s">
        <v>486</v>
      </c>
      <c r="I146" s="65">
        <v>0.06</v>
      </c>
    </row>
    <row r="147" ht="16" customHeight="1" spans="1:9">
      <c r="A147" s="66"/>
      <c r="B147" s="65" t="s">
        <v>123</v>
      </c>
      <c r="C147" s="65" t="s">
        <v>24</v>
      </c>
      <c r="D147" s="67" t="s">
        <v>482</v>
      </c>
      <c r="E147" s="65" t="s">
        <v>483</v>
      </c>
      <c r="F147" s="65" t="s">
        <v>487</v>
      </c>
      <c r="G147" s="68" t="s">
        <v>488</v>
      </c>
      <c r="H147" s="65" t="s">
        <v>486</v>
      </c>
      <c r="I147" s="65">
        <v>0.0495049504950495</v>
      </c>
    </row>
    <row r="148" ht="16" customHeight="1" spans="1:9">
      <c r="A148" s="66"/>
      <c r="B148" s="65" t="s">
        <v>124</v>
      </c>
      <c r="C148" s="65" t="s">
        <v>24</v>
      </c>
      <c r="D148" s="67" t="s">
        <v>482</v>
      </c>
      <c r="E148" s="65" t="s">
        <v>483</v>
      </c>
      <c r="F148" s="65" t="s">
        <v>489</v>
      </c>
      <c r="G148" s="68" t="s">
        <v>490</v>
      </c>
      <c r="H148" s="65" t="s">
        <v>486</v>
      </c>
      <c r="I148" s="65">
        <v>0.029126213592233</v>
      </c>
    </row>
    <row r="149" ht="16" customHeight="1" spans="1:9">
      <c r="A149" s="66"/>
      <c r="B149" s="65" t="s">
        <v>125</v>
      </c>
      <c r="C149" s="65" t="s">
        <v>24</v>
      </c>
      <c r="D149" s="67" t="s">
        <v>482</v>
      </c>
      <c r="E149" s="65" t="s">
        <v>483</v>
      </c>
      <c r="F149" s="65" t="s">
        <v>491</v>
      </c>
      <c r="G149" s="68" t="s">
        <v>492</v>
      </c>
      <c r="H149" s="65" t="s">
        <v>486</v>
      </c>
      <c r="I149" s="65">
        <v>0</v>
      </c>
    </row>
    <row r="150" ht="16" customHeight="1" spans="1:9">
      <c r="A150" s="66"/>
      <c r="B150" s="65" t="s">
        <v>126</v>
      </c>
      <c r="C150" s="65" t="s">
        <v>24</v>
      </c>
      <c r="D150" s="67" t="s">
        <v>482</v>
      </c>
      <c r="E150" s="65" t="s">
        <v>493</v>
      </c>
      <c r="F150" s="65" t="s">
        <v>494</v>
      </c>
      <c r="G150" s="68" t="s">
        <v>495</v>
      </c>
      <c r="H150" s="65" t="s">
        <v>486</v>
      </c>
      <c r="I150" s="65">
        <v>0.06</v>
      </c>
    </row>
    <row r="151" ht="16" customHeight="1"/>
    <row r="152" ht="16" customHeight="1"/>
    <row r="153" ht="16" customHeight="1"/>
    <row r="154" ht="16" customHeight="1"/>
    <row r="155" ht="16" customHeight="1"/>
    <row r="156" ht="16" customHeight="1"/>
    <row r="157" ht="16" customHeight="1"/>
    <row r="158" ht="16" customHeight="1"/>
    <row r="159" ht="16" customHeight="1"/>
    <row r="160" ht="16" customHeight="1"/>
    <row r="161" ht="16" customHeight="1"/>
    <row r="162" ht="16" customHeight="1"/>
    <row r="163" ht="16" customHeight="1"/>
    <row r="164" ht="16" customHeight="1"/>
    <row r="165" ht="16" customHeight="1"/>
    <row r="166" ht="16" customHeight="1"/>
    <row r="167" ht="16" customHeight="1"/>
    <row r="168" ht="16" customHeight="1"/>
    <row r="169" ht="16" customHeight="1"/>
    <row r="170" ht="16" customHeight="1"/>
    <row r="171" ht="16" customHeight="1"/>
    <row r="172" ht="16" customHeight="1"/>
    <row r="173" ht="16" customHeight="1"/>
    <row r="174" ht="16" customHeight="1"/>
    <row r="175" ht="16" customHeight="1"/>
    <row r="176" ht="16" customHeight="1"/>
    <row r="177" ht="16" customHeight="1"/>
    <row r="178" ht="16" customHeight="1"/>
    <row r="179" ht="16" customHeight="1"/>
    <row r="180" ht="16" customHeight="1"/>
    <row r="181" ht="16" customHeight="1"/>
    <row r="182" ht="16" customHeight="1"/>
    <row r="183" ht="16" customHeight="1"/>
    <row r="184" ht="16" customHeight="1"/>
    <row r="185" ht="16" customHeight="1"/>
    <row r="186" ht="16" customHeight="1"/>
    <row r="187" ht="16" customHeight="1"/>
    <row r="188" ht="16" customHeight="1"/>
    <row r="189" ht="16" customHeight="1"/>
    <row r="190" ht="16" customHeight="1"/>
    <row r="191" ht="16" customHeight="1"/>
    <row r="192" ht="16" customHeight="1"/>
    <row r="193" ht="16" customHeight="1"/>
    <row r="194" ht="16" customHeight="1"/>
    <row r="195" ht="16" customHeight="1"/>
    <row r="196" ht="16" customHeight="1"/>
    <row r="197" ht="16" customHeight="1"/>
    <row r="198" ht="16" customHeight="1"/>
    <row r="199" ht="16" customHeight="1"/>
    <row r="200" ht="16" customHeight="1"/>
    <row r="201" ht="16" customHeight="1"/>
    <row r="202" ht="16" customHeight="1"/>
    <row r="203" ht="16" customHeight="1"/>
    <row r="204" ht="16" customHeight="1"/>
    <row r="205" ht="16" customHeight="1"/>
    <row r="206" ht="16" customHeight="1"/>
    <row r="207" ht="16" customHeight="1"/>
    <row r="208" ht="16" customHeight="1"/>
    <row r="209" ht="16" customHeight="1"/>
    <row r="210" ht="16" customHeight="1"/>
    <row r="211" ht="16" customHeight="1"/>
    <row r="212" ht="16" customHeight="1"/>
    <row r="213" ht="16" customHeight="1"/>
    <row r="214" ht="16" customHeight="1"/>
    <row r="215" ht="16" customHeight="1"/>
    <row r="216" ht="16" customHeight="1"/>
    <row r="217" ht="16" customHeight="1"/>
    <row r="218" ht="16" customHeight="1"/>
    <row r="219" ht="16" customHeight="1"/>
    <row r="220" ht="16" customHeight="1"/>
    <row r="221" ht="16" customHeight="1"/>
    <row r="222" ht="16" customHeight="1"/>
    <row r="223" ht="16" customHeight="1"/>
    <row r="224" ht="16" customHeight="1"/>
    <row r="225" ht="16" customHeight="1"/>
    <row r="226" ht="16" customHeight="1"/>
    <row r="227" ht="16" customHeight="1"/>
    <row r="228" ht="16" customHeight="1"/>
    <row r="229" ht="16" customHeight="1"/>
    <row r="230" ht="16" customHeight="1"/>
    <row r="231" ht="16" customHeight="1"/>
    <row r="232" ht="16" customHeight="1"/>
    <row r="233" ht="16" customHeight="1"/>
    <row r="234" ht="16" customHeight="1"/>
    <row r="235" ht="16" customHeight="1"/>
    <row r="236" ht="16" customHeight="1"/>
    <row r="237" ht="16" customHeight="1"/>
    <row r="238" ht="16" customHeight="1"/>
    <row r="239" ht="16" customHeight="1"/>
    <row r="240" ht="16" customHeight="1"/>
    <row r="241" ht="16" customHeight="1"/>
    <row r="242" ht="16" customHeight="1"/>
    <row r="243" ht="16" customHeight="1"/>
    <row r="244" ht="16" customHeight="1"/>
    <row r="245" ht="16" customHeight="1"/>
    <row r="246" ht="16" customHeight="1"/>
    <row r="247" ht="16" customHeight="1"/>
    <row r="248" ht="16" customHeight="1"/>
    <row r="249" ht="16" customHeight="1"/>
    <row r="250" ht="16" customHeight="1"/>
    <row r="251" ht="16" customHeight="1"/>
    <row r="252" ht="16" customHeight="1"/>
    <row r="253" ht="16" customHeight="1"/>
    <row r="254" ht="16" customHeight="1"/>
    <row r="255" ht="16" customHeight="1"/>
    <row r="256" ht="16" customHeight="1"/>
    <row r="257" ht="16" customHeight="1"/>
    <row r="258" ht="16" customHeight="1"/>
    <row r="259" ht="16" customHeight="1"/>
    <row r="260" ht="16" customHeight="1"/>
    <row r="261" ht="16" customHeight="1"/>
    <row r="262" ht="16" customHeight="1"/>
    <row r="263" ht="16" customHeight="1"/>
    <row r="264" ht="16" customHeight="1"/>
    <row r="265" ht="16" customHeight="1"/>
    <row r="266" ht="16" customHeight="1"/>
    <row r="267" ht="16" customHeight="1"/>
    <row r="268" ht="16" customHeight="1"/>
    <row r="269" ht="16" customHeight="1"/>
    <row r="270" ht="16" customHeight="1"/>
    <row r="271" ht="16" customHeight="1"/>
    <row r="272" ht="16" customHeight="1"/>
    <row r="273" ht="16" customHeight="1"/>
    <row r="274" ht="16" customHeight="1"/>
    <row r="275" ht="16" customHeight="1"/>
    <row r="276" ht="16" customHeight="1"/>
    <row r="277" ht="16" customHeight="1"/>
    <row r="278" ht="16" customHeight="1"/>
    <row r="279" ht="16" customHeight="1"/>
    <row r="280" ht="16" customHeight="1"/>
    <row r="281" ht="16" customHeight="1"/>
    <row r="282" ht="16" customHeight="1"/>
    <row r="283" ht="16" customHeight="1"/>
    <row r="284" ht="16" customHeight="1"/>
    <row r="285" ht="16" customHeight="1"/>
    <row r="286" ht="16" customHeight="1"/>
    <row r="287" ht="16" customHeight="1"/>
    <row r="288" ht="16" customHeight="1"/>
    <row r="289" ht="16" customHeight="1"/>
    <row r="290" ht="16" customHeight="1"/>
    <row r="291" ht="16" customHeight="1"/>
    <row r="292" ht="16" customHeight="1"/>
    <row r="293" ht="16" customHeight="1"/>
    <row r="294" ht="16" customHeight="1"/>
    <row r="295" ht="16" customHeight="1"/>
    <row r="296" ht="16" customHeight="1"/>
    <row r="297" ht="16" customHeight="1"/>
    <row r="298" ht="16" customHeight="1"/>
    <row r="299" ht="16" customHeight="1"/>
    <row r="300" ht="16" customHeight="1"/>
    <row r="301" ht="16" customHeight="1"/>
    <row r="302" ht="16" customHeight="1"/>
    <row r="303" ht="16" customHeight="1"/>
    <row r="304" ht="16" customHeight="1"/>
    <row r="305" ht="16" customHeight="1"/>
    <row r="306" ht="16" customHeight="1"/>
    <row r="307" ht="16" customHeight="1"/>
    <row r="308" ht="16" customHeight="1"/>
    <row r="309" ht="16" customHeight="1"/>
    <row r="310" ht="16" customHeight="1"/>
    <row r="311" ht="16" customHeight="1"/>
    <row r="312" ht="16" customHeight="1"/>
    <row r="313" ht="16" customHeight="1"/>
    <row r="314" ht="16" customHeight="1"/>
    <row r="315" ht="16" customHeight="1"/>
    <row r="316" ht="16" customHeight="1"/>
    <row r="317" ht="16" customHeight="1"/>
    <row r="318" ht="16" customHeight="1"/>
    <row r="319" ht="16" customHeight="1"/>
    <row r="320" ht="16" customHeight="1"/>
    <row r="321" ht="16" customHeight="1"/>
    <row r="322" ht="16" customHeight="1"/>
    <row r="323" ht="16" customHeight="1"/>
    <row r="324" ht="16" customHeight="1"/>
    <row r="325" ht="16" customHeight="1"/>
  </sheetData>
  <sheetProtection algorithmName="SHA-512" hashValue="DbUv9iqejsh154zHU/uLv+tzH25xkmqc01QwolBPf79Lo9MFSECwGB6bCandGjnJq7rg2ZMpbRs1+jGVeDJfVw==" saltValue="BBvmGf+Nrgw0aC1iUKQoCw==" spinCount="100000" sheet="1" objects="1"/>
  <mergeCells count="1">
    <mergeCell ref="D1:F1"/>
  </mergeCells>
  <conditionalFormatting sqref="J91">
    <cfRule type="expression" dxfId="0" priority="18">
      <formula>IF(AND(#REF!&lt;&gt;"",#REF!=""),1,0)</formula>
    </cfRule>
  </conditionalFormatting>
  <conditionalFormatting sqref="J92">
    <cfRule type="expression" dxfId="0" priority="17">
      <formula>IF(AND(#REF!&lt;&gt;"",#REF!=""),1,0)</formula>
    </cfRule>
  </conditionalFormatting>
  <conditionalFormatting sqref="J140">
    <cfRule type="expression" dxfId="0" priority="8">
      <formula>IF(AND($F140&lt;&gt;"",#REF!=""),1,0)</formula>
    </cfRule>
  </conditionalFormatting>
  <conditionalFormatting sqref="J141">
    <cfRule type="expression" dxfId="0" priority="7">
      <formula>IF(AND($F141&lt;&gt;"",#REF!=""),1,0)</formula>
    </cfRule>
  </conditionalFormatting>
  <conditionalFormatting sqref="J142">
    <cfRule type="expression" dxfId="0" priority="6">
      <formula>IF(AND($F142&lt;&gt;"",#REF!=""),1,0)</formula>
    </cfRule>
  </conditionalFormatting>
  <conditionalFormatting sqref="J143">
    <cfRule type="expression" dxfId="0" priority="5">
      <formula>IF(AND($F143&lt;&gt;"",#REF!=""),1,0)</formula>
    </cfRule>
  </conditionalFormatting>
  <conditionalFormatting sqref="B145">
    <cfRule type="expression" dxfId="0" priority="12">
      <formula>IF(AND($G145&lt;&gt;"",#REF!=""),1,0)</formula>
    </cfRule>
  </conditionalFormatting>
  <conditionalFormatting sqref="D136:D138">
    <cfRule type="expression" dxfId="0" priority="13">
      <formula>IF(AND($G136&lt;&gt;"",#REF!=""),1,0)</formula>
    </cfRule>
  </conditionalFormatting>
  <conditionalFormatting sqref="G146:G149">
    <cfRule type="expression" dxfId="0" priority="9">
      <formula>IF(AND($G146&lt;&gt;"",#REF!=""),1,0)</formula>
    </cfRule>
  </conditionalFormatting>
  <conditionalFormatting sqref="J67:J69 B67:B85 B87:B92 J87:J90">
    <cfRule type="expression" dxfId="0" priority="15">
      <formula>IF(AND($G67&lt;&gt;"",#REF!=""),1,0)</formula>
    </cfRule>
  </conditionalFormatting>
  <conditionalFormatting sqref="J70:J85 B136:B138 F111:F137 J136:J138 F138:G138 B140:C141 B146:C150 E146:F149">
    <cfRule type="expression" dxfId="0" priority="16">
      <formula>IF(AND($G70&lt;&gt;"",#REF!=""),1,0)</formula>
    </cfRule>
  </conditionalFormatting>
  <conditionalFormatting sqref="C136:C138 F140:I141 B142:I143 E150:I150 H145:I149 J145:J150">
    <cfRule type="expression" dxfId="0" priority="14">
      <formula>IF(AND($G136&lt;&gt;"",#REF!=""),1,0)</formula>
    </cfRule>
  </conditionalFormatting>
  <conditionalFormatting sqref="D140:E141">
    <cfRule type="expression" dxfId="0" priority="10">
      <formula>IF(AND($F140&lt;&gt;"",#REF!=""),1,0)</formula>
    </cfRule>
  </conditionalFormatting>
  <conditionalFormatting sqref="C145 E145:G145">
    <cfRule type="expression" dxfId="0" priority="11">
      <formula>IF(AND($G145&lt;&gt;"",#REF!=""),1,0)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3" master="" otherUserPermission="visible"/>
  <rangeList sheetStid="30" master="" otherUserPermission="visible"/>
  <rangeList sheetStid="3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L1 报价汇总</vt:lpstr>
      <vt:lpstr>L2-模块报价</vt:lpstr>
      <vt:lpstr>L3-明细条目报价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枳葵</cp:lastModifiedBy>
  <dcterms:created xsi:type="dcterms:W3CDTF">2021-12-31T11:21:00Z</dcterms:created>
  <dcterms:modified xsi:type="dcterms:W3CDTF">2026-02-03T12:58:44Z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59599576B4B048C882FE99ACB73B0B2E_13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