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nXF\Desktop\2019安斯泰来\安斯泰来-成都-0226\报价\"/>
    </mc:Choice>
  </mc:AlternateContent>
  <bookViews>
    <workbookView xWindow="0" yWindow="0" windowWidth="20500" windowHeight="7120"/>
  </bookViews>
  <sheets>
    <sheet name="成都群光君悦酒店" sheetId="5" r:id="rId1"/>
  </sheets>
  <calcPr calcId="162913"/>
</workbook>
</file>

<file path=xl/calcChain.xml><?xml version="1.0" encoding="utf-8"?>
<calcChain xmlns="http://schemas.openxmlformats.org/spreadsheetml/2006/main">
  <c r="M51" i="5" l="1"/>
  <c r="N43" i="5" l="1"/>
  <c r="N31" i="5" l="1"/>
  <c r="N32" i="5" l="1"/>
  <c r="N33" i="5"/>
  <c r="M33" i="5"/>
  <c r="M34" i="5" l="1"/>
  <c r="N27" i="5" l="1"/>
  <c r="N83" i="5" l="1"/>
  <c r="N82" i="5"/>
  <c r="N81" i="5"/>
  <c r="N80" i="5"/>
  <c r="N77" i="5"/>
  <c r="N76" i="5"/>
  <c r="N67" i="5"/>
  <c r="N66" i="5"/>
  <c r="N65" i="5"/>
  <c r="N62" i="5"/>
  <c r="N61" i="5"/>
  <c r="N60" i="5"/>
  <c r="N58" i="5"/>
  <c r="N57" i="5"/>
  <c r="N56" i="5"/>
  <c r="N55" i="5"/>
  <c r="N54" i="5"/>
  <c r="N53" i="5"/>
  <c r="N52" i="5"/>
  <c r="N51" i="5"/>
  <c r="N50" i="5"/>
  <c r="N49" i="5"/>
  <c r="N48" i="5"/>
  <c r="N44" i="5"/>
  <c r="N42" i="5"/>
  <c r="N41" i="5"/>
  <c r="N40" i="5"/>
  <c r="N39" i="5"/>
  <c r="N38" i="5"/>
  <c r="N37" i="5"/>
  <c r="N36" i="5"/>
  <c r="N35" i="5"/>
  <c r="N34" i="5"/>
  <c r="N30" i="5"/>
  <c r="N29" i="5"/>
  <c r="N28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63" i="5" l="1"/>
  <c r="N68" i="5"/>
  <c r="N59" i="5"/>
  <c r="N45" i="5"/>
  <c r="N84" i="5"/>
  <c r="N85" i="5" s="1"/>
  <c r="N69" i="5" l="1"/>
  <c r="J72" i="5" s="1"/>
  <c r="N72" i="5" s="1"/>
  <c r="N73" i="5" s="1"/>
  <c r="J88" i="5" l="1"/>
  <c r="N88" i="5" s="1"/>
  <c r="N89" i="5" s="1"/>
</calcChain>
</file>

<file path=xl/sharedStrings.xml><?xml version="1.0" encoding="utf-8"?>
<sst xmlns="http://schemas.openxmlformats.org/spreadsheetml/2006/main" count="365" uniqueCount="192">
  <si>
    <t>会议名称：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</si>
  <si>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</si>
  <si>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</si>
  <si>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</si>
  <si>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</si>
  <si>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</si>
  <si>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</si>
  <si>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</si>
  <si>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</si>
  <si>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</si>
  <si>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</si>
  <si>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</si>
  <si>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</si>
  <si>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</si>
  <si>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</si>
  <si>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</si>
  <si>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</si>
  <si>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</si>
  <si>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</si>
  <si>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</si>
  <si>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</si>
  <si>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</si>
  <si>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</si>
  <si>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</si>
  <si>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普通双床/大床</t>
  </si>
  <si>
    <t>月</t>
  </si>
  <si>
    <t>日</t>
  </si>
  <si>
    <t>晚</t>
  </si>
  <si>
    <t>间</t>
  </si>
  <si>
    <t>A-2</t>
  </si>
  <si>
    <t>集结地酒店-1</t>
  </si>
  <si>
    <t>普通大床房</t>
  </si>
  <si>
    <t>普通双床房</t>
  </si>
  <si>
    <t>A-3</t>
  </si>
  <si>
    <t>集结地酒店-2</t>
  </si>
  <si>
    <t>A-4</t>
  </si>
  <si>
    <t>签证地酒店</t>
  </si>
  <si>
    <t>A-5</t>
  </si>
  <si>
    <t>会议室1</t>
  </si>
  <si>
    <t>场/天</t>
  </si>
  <si>
    <t>屏幕</t>
  </si>
  <si>
    <t>台/天</t>
  </si>
  <si>
    <t>茶歇</t>
  </si>
  <si>
    <t>人/天</t>
  </si>
  <si>
    <t>话筒</t>
  </si>
  <si>
    <t>有线麦/无线麦，数量每天会场需要6支无线麦克，免费提供</t>
  </si>
  <si>
    <t>个/天</t>
  </si>
  <si>
    <t>包含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</si>
  <si>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</si>
  <si>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</si>
  <si>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</si>
  <si>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</si>
  <si>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</si>
  <si>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</si>
  <si>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免费提供：投影和幕布。
投影流明:2000流明以上，
幕布尺寸80寸-100寸</t>
  </si>
  <si>
    <t>张</t>
  </si>
  <si>
    <t>团建</t>
  </si>
  <si>
    <t>次/人</t>
  </si>
  <si>
    <t>团建场地费</t>
  </si>
  <si>
    <t>团/次</t>
  </si>
  <si>
    <t>搭建</t>
  </si>
  <si>
    <t>LED屏幕，背景板制作，易拉宝制作，相关人工</t>
  </si>
  <si>
    <t>KV等设计费</t>
  </si>
  <si>
    <t>拓展衣服采购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</si>
  <si>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</si>
  <si>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</si>
  <si>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</si>
  <si>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</si>
  <si>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</si>
  <si>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</si>
  <si>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</si>
  <si>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</si>
  <si>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</si>
  <si>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午餐</t>
  </si>
  <si>
    <t>餐</t>
  </si>
  <si>
    <t>人</t>
  </si>
  <si>
    <t>B-2</t>
  </si>
  <si>
    <t>VIP桌餐</t>
  </si>
  <si>
    <t>晚宴</t>
  </si>
  <si>
    <t>桌</t>
  </si>
  <si>
    <t>B-3</t>
  </si>
  <si>
    <t>次</t>
  </si>
  <si>
    <t>B-4</t>
  </si>
  <si>
    <t>B-5</t>
  </si>
  <si>
    <t>B-6</t>
  </si>
  <si>
    <t>B-7</t>
  </si>
  <si>
    <t>B-8</t>
  </si>
  <si>
    <t>B-9</t>
  </si>
  <si>
    <t>B-10</t>
  </si>
  <si>
    <t>B-11</t>
  </si>
  <si>
    <t>团</t>
  </si>
  <si>
    <t>C-1</t>
  </si>
  <si>
    <t>Buick GL8商务车</t>
  </si>
  <si>
    <t>辆/天</t>
  </si>
  <si>
    <t>33座空调车（金龙/大宇/现代）</t>
  </si>
  <si>
    <t>E</t>
  </si>
  <si>
    <t>工作人员费用</t>
  </si>
  <si>
    <t>E-1</t>
  </si>
  <si>
    <t>协调会议签到拓展工作</t>
  </si>
  <si>
    <t>工作人员超时费用</t>
  </si>
  <si>
    <t>酒店第一天接待时间09:00-01:00+1</t>
  </si>
  <si>
    <t>E-2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</si>
  <si>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</si>
  <si>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</si>
  <si>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</si>
  <si>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</si>
  <si>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</si>
  <si>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</si>
  <si>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</si>
  <si>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</si>
  <si>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</si>
  <si>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</si>
  <si>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</si>
  <si>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</si>
  <si>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</si>
  <si>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</si>
  <si>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</si>
  <si>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</si>
  <si>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H-2</t>
  </si>
  <si>
    <t>国际航段1</t>
  </si>
  <si>
    <t>H-3</t>
  </si>
  <si>
    <t>国际航段2</t>
  </si>
  <si>
    <t>H-4</t>
  </si>
  <si>
    <t>国内集结等</t>
  </si>
  <si>
    <t>J</t>
  </si>
  <si>
    <t>税金</t>
  </si>
  <si>
    <t>J-1</t>
  </si>
  <si>
    <t xml:space="preserve">供应商签字敲章确认/Sign and Chop by supplier:          </t>
  </si>
  <si>
    <t>成都</t>
  </si>
  <si>
    <t>2月26日-2月28日</t>
  </si>
  <si>
    <t>大会预计学员+讲师共计160人，每天2次茶歇。
品种:水果+茶点。保证食物新鲜、质量安全、卫生。
提供瓶装/桶装矿泉水、水杯、饮水机、热水、茶叶和咖啡等。</t>
  </si>
  <si>
    <t>2月28日送机33座</t>
  </si>
  <si>
    <t>使用人数：160，2019年2月27日上午半天天，下午拓展，
摆放桌型：课桌式/剧院式（具体形式临近再最终确定，烦请为预留足够宽敞的场地） 
层高：5米
日期：9月10日使用半天（上午）</t>
  </si>
  <si>
    <t>2月FET培训及拓展活动</t>
  </si>
  <si>
    <t>GL8接送</t>
  </si>
  <si>
    <t>28日一次茶歇
提供瓶装/桶装矿泉水、水杯、饮水机、热水、茶叶和咖啡等。</t>
  </si>
  <si>
    <t>康辉集团北京国际会议展览有限公司</t>
    <phoneticPr fontId="17" type="noConversion"/>
  </si>
  <si>
    <r>
      <t>2月</t>
    </r>
    <r>
      <rPr>
        <sz val="9"/>
        <color theme="1"/>
        <rFont val="宋体"/>
        <family val="3"/>
        <charset val="134"/>
      </rPr>
      <t>2</t>
    </r>
    <r>
      <rPr>
        <sz val="9"/>
        <color theme="1"/>
        <rFont val="宋体"/>
        <family val="3"/>
        <charset val="134"/>
      </rPr>
      <t>6日</t>
    </r>
    <r>
      <rPr>
        <sz val="9"/>
        <color theme="1"/>
        <rFont val="宋体"/>
        <family val="3"/>
        <charset val="134"/>
      </rPr>
      <t>20个单间（单早）</t>
    </r>
    <phoneticPr fontId="17" type="noConversion"/>
  </si>
  <si>
    <t>2月27日70个标间（双早）</t>
    <phoneticPr fontId="17" type="noConversion"/>
  </si>
  <si>
    <t>2月26日70个标间（双早）</t>
    <phoneticPr fontId="17" type="noConversion"/>
  </si>
  <si>
    <t>2月27日20个单间（单早）</t>
    <phoneticPr fontId="17" type="noConversion"/>
  </si>
  <si>
    <t>会议地酒店:成都群光君悦酒店</t>
    <phoneticPr fontId="17" type="noConversion"/>
  </si>
  <si>
    <t>2月27日午餐自助（常开自助）</t>
    <phoneticPr fontId="17" type="noConversion"/>
  </si>
  <si>
    <t>2月26日晚餐自助（常开自助）</t>
    <phoneticPr fontId="17" type="noConversion"/>
  </si>
  <si>
    <t>2月28日午餐自助（常开自助）</t>
    <phoneticPr fontId="17" type="noConversion"/>
  </si>
  <si>
    <t>10人/桌，不含酒水，可自带免开瓶费</t>
    <phoneticPr fontId="17" type="noConversion"/>
  </si>
  <si>
    <t>人/次</t>
    <phoneticPr fontId="17" type="noConversion"/>
  </si>
  <si>
    <t>27日一天茶歇，0.5团建提供水等
茶歇上下午各一次，85元/次/人</t>
    <phoneticPr fontId="17" type="noConversion"/>
  </si>
  <si>
    <t>靳晓峰13901093966</t>
    <phoneticPr fontId="17" type="noConversion"/>
  </si>
  <si>
    <t>525m²，含LED（P3级别，9*4）
君府2+3厅</t>
    <phoneticPr fontId="17" type="noConversion"/>
  </si>
  <si>
    <t>君寓1002+1003【10F，197平米，3米高】
君寓1005+1006【10F，200平米，3米高】</t>
    <phoneticPr fontId="17" type="noConversion"/>
  </si>
  <si>
    <t>酒店室内【君府1+2+3厅】712平米</t>
    <phoneticPr fontId="17" type="noConversion"/>
  </si>
  <si>
    <t>人</t>
    <phoneticPr fontId="17" type="noConversion"/>
  </si>
  <si>
    <t>拓展活动人数保底140人此价格有效</t>
    <phoneticPr fontId="17" type="noConversion"/>
  </si>
  <si>
    <t>会议保 障服务：灯光师，音响师，视频技师，控台，督导，</t>
    <phoneticPr fontId="17" type="noConversion"/>
  </si>
  <si>
    <t>会议室3</t>
  </si>
  <si>
    <t>时间：2月26日下午小会议室1个</t>
    <phoneticPr fontId="17" type="noConversion"/>
  </si>
  <si>
    <t>拓展活动使用</t>
    <phoneticPr fontId="17" type="noConversion"/>
  </si>
  <si>
    <t>会议资料</t>
    <phoneticPr fontId="17" type="noConversion"/>
  </si>
  <si>
    <t>大堂吧</t>
    <phoneticPr fontId="17" type="noConversion"/>
  </si>
  <si>
    <t>次</t>
    <phoneticPr fontId="17" type="noConversion"/>
  </si>
  <si>
    <t>熊伟和两个日本人</t>
    <phoneticPr fontId="17" type="noConversion"/>
  </si>
  <si>
    <t>晚宴加菜</t>
    <phoneticPr fontId="17" type="noConversion"/>
  </si>
  <si>
    <t>酒店打印</t>
    <phoneticPr fontId="17" type="noConversion"/>
  </si>
  <si>
    <t>酒店打印</t>
    <phoneticPr fontId="17" type="noConversion"/>
  </si>
  <si>
    <t>房间赔偿</t>
    <phoneticPr fontId="17" type="noConversion"/>
  </si>
  <si>
    <t>房间赔偿</t>
    <phoneticPr fontId="17" type="noConversion"/>
  </si>
  <si>
    <t>房间2212吹风机损坏【徐冰】</t>
    <phoneticPr fontId="17" type="noConversion"/>
  </si>
  <si>
    <t>GL8备用车</t>
    <phoneticPr fontId="17" type="noConversion"/>
  </si>
  <si>
    <t>次/人</t>
    <phoneticPr fontId="17" type="noConversion"/>
  </si>
  <si>
    <t>酒水【红酒3067.97，啤酒1185.6，软饮207】</t>
    <phoneticPr fontId="17" type="noConversion"/>
  </si>
  <si>
    <t>摄影</t>
    <phoneticPr fontId="17" type="noConversion"/>
  </si>
  <si>
    <t>人/天</t>
    <phoneticPr fontId="17" type="noConversion"/>
  </si>
  <si>
    <t>购买储存卡</t>
    <phoneticPr fontId="17" type="noConversion"/>
  </si>
  <si>
    <t>张</t>
    <phoneticPr fontId="17" type="noConversion"/>
  </si>
  <si>
    <t>8:00-20:00</t>
    <phoneticPr fontId="17" type="noConversion"/>
  </si>
  <si>
    <t>8:00-12:00</t>
    <phoneticPr fontId="17" type="noConversion"/>
  </si>
  <si>
    <t>展架制作</t>
    <phoneticPr fontId="17" type="noConversion"/>
  </si>
  <si>
    <t>个/次</t>
    <phoneticPr fontId="17" type="noConversion"/>
  </si>
  <si>
    <t>门型展架</t>
    <phoneticPr fontId="17" type="noConversion"/>
  </si>
  <si>
    <t>快递</t>
    <phoneticPr fontId="17" type="noConversion"/>
  </si>
  <si>
    <t>剩余物料快递</t>
    <phoneticPr fontId="17" type="noConversion"/>
  </si>
  <si>
    <t>自买酒水</t>
    <phoneticPr fontId="17" type="noConversion"/>
  </si>
  <si>
    <t>分组会议资料打印</t>
    <phoneticPr fontId="17" type="noConversion"/>
  </si>
  <si>
    <t>安斯泰来制药（中国）有限公司会议结算单</t>
    <phoneticPr fontId="17" type="noConversion"/>
  </si>
  <si>
    <t>大会资料</t>
    <phoneticPr fontId="17" type="noConversion"/>
  </si>
  <si>
    <t>时间：28日上午预计需要小会议室2个，每个会场鱼骨形摆放6组可容纳60-70人使用
使用人数：60-70人
摆放桌型：鱼骨型；
层高3-4米：
面积：110-140平米</t>
    <phoneticPr fontId="17" type="noConversion"/>
  </si>
  <si>
    <t>2月26、27日【8:00-16:00】</t>
    <phoneticPr fontId="17" type="noConversion"/>
  </si>
  <si>
    <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</si>
  <si>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</si>
  <si>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KTV及买土特产</t>
    <phoneticPr fontId="17" type="noConversion"/>
  </si>
  <si>
    <t>KTV3288，土特产14700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</si>
</sst>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yyyy&quot;年&quot;m&quot;月&quot;d&quot;日&quot;;@"/>
    <numFmt numFmtId="177" formatCode="_ * #,##0_ ;_ * \-#,##0_ ;_ * &quot;-&quot;??_ ;_ @_ "/>
    <numFmt numFmtId="178" formatCode="#,##0;[Red]#,##0"/>
    <numFmt numFmtId="179" formatCode="0.00_);[Red]\(0.00\)"/>
    <numFmt numFmtId="180" formatCode="#,##0.00;[Red]#,##0.00"/>
  </numFmts>
  <fonts count="22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u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9"/>
      <color rgb="FFC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/>
    <xf numFmtId="0" fontId="15" fillId="0" borderId="0">
      <alignment vertical="center"/>
    </xf>
    <xf numFmtId="0" fontId="13" fillId="0" borderId="0">
      <alignment vertical="center"/>
    </xf>
    <xf numFmtId="43" fontId="15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84">
    <xf numFmtId="0" fontId="0" fillId="0" borderId="0" xfId="0">
      <alignment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Alignment="1">
      <alignment vertical="center"/>
    </xf>
    <xf numFmtId="4" fontId="0" fillId="0" borderId="0" xfId="0" applyNumberFormat="1">
      <alignment vertical="center"/>
    </xf>
    <xf numFmtId="0" fontId="3" fillId="0" borderId="0" xfId="5" applyFont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7" fillId="0" borderId="0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9" fillId="3" borderId="9" xfId="5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13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16" xfId="4" applyFont="1" applyFill="1" applyBorder="1" applyAlignment="1">
      <alignment horizontal="center" vertical="center"/>
    </xf>
    <xf numFmtId="0" fontId="7" fillId="4" borderId="15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4" borderId="16" xfId="4" applyFont="1" applyFill="1" applyBorder="1" applyAlignment="1">
      <alignment horizontal="center" vertical="center"/>
    </xf>
    <xf numFmtId="0" fontId="10" fillId="0" borderId="16" xfId="5" applyFont="1" applyFill="1" applyBorder="1" applyAlignment="1">
      <alignment horizontal="left" vertical="center" wrapText="1"/>
    </xf>
    <xf numFmtId="0" fontId="11" fillId="0" borderId="16" xfId="5" applyFont="1" applyFill="1" applyBorder="1" applyAlignment="1">
      <alignment horizontal="left" vertical="center" wrapText="1"/>
    </xf>
    <xf numFmtId="0" fontId="11" fillId="0" borderId="19" xfId="5" applyFont="1" applyFill="1" applyBorder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7" fillId="0" borderId="22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9" fillId="3" borderId="24" xfId="5" applyFont="1" applyFill="1" applyBorder="1" applyAlignment="1">
      <alignment horizontal="center" vertical="center"/>
    </xf>
    <xf numFmtId="0" fontId="7" fillId="0" borderId="26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0" borderId="28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7" fillId="2" borderId="2" xfId="4" applyFont="1" applyFill="1" applyBorder="1" applyAlignment="1">
      <alignment vertical="center"/>
    </xf>
    <xf numFmtId="0" fontId="7" fillId="4" borderId="2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9" fillId="0" borderId="16" xfId="5" applyFont="1" applyBorder="1" applyAlignment="1">
      <alignment horizontal="left" vertical="center"/>
    </xf>
    <xf numFmtId="0" fontId="7" fillId="2" borderId="16" xfId="4" applyFont="1" applyFill="1" applyBorder="1" applyAlignment="1">
      <alignment vertical="center"/>
    </xf>
    <xf numFmtId="0" fontId="7" fillId="0" borderId="29" xfId="4" applyFont="1" applyBorder="1" applyAlignment="1">
      <alignment vertical="center"/>
    </xf>
    <xf numFmtId="0" fontId="7" fillId="0" borderId="30" xfId="4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" fontId="7" fillId="0" borderId="0" xfId="4" applyNumberFormat="1" applyFont="1" applyBorder="1" applyAlignment="1">
      <alignment vertical="center"/>
    </xf>
    <xf numFmtId="4" fontId="9" fillId="3" borderId="1" xfId="5" applyNumberFormat="1" applyFont="1" applyFill="1" applyBorder="1" applyAlignment="1">
      <alignment horizontal="center" vertical="center"/>
    </xf>
    <xf numFmtId="0" fontId="9" fillId="3" borderId="43" xfId="5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44" xfId="4" applyFont="1" applyFill="1" applyBorder="1" applyAlignment="1">
      <alignment vertical="center"/>
    </xf>
    <xf numFmtId="177" fontId="7" fillId="4" borderId="15" xfId="6" applyNumberFormat="1" applyFont="1" applyFill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4" fontId="7" fillId="6" borderId="45" xfId="6" applyNumberFormat="1" applyFont="1" applyFill="1" applyBorder="1" applyAlignment="1">
      <alignment vertical="center"/>
    </xf>
    <xf numFmtId="177" fontId="7" fillId="4" borderId="16" xfId="6" applyNumberFormat="1" applyFont="1" applyFill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4" fontId="7" fillId="6" borderId="48" xfId="6" applyNumberFormat="1" applyFont="1" applyFill="1" applyBorder="1" applyAlignment="1">
      <alignment vertical="center"/>
    </xf>
    <xf numFmtId="4" fontId="9" fillId="6" borderId="48" xfId="6" applyNumberFormat="1" applyFont="1" applyFill="1" applyBorder="1" applyAlignment="1">
      <alignment vertical="center"/>
    </xf>
    <xf numFmtId="4" fontId="7" fillId="0" borderId="16" xfId="4" applyNumberFormat="1" applyFont="1" applyBorder="1" applyAlignment="1">
      <alignment vertical="center"/>
    </xf>
    <xf numFmtId="0" fontId="7" fillId="0" borderId="49" xfId="4" applyFont="1" applyBorder="1" applyAlignment="1">
      <alignment vertical="center"/>
    </xf>
    <xf numFmtId="0" fontId="7" fillId="4" borderId="16" xfId="4" applyFont="1" applyFill="1" applyBorder="1" applyAlignment="1">
      <alignment horizontal="center" vertical="center" wrapText="1"/>
    </xf>
    <xf numFmtId="0" fontId="10" fillId="0" borderId="32" xfId="5" applyFont="1" applyBorder="1" applyAlignment="1">
      <alignment horizontal="center" vertical="center" wrapText="1"/>
    </xf>
    <xf numFmtId="0" fontId="7" fillId="6" borderId="49" xfId="4" applyFont="1" applyFill="1" applyBorder="1" applyAlignment="1">
      <alignment vertical="center" wrapText="1"/>
    </xf>
    <xf numFmtId="0" fontId="9" fillId="4" borderId="16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4" fontId="7" fillId="6" borderId="51" xfId="6" applyNumberFormat="1" applyFont="1" applyFill="1" applyBorder="1" applyAlignment="1">
      <alignment vertical="center"/>
    </xf>
    <xf numFmtId="0" fontId="7" fillId="6" borderId="52" xfId="4" applyFont="1" applyFill="1" applyBorder="1" applyAlignment="1">
      <alignment vertical="center" wrapText="1"/>
    </xf>
    <xf numFmtId="0" fontId="7" fillId="0" borderId="23" xfId="4" applyFont="1" applyBorder="1" applyAlignment="1">
      <alignment horizontal="center" vertical="center"/>
    </xf>
    <xf numFmtId="4" fontId="7" fillId="0" borderId="53" xfId="4" applyNumberFormat="1" applyFont="1" applyBorder="1" applyAlignment="1">
      <alignment vertical="center"/>
    </xf>
    <xf numFmtId="4" fontId="7" fillId="0" borderId="23" xfId="4" applyNumberFormat="1" applyFont="1" applyBorder="1" applyAlignment="1">
      <alignment vertical="center"/>
    </xf>
    <xf numFmtId="0" fontId="7" fillId="0" borderId="54" xfId="4" applyFont="1" applyBorder="1" applyAlignment="1">
      <alignment vertical="center"/>
    </xf>
    <xf numFmtId="0" fontId="9" fillId="3" borderId="35" xfId="5" applyFont="1" applyFill="1" applyBorder="1" applyAlignment="1">
      <alignment horizontal="center" vertical="center"/>
    </xf>
    <xf numFmtId="4" fontId="9" fillId="3" borderId="55" xfId="5" applyNumberFormat="1" applyFont="1" applyFill="1" applyBorder="1" applyAlignment="1">
      <alignment horizontal="center" vertical="center"/>
    </xf>
    <xf numFmtId="4" fontId="9" fillId="3" borderId="3" xfId="5" applyNumberFormat="1" applyFont="1" applyFill="1" applyBorder="1" applyAlignment="1">
      <alignment horizontal="center" vertical="center"/>
    </xf>
    <xf numFmtId="0" fontId="9" fillId="3" borderId="56" xfId="5" applyFont="1" applyFill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4" fontId="7" fillId="0" borderId="57" xfId="4" applyNumberFormat="1" applyFont="1" applyBorder="1" applyAlignment="1">
      <alignment vertical="center"/>
    </xf>
    <xf numFmtId="4" fontId="7" fillId="0" borderId="27" xfId="4" applyNumberFormat="1" applyFont="1" applyBorder="1" applyAlignment="1">
      <alignment vertical="center"/>
    </xf>
    <xf numFmtId="0" fontId="7" fillId="0" borderId="58" xfId="4" applyFont="1" applyBorder="1" applyAlignment="1">
      <alignment vertical="center"/>
    </xf>
    <xf numFmtId="0" fontId="7" fillId="2" borderId="2" xfId="4" applyFont="1" applyFill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4" fontId="7" fillId="6" borderId="60" xfId="6" applyNumberFormat="1" applyFont="1" applyFill="1" applyBorder="1" applyAlignment="1">
      <alignment vertical="center"/>
    </xf>
    <xf numFmtId="4" fontId="7" fillId="0" borderId="2" xfId="4" applyNumberFormat="1" applyFont="1" applyBorder="1" applyAlignment="1">
      <alignment vertical="center"/>
    </xf>
    <xf numFmtId="0" fontId="7" fillId="6" borderId="61" xfId="4" applyFont="1" applyFill="1" applyBorder="1" applyAlignment="1">
      <alignment vertical="center" wrapText="1"/>
    </xf>
    <xf numFmtId="0" fontId="7" fillId="2" borderId="16" xfId="4" applyFont="1" applyFill="1" applyBorder="1" applyAlignment="1">
      <alignment horizontal="center" vertical="center"/>
    </xf>
    <xf numFmtId="0" fontId="7" fillId="6" borderId="49" xfId="4" applyFont="1" applyFill="1" applyBorder="1" applyAlignment="1">
      <alignment vertical="center"/>
    </xf>
    <xf numFmtId="0" fontId="7" fillId="2" borderId="4" xfId="4" applyFont="1" applyFill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4" fontId="7" fillId="6" borderId="62" xfId="6" applyNumberFormat="1" applyFont="1" applyFill="1" applyBorder="1" applyAlignment="1">
      <alignment vertical="center"/>
    </xf>
    <xf numFmtId="0" fontId="7" fillId="6" borderId="63" xfId="4" applyFont="1" applyFill="1" applyBorder="1" applyAlignment="1">
      <alignment vertical="center"/>
    </xf>
    <xf numFmtId="0" fontId="7" fillId="0" borderId="30" xfId="4" applyFont="1" applyBorder="1" applyAlignment="1">
      <alignment horizontal="center" vertical="center"/>
    </xf>
    <xf numFmtId="4" fontId="7" fillId="0" borderId="64" xfId="4" applyNumberFormat="1" applyFont="1" applyBorder="1" applyAlignment="1">
      <alignment vertical="center"/>
    </xf>
    <xf numFmtId="4" fontId="7" fillId="0" borderId="30" xfId="4" applyNumberFormat="1" applyFont="1" applyBorder="1" applyAlignment="1">
      <alignment vertical="center"/>
    </xf>
    <xf numFmtId="0" fontId="7" fillId="0" borderId="65" xfId="4" applyFont="1" applyBorder="1" applyAlignment="1">
      <alignment vertical="center"/>
    </xf>
    <xf numFmtId="0" fontId="1" fillId="0" borderId="22" xfId="4" applyFont="1" applyFill="1" applyBorder="1" applyAlignment="1">
      <alignment vertical="center"/>
    </xf>
    <xf numFmtId="0" fontId="1" fillId="0" borderId="23" xfId="4" applyFont="1" applyFill="1" applyBorder="1" applyAlignment="1">
      <alignment vertical="center"/>
    </xf>
    <xf numFmtId="0" fontId="1" fillId="0" borderId="23" xfId="4" applyFont="1" applyFill="1" applyBorder="1" applyAlignment="1">
      <alignment horizontal="center" vertical="center"/>
    </xf>
    <xf numFmtId="4" fontId="1" fillId="0" borderId="90" xfId="4" applyNumberFormat="1" applyFont="1" applyFill="1" applyBorder="1" applyAlignment="1">
      <alignment vertical="center"/>
    </xf>
    <xf numFmtId="4" fontId="1" fillId="0" borderId="91" xfId="4" applyNumberFormat="1" applyFont="1" applyFill="1" applyBorder="1" applyAlignment="1">
      <alignment vertical="center"/>
    </xf>
    <xf numFmtId="0" fontId="1" fillId="0" borderId="92" xfId="4" applyFont="1" applyFill="1" applyBorder="1" applyAlignment="1">
      <alignment vertical="center"/>
    </xf>
    <xf numFmtId="0" fontId="19" fillId="0" borderId="47" xfId="4" applyFont="1" applyBorder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20" fillId="6" borderId="49" xfId="4" applyFont="1" applyFill="1" applyBorder="1" applyAlignment="1">
      <alignment vertical="center" wrapText="1"/>
    </xf>
    <xf numFmtId="0" fontId="20" fillId="6" borderId="52" xfId="4" applyFont="1" applyFill="1" applyBorder="1" applyAlignment="1">
      <alignment vertical="center" wrapText="1"/>
    </xf>
    <xf numFmtId="4" fontId="7" fillId="8" borderId="16" xfId="4" applyNumberFormat="1" applyFont="1" applyFill="1" applyBorder="1" applyAlignment="1">
      <alignment vertical="center"/>
    </xf>
    <xf numFmtId="0" fontId="7" fillId="9" borderId="61" xfId="4" applyFont="1" applyFill="1" applyBorder="1" applyAlignment="1">
      <alignment vertical="center" wrapText="1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4" fontId="7" fillId="8" borderId="46" xfId="4" applyNumberFormat="1" applyFont="1" applyFill="1" applyBorder="1" applyAlignment="1">
      <alignment vertical="center"/>
    </xf>
    <xf numFmtId="4" fontId="9" fillId="8" borderId="16" xfId="4" applyNumberFormat="1" applyFont="1" applyFill="1" applyBorder="1" applyAlignment="1">
      <alignment vertical="center"/>
    </xf>
    <xf numFmtId="179" fontId="7" fillId="0" borderId="64" xfId="4" applyNumberFormat="1" applyFont="1" applyBorder="1" applyAlignment="1">
      <alignment vertical="center"/>
    </xf>
    <xf numFmtId="0" fontId="9" fillId="3" borderId="8" xfId="5" applyFont="1" applyFill="1" applyBorder="1" applyAlignment="1">
      <alignment horizontal="center" vertical="center"/>
    </xf>
    <xf numFmtId="4" fontId="9" fillId="3" borderId="8" xfId="5" applyNumberFormat="1" applyFont="1" applyFill="1" applyBorder="1" applyAlignment="1">
      <alignment horizontal="center" vertical="center"/>
    </xf>
    <xf numFmtId="4" fontId="7" fillId="9" borderId="16" xfId="4" applyNumberFormat="1" applyFont="1" applyFill="1" applyBorder="1" applyAlignment="1">
      <alignment vertical="center"/>
    </xf>
    <xf numFmtId="0" fontId="7" fillId="5" borderId="67" xfId="4" applyFont="1" applyFill="1" applyBorder="1" applyAlignment="1">
      <alignment horizontal="center" vertical="center"/>
    </xf>
    <xf numFmtId="0" fontId="7" fillId="5" borderId="4" xfId="4" applyFont="1" applyFill="1" applyBorder="1" applyAlignment="1">
      <alignment horizontal="center" vertical="center"/>
    </xf>
    <xf numFmtId="0" fontId="9" fillId="0" borderId="59" xfId="5" applyFont="1" applyFill="1" applyBorder="1" applyAlignment="1">
      <alignment horizontal="center" vertical="center"/>
    </xf>
    <xf numFmtId="179" fontId="7" fillId="6" borderId="62" xfId="6" applyNumberFormat="1" applyFont="1" applyFill="1" applyBorder="1" applyAlignment="1">
      <alignment vertical="center"/>
    </xf>
    <xf numFmtId="0" fontId="7" fillId="6" borderId="85" xfId="4" applyFont="1" applyFill="1" applyBorder="1" applyAlignment="1">
      <alignment vertical="center"/>
    </xf>
    <xf numFmtId="0" fontId="7" fillId="5" borderId="16" xfId="4" applyFont="1" applyFill="1" applyBorder="1" applyAlignment="1">
      <alignment horizontal="center" vertical="center"/>
    </xf>
    <xf numFmtId="0" fontId="9" fillId="0" borderId="32" xfId="5" applyFont="1" applyFill="1" applyBorder="1" applyAlignment="1">
      <alignment horizontal="center" vertical="center"/>
    </xf>
    <xf numFmtId="179" fontId="7" fillId="6" borderId="48" xfId="6" applyNumberFormat="1" applyFont="1" applyFill="1" applyBorder="1" applyAlignment="1">
      <alignment vertical="center"/>
    </xf>
    <xf numFmtId="0" fontId="7" fillId="6" borderId="56" xfId="4" applyFont="1" applyFill="1" applyBorder="1" applyAlignment="1">
      <alignment vertical="center"/>
    </xf>
    <xf numFmtId="0" fontId="7" fillId="5" borderId="69" xfId="4" applyFont="1" applyFill="1" applyBorder="1" applyAlignment="1">
      <alignment horizontal="center" vertical="center"/>
    </xf>
    <xf numFmtId="0" fontId="7" fillId="5" borderId="3" xfId="4" applyFont="1" applyFill="1" applyBorder="1" applyAlignment="1">
      <alignment horizontal="center" vertical="center"/>
    </xf>
    <xf numFmtId="0" fontId="9" fillId="0" borderId="35" xfId="5" applyFont="1" applyFill="1" applyBorder="1" applyAlignment="1">
      <alignment horizontal="center" vertical="center"/>
    </xf>
    <xf numFmtId="179" fontId="7" fillId="6" borderId="55" xfId="6" applyNumberFormat="1" applyFont="1" applyFill="1" applyBorder="1" applyAlignment="1">
      <alignment vertical="center"/>
    </xf>
    <xf numFmtId="179" fontId="7" fillId="8" borderId="30" xfId="4" applyNumberFormat="1" applyFont="1" applyFill="1" applyBorder="1" applyAlignment="1">
      <alignment vertical="center"/>
    </xf>
    <xf numFmtId="0" fontId="7" fillId="0" borderId="26" xfId="4" applyFont="1" applyFill="1" applyBorder="1" applyAlignment="1">
      <alignment vertical="center"/>
    </xf>
    <xf numFmtId="0" fontId="7" fillId="0" borderId="27" xfId="4" applyFont="1" applyFill="1" applyBorder="1" applyAlignment="1">
      <alignment vertical="center"/>
    </xf>
    <xf numFmtId="0" fontId="7" fillId="0" borderId="27" xfId="4" applyFont="1" applyFill="1" applyBorder="1" applyAlignment="1">
      <alignment horizontal="center" vertical="center"/>
    </xf>
    <xf numFmtId="0" fontId="7" fillId="0" borderId="57" xfId="4" applyFont="1" applyFill="1" applyBorder="1" applyAlignment="1">
      <alignment vertical="center"/>
    </xf>
    <xf numFmtId="0" fontId="7" fillId="0" borderId="58" xfId="4" applyFont="1" applyFill="1" applyBorder="1" applyAlignment="1">
      <alignment vertical="center"/>
    </xf>
    <xf numFmtId="0" fontId="9" fillId="0" borderId="28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/>
    </xf>
    <xf numFmtId="0" fontId="7" fillId="5" borderId="2" xfId="4" applyFont="1" applyFill="1" applyBorder="1" applyAlignment="1">
      <alignment horizontal="center" vertical="center"/>
    </xf>
    <xf numFmtId="0" fontId="7" fillId="0" borderId="59" xfId="4" applyFont="1" applyFill="1" applyBorder="1" applyAlignment="1">
      <alignment horizontal="center" vertical="center"/>
    </xf>
    <xf numFmtId="178" fontId="7" fillId="6" borderId="60" xfId="6" applyNumberFormat="1" applyFont="1" applyFill="1" applyBorder="1" applyAlignment="1">
      <alignment vertical="center"/>
    </xf>
    <xf numFmtId="0" fontId="7" fillId="6" borderId="61" xfId="4" applyFont="1" applyFill="1" applyBorder="1" applyAlignment="1">
      <alignment vertical="center"/>
    </xf>
    <xf numFmtId="0" fontId="9" fillId="0" borderId="31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left" vertical="center"/>
    </xf>
    <xf numFmtId="0" fontId="7" fillId="5" borderId="39" xfId="4" applyFont="1" applyFill="1" applyBorder="1" applyAlignment="1">
      <alignment horizontal="center" vertical="center"/>
    </xf>
    <xf numFmtId="0" fontId="7" fillId="5" borderId="40" xfId="4" applyFont="1" applyFill="1" applyBorder="1" applyAlignment="1">
      <alignment horizontal="center" vertical="center"/>
    </xf>
    <xf numFmtId="0" fontId="7" fillId="5" borderId="7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178" fontId="7" fillId="6" borderId="62" xfId="6" applyNumberFormat="1" applyFont="1" applyFill="1" applyBorder="1" applyAlignment="1">
      <alignment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center" vertical="center"/>
    </xf>
    <xf numFmtId="178" fontId="7" fillId="6" borderId="48" xfId="6" applyNumberFormat="1" applyFont="1" applyFill="1" applyBorder="1" applyAlignment="1">
      <alignment vertical="center"/>
    </xf>
    <xf numFmtId="0" fontId="7" fillId="0" borderId="9" xfId="4" applyFont="1" applyFill="1" applyBorder="1" applyAlignment="1">
      <alignment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72" xfId="4" applyFont="1" applyFill="1" applyBorder="1" applyAlignment="1">
      <alignment vertical="center"/>
    </xf>
    <xf numFmtId="0" fontId="7" fillId="0" borderId="73" xfId="4" applyFont="1" applyFill="1" applyBorder="1" applyAlignment="1">
      <alignment vertical="center"/>
    </xf>
    <xf numFmtId="0" fontId="7" fillId="7" borderId="11" xfId="4" applyFont="1" applyFill="1" applyBorder="1" applyAlignment="1">
      <alignment vertical="center"/>
    </xf>
    <xf numFmtId="0" fontId="7" fillId="7" borderId="0" xfId="4" applyFont="1" applyFill="1" applyBorder="1" applyAlignment="1">
      <alignment vertical="center"/>
    </xf>
    <xf numFmtId="0" fontId="7" fillId="7" borderId="0" xfId="4" applyFont="1" applyFill="1" applyBorder="1" applyAlignment="1">
      <alignment horizontal="center" vertical="center"/>
    </xf>
    <xf numFmtId="4" fontId="7" fillId="7" borderId="82" xfId="4" applyNumberFormat="1" applyFont="1" applyFill="1" applyBorder="1" applyAlignment="1">
      <alignment vertical="center"/>
    </xf>
    <xf numFmtId="4" fontId="7" fillId="7" borderId="0" xfId="4" applyNumberFormat="1" applyFont="1" applyFill="1" applyBorder="1" applyAlignment="1">
      <alignment vertical="center"/>
    </xf>
    <xf numFmtId="0" fontId="7" fillId="7" borderId="83" xfId="4" applyFont="1" applyFill="1" applyBorder="1" applyAlignment="1">
      <alignment vertical="center"/>
    </xf>
    <xf numFmtId="0" fontId="9" fillId="3" borderId="74" xfId="5" applyFont="1" applyFill="1" applyBorder="1" applyAlignment="1">
      <alignment horizontal="center" vertical="center"/>
    </xf>
    <xf numFmtId="0" fontId="9" fillId="3" borderId="78" xfId="5" applyFont="1" applyFill="1" applyBorder="1" applyAlignment="1">
      <alignment horizontal="center" vertical="center"/>
    </xf>
    <xf numFmtId="4" fontId="9" fillId="3" borderId="84" xfId="5" applyNumberFormat="1" applyFont="1" applyFill="1" applyBorder="1" applyAlignment="1">
      <alignment horizontal="center" vertical="center"/>
    </xf>
    <xf numFmtId="0" fontId="9" fillId="3" borderId="85" xfId="5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left" vertical="center"/>
    </xf>
    <xf numFmtId="4" fontId="7" fillId="0" borderId="57" xfId="4" applyNumberFormat="1" applyFont="1" applyFill="1" applyBorder="1" applyAlignment="1">
      <alignment vertical="center"/>
    </xf>
    <xf numFmtId="4" fontId="7" fillId="0" borderId="27" xfId="4" applyNumberFormat="1" applyFont="1" applyFill="1" applyBorder="1" applyAlignment="1">
      <alignment vertical="center"/>
    </xf>
    <xf numFmtId="0" fontId="9" fillId="0" borderId="76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/>
    </xf>
    <xf numFmtId="0" fontId="7" fillId="0" borderId="77" xfId="4" applyFont="1" applyFill="1" applyBorder="1" applyAlignment="1">
      <alignment horizontal="center" vertical="center"/>
    </xf>
    <xf numFmtId="9" fontId="7" fillId="6" borderId="86" xfId="7" applyFont="1" applyFill="1" applyBorder="1" applyAlignment="1">
      <alignment horizontal="center" vertical="center"/>
    </xf>
    <xf numFmtId="4" fontId="7" fillId="0" borderId="1" xfId="4" applyNumberFormat="1" applyFont="1" applyFill="1" applyBorder="1" applyAlignment="1">
      <alignment vertical="center"/>
    </xf>
    <xf numFmtId="0" fontId="7" fillId="6" borderId="87" xfId="4" applyFont="1" applyFill="1" applyBorder="1" applyAlignment="1">
      <alignment vertical="center"/>
    </xf>
    <xf numFmtId="0" fontId="7" fillId="7" borderId="29" xfId="4" applyFont="1" applyFill="1" applyBorder="1" applyAlignment="1">
      <alignment vertical="center"/>
    </xf>
    <xf numFmtId="0" fontId="7" fillId="7" borderId="30" xfId="4" applyFont="1" applyFill="1" applyBorder="1" applyAlignment="1">
      <alignment vertical="center"/>
    </xf>
    <xf numFmtId="0" fontId="7" fillId="7" borderId="30" xfId="4" applyFont="1" applyFill="1" applyBorder="1" applyAlignment="1">
      <alignment horizontal="center" vertical="center"/>
    </xf>
    <xf numFmtId="4" fontId="7" fillId="7" borderId="64" xfId="4" applyNumberFormat="1" applyFont="1" applyFill="1" applyBorder="1" applyAlignment="1">
      <alignment vertical="center"/>
    </xf>
    <xf numFmtId="4" fontId="7" fillId="7" borderId="30" xfId="4" applyNumberFormat="1" applyFont="1" applyFill="1" applyBorder="1" applyAlignment="1">
      <alignment vertical="center"/>
    </xf>
    <xf numFmtId="0" fontId="7" fillId="7" borderId="65" xfId="4" applyFont="1" applyFill="1" applyBorder="1" applyAlignment="1">
      <alignment vertical="center"/>
    </xf>
    <xf numFmtId="0" fontId="7" fillId="2" borderId="1" xfId="4" applyFont="1" applyFill="1" applyBorder="1" applyAlignment="1">
      <alignment horizontal="center" vertical="center"/>
    </xf>
    <xf numFmtId="4" fontId="7" fillId="6" borderId="86" xfId="6" applyNumberFormat="1" applyFont="1" applyFill="1" applyBorder="1" applyAlignment="1">
      <alignment vertical="center"/>
    </xf>
    <xf numFmtId="0" fontId="7" fillId="6" borderId="87" xfId="4" applyFont="1" applyFill="1" applyBorder="1" applyAlignment="1">
      <alignment vertical="center" wrapText="1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left" vertical="center"/>
    </xf>
    <xf numFmtId="0" fontId="7" fillId="2" borderId="15" xfId="4" applyFont="1" applyFill="1" applyBorder="1" applyAlignment="1">
      <alignment vertical="center"/>
    </xf>
    <xf numFmtId="0" fontId="7" fillId="0" borderId="37" xfId="4" applyFont="1" applyFill="1" applyBorder="1" applyAlignment="1">
      <alignment horizontal="center" vertical="center"/>
    </xf>
    <xf numFmtId="4" fontId="7" fillId="6" borderId="88" xfId="6" applyNumberFormat="1" applyFont="1" applyFill="1" applyBorder="1" applyAlignment="1">
      <alignment vertical="center"/>
    </xf>
    <xf numFmtId="4" fontId="7" fillId="0" borderId="15" xfId="4" applyNumberFormat="1" applyFont="1" applyFill="1" applyBorder="1" applyAlignment="1">
      <alignment vertical="center"/>
    </xf>
    <xf numFmtId="0" fontId="7" fillId="6" borderId="89" xfId="4" applyFont="1" applyFill="1" applyBorder="1" applyAlignment="1">
      <alignment vertical="center"/>
    </xf>
    <xf numFmtId="4" fontId="7" fillId="0" borderId="16" xfId="4" applyNumberFormat="1" applyFont="1" applyFill="1" applyBorder="1" applyAlignment="1">
      <alignment vertical="center"/>
    </xf>
    <xf numFmtId="0" fontId="9" fillId="0" borderId="34" xfId="5" applyFont="1" applyFill="1" applyBorder="1" applyAlignment="1">
      <alignment horizontal="center" vertical="center"/>
    </xf>
    <xf numFmtId="0" fontId="9" fillId="0" borderId="80" xfId="5" applyFont="1" applyFill="1" applyBorder="1" applyAlignment="1">
      <alignment horizontal="left" vertical="center"/>
    </xf>
    <xf numFmtId="4" fontId="7" fillId="6" borderId="55" xfId="3" applyNumberFormat="1" applyFont="1" applyFill="1" applyBorder="1" applyAlignment="1">
      <alignment horizontal="center" vertical="center"/>
    </xf>
    <xf numFmtId="4" fontId="7" fillId="0" borderId="3" xfId="4" applyNumberFormat="1" applyFont="1" applyFill="1" applyBorder="1" applyAlignment="1">
      <alignment vertical="center"/>
    </xf>
    <xf numFmtId="180" fontId="7" fillId="8" borderId="2" xfId="4" applyNumberFormat="1" applyFont="1" applyFill="1" applyBorder="1" applyAlignment="1">
      <alignment vertical="center"/>
    </xf>
    <xf numFmtId="180" fontId="7" fillId="0" borderId="16" xfId="4" applyNumberFormat="1" applyFont="1" applyFill="1" applyBorder="1" applyAlignment="1">
      <alignment vertical="center"/>
    </xf>
    <xf numFmtId="180" fontId="7" fillId="8" borderId="13" xfId="4" applyNumberFormat="1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4" fontId="6" fillId="0" borderId="0" xfId="4" applyNumberFormat="1" applyFont="1" applyBorder="1" applyAlignment="1">
      <alignment horizontal="left" vertical="center"/>
    </xf>
    <xf numFmtId="176" fontId="5" fillId="6" borderId="0" xfId="4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5" fillId="2" borderId="0" xfId="4" applyFont="1" applyFill="1" applyBorder="1" applyAlignment="1">
      <alignment horizontal="left" vertical="center"/>
    </xf>
    <xf numFmtId="4" fontId="18" fillId="6" borderId="0" xfId="4" applyNumberFormat="1" applyFont="1" applyFill="1" applyBorder="1" applyAlignment="1">
      <alignment horizontal="left" vertical="center"/>
    </xf>
    <xf numFmtId="0" fontId="5" fillId="6" borderId="0" xfId="4" applyFont="1" applyFill="1" applyBorder="1" applyAlignment="1">
      <alignment horizontal="left" vertical="center"/>
    </xf>
    <xf numFmtId="4" fontId="5" fillId="6" borderId="0" xfId="4" applyNumberFormat="1" applyFont="1" applyFill="1" applyBorder="1" applyAlignment="1">
      <alignment horizontal="left" vertical="center"/>
    </xf>
    <xf numFmtId="0" fontId="8" fillId="0" borderId="6" xfId="4" applyFont="1" applyBorder="1" applyAlignment="1">
      <alignment horizontal="left" vertical="center" wrapText="1"/>
    </xf>
    <xf numFmtId="4" fontId="8" fillId="0" borderId="6" xfId="4" applyNumberFormat="1" applyFont="1" applyBorder="1" applyAlignment="1">
      <alignment horizontal="left" vertical="center" wrapText="1"/>
    </xf>
    <xf numFmtId="0" fontId="8" fillId="0" borderId="41" xfId="4" applyFont="1" applyBorder="1" applyAlignment="1">
      <alignment horizontal="left" vertical="center" wrapText="1"/>
    </xf>
    <xf numFmtId="0" fontId="9" fillId="3" borderId="7" xfId="5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4" fontId="9" fillId="3" borderId="8" xfId="5" applyNumberFormat="1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10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4" borderId="15" xfId="4" applyFont="1" applyFill="1" applyBorder="1" applyAlignment="1">
      <alignment horizontal="left" vertical="center" wrapText="1"/>
    </xf>
    <xf numFmtId="0" fontId="7" fillId="4" borderId="16" xfId="4" applyFont="1" applyFill="1" applyBorder="1" applyAlignment="1">
      <alignment horizontal="left" vertical="center" wrapText="1"/>
    </xf>
    <xf numFmtId="0" fontId="7" fillId="0" borderId="16" xfId="4" applyFont="1" applyBorder="1" applyAlignment="1">
      <alignment horizontal="left" vertical="center"/>
    </xf>
    <xf numFmtId="0" fontId="7" fillId="0" borderId="17" xfId="4" applyFont="1" applyBorder="1" applyAlignment="1">
      <alignment horizontal="center" vertical="center" wrapText="1"/>
    </xf>
    <xf numFmtId="0" fontId="10" fillId="4" borderId="16" xfId="5" applyFont="1" applyFill="1" applyBorder="1" applyAlignment="1">
      <alignment vertical="center" wrapText="1"/>
    </xf>
    <xf numFmtId="0" fontId="7" fillId="0" borderId="18" xfId="4" applyFont="1" applyBorder="1" applyAlignment="1">
      <alignment horizontal="center" vertical="center" wrapText="1"/>
    </xf>
    <xf numFmtId="58" fontId="10" fillId="4" borderId="16" xfId="5" applyNumberFormat="1" applyFont="1" applyFill="1" applyBorder="1" applyAlignment="1">
      <alignment horizontal="left" vertical="center" wrapText="1"/>
    </xf>
    <xf numFmtId="0" fontId="10" fillId="4" borderId="16" xfId="5" applyFont="1" applyFill="1" applyBorder="1" applyAlignment="1">
      <alignment horizontal="left" vertical="center" wrapText="1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10" fillId="4" borderId="19" xfId="5" applyFont="1" applyFill="1" applyBorder="1" applyAlignment="1">
      <alignment vertical="center" wrapText="1"/>
    </xf>
    <xf numFmtId="0" fontId="10" fillId="4" borderId="32" xfId="5" applyFont="1" applyFill="1" applyBorder="1" applyAlignment="1">
      <alignment horizontal="left" vertical="center" wrapText="1"/>
    </xf>
    <xf numFmtId="0" fontId="10" fillId="4" borderId="33" xfId="5" applyFont="1" applyFill="1" applyBorder="1" applyAlignment="1">
      <alignment horizontal="left" vertical="center" wrapText="1"/>
    </xf>
    <xf numFmtId="0" fontId="10" fillId="4" borderId="68" xfId="5" applyFont="1" applyFill="1" applyBorder="1" applyAlignment="1">
      <alignment horizontal="left" vertical="center" wrapText="1"/>
    </xf>
    <xf numFmtId="0" fontId="10" fillId="0" borderId="19" xfId="5" applyFont="1" applyFill="1" applyBorder="1" applyAlignment="1">
      <alignment horizontal="left" vertical="center" wrapText="1"/>
    </xf>
    <xf numFmtId="0" fontId="10" fillId="0" borderId="4" xfId="5" applyFont="1" applyFill="1" applyBorder="1" applyAlignment="1">
      <alignment horizontal="left" vertical="center" wrapText="1"/>
    </xf>
    <xf numFmtId="0" fontId="10" fillId="0" borderId="67" xfId="5" applyFont="1" applyFill="1" applyBorder="1" applyAlignment="1">
      <alignment horizontal="left" vertical="center" wrapText="1"/>
    </xf>
    <xf numFmtId="0" fontId="9" fillId="3" borderId="25" xfId="5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/>
    </xf>
    <xf numFmtId="0" fontId="9" fillId="0" borderId="31" xfId="5" applyFont="1" applyFill="1" applyBorder="1" applyAlignment="1">
      <alignment horizontal="center" vertical="center"/>
    </xf>
    <xf numFmtId="0" fontId="9" fillId="0" borderId="34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7" fillId="0" borderId="12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7" fillId="0" borderId="66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33" xfId="4" applyFont="1" applyFill="1" applyBorder="1" applyAlignment="1">
      <alignment horizontal="left" vertical="center"/>
    </xf>
    <xf numFmtId="0" fontId="7" fillId="0" borderId="68" xfId="4" applyFont="1" applyFill="1" applyBorder="1" applyAlignment="1">
      <alignment horizontal="left" vertical="center"/>
    </xf>
    <xf numFmtId="0" fontId="7" fillId="0" borderId="35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horizontal="left" vertical="center"/>
    </xf>
    <xf numFmtId="0" fontId="7" fillId="0" borderId="25" xfId="4" applyFont="1" applyFill="1" applyBorder="1" applyAlignment="1">
      <alignment horizontal="left" vertical="center"/>
    </xf>
    <xf numFmtId="0" fontId="7" fillId="5" borderId="37" xfId="4" applyFont="1" applyFill="1" applyBorder="1" applyAlignment="1">
      <alignment horizontal="center" vertical="center"/>
    </xf>
    <xf numFmtId="0" fontId="7" fillId="5" borderId="38" xfId="4" applyFont="1" applyFill="1" applyBorder="1" applyAlignment="1">
      <alignment horizontal="center" vertical="center"/>
    </xf>
    <xf numFmtId="0" fontId="7" fillId="5" borderId="70" xfId="4" applyFont="1" applyFill="1" applyBorder="1" applyAlignment="1">
      <alignment horizontal="center" vertical="center"/>
    </xf>
    <xf numFmtId="0" fontId="7" fillId="5" borderId="32" xfId="4" applyFont="1" applyFill="1" applyBorder="1" applyAlignment="1">
      <alignment horizontal="center" vertical="center"/>
    </xf>
    <xf numFmtId="0" fontId="7" fillId="5" borderId="33" xfId="4" applyFont="1" applyFill="1" applyBorder="1" applyAlignment="1">
      <alignment horizontal="center" vertical="center"/>
    </xf>
    <xf numFmtId="0" fontId="7" fillId="5" borderId="68" xfId="4" applyFont="1" applyFill="1" applyBorder="1" applyAlignment="1">
      <alignment horizontal="center" vertical="center"/>
    </xf>
    <xf numFmtId="0" fontId="9" fillId="3" borderId="75" xfId="5" applyFont="1" applyFill="1" applyBorder="1" applyAlignment="1">
      <alignment horizontal="center" vertical="center"/>
    </xf>
    <xf numFmtId="0" fontId="9" fillId="3" borderId="78" xfId="5" applyFont="1" applyFill="1" applyBorder="1" applyAlignment="1">
      <alignment horizontal="center" vertical="center"/>
    </xf>
    <xf numFmtId="0" fontId="7" fillId="2" borderId="77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left" vertical="center"/>
    </xf>
    <xf numFmtId="0" fontId="7" fillId="2" borderId="10" xfId="4" applyFont="1" applyFill="1" applyBorder="1" applyAlignment="1">
      <alignment horizontal="left" vertical="center"/>
    </xf>
    <xf numFmtId="43" fontId="7" fillId="0" borderId="77" xfId="1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0" fontId="9" fillId="3" borderId="79" xfId="5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left" vertical="center"/>
    </xf>
    <xf numFmtId="0" fontId="7" fillId="2" borderId="16" xfId="4" applyFont="1" applyFill="1" applyBorder="1" applyAlignment="1">
      <alignment horizontal="center" vertical="center"/>
    </xf>
    <xf numFmtId="0" fontId="7" fillId="0" borderId="81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horizontal="left" vertical="center"/>
    </xf>
    <xf numFmtId="0" fontId="7" fillId="0" borderId="13" xfId="4" applyFont="1" applyFill="1" applyBorder="1" applyAlignment="1">
      <alignment horizontal="left" vertical="center"/>
    </xf>
    <xf numFmtId="0" fontId="7" fillId="0" borderId="10" xfId="4" applyFont="1" applyFill="1" applyBorder="1" applyAlignment="1">
      <alignment horizontal="left" vertical="center"/>
    </xf>
    <xf numFmtId="179" fontId="7" fillId="8" borderId="4" xfId="4" applyNumberFormat="1" applyFont="1" applyFill="1" applyBorder="1" applyAlignment="1">
      <alignment vertical="center"/>
    </xf>
    <xf numFmtId="179" fontId="7" fillId="8" borderId="16" xfId="4" applyNumberFormat="1" applyFont="1" applyFill="1" applyBorder="1" applyAlignment="1">
      <alignment vertical="center"/>
    </xf>
    <xf numFmtId="179" fontId="7" fillId="8" borderId="3" xfId="4" applyNumberFormat="1" applyFont="1" applyFill="1" applyBorder="1" applyAlignment="1">
      <alignment vertical="center"/>
    </xf>
    <xf numFmtId="0" fontId="10" fillId="9" borderId="16" xfId="5" applyFont="1" applyFill="1" applyBorder="1" applyAlignment="1">
      <alignment horizontal="left" vertical="center" wrapText="1"/>
    </xf>
    <xf numFmtId="0" fontId="10" fillId="9" borderId="16" xfId="5" applyFont="1" applyFill="1" applyBorder="1" applyAlignment="1">
      <alignment vertical="center" wrapText="1"/>
    </xf>
    <xf numFmtId="0" fontId="7" fillId="9" borderId="16" xfId="4" applyFont="1" applyFill="1" applyBorder="1" applyAlignment="1">
      <alignment horizontal="center" vertical="center" wrapText="1"/>
    </xf>
    <xf numFmtId="0" fontId="10" fillId="9" borderId="32" xfId="5" applyFont="1" applyFill="1" applyBorder="1" applyAlignment="1">
      <alignment horizontal="center" vertical="center" wrapText="1"/>
    </xf>
    <xf numFmtId="4" fontId="7" fillId="9" borderId="48" xfId="6" applyNumberFormat="1" applyFont="1" applyFill="1" applyBorder="1" applyAlignment="1">
      <alignment vertical="center"/>
    </xf>
    <xf numFmtId="0" fontId="7" fillId="9" borderId="49" xfId="4" applyFont="1" applyFill="1" applyBorder="1" applyAlignment="1">
      <alignment vertical="center" wrapText="1"/>
    </xf>
  </cellXfs>
  <cellStyles count="8">
    <cellStyle name="百分比" xfId="7" builtinId="5"/>
    <cellStyle name="百分比 3" xfId="3"/>
    <cellStyle name="常规" xfId="0" builtinId="0"/>
    <cellStyle name="常规 12" xfId="2"/>
    <cellStyle name="常规 3" xfId="4"/>
    <cellStyle name="常规_Sheet1 3" xfId="5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122555</xdr:colOff>
      <xdr:row>2</xdr:row>
      <xdr:rowOff>33020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66DC85-9876-412E-8E40-C973C6B7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63881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A25" zoomScaleNormal="100" workbookViewId="0">
      <selection activeCell="P29" sqref="P29"/>
    </sheetView>
  </sheetViews>
  <sheetFormatPr defaultColWidth="9" defaultRowHeight="14" x14ac:dyDescent="0.25"/>
  <cols>
    <col min="1" max="1" width="8.90625" customWidth="1"/>
    <col min="2" max="2" width="25" customWidth="1"/>
    <col min="3" max="3" width="11.36328125" customWidth="1"/>
    <col min="4" max="4" width="4.81640625" customWidth="1"/>
    <col min="5" max="5" width="2.90625" customWidth="1"/>
    <col min="6" max="6" width="10.453125" customWidth="1"/>
    <col min="7" max="7" width="2.90625" customWidth="1"/>
    <col min="8" max="8" width="5.90625" customWidth="1"/>
    <col min="9" max="9" width="8.1796875" customWidth="1"/>
    <col min="10" max="10" width="6.90625" customWidth="1"/>
    <col min="11" max="11" width="6.08984375" customWidth="1"/>
    <col min="12" max="12" width="5.08984375" customWidth="1"/>
    <col min="13" max="13" width="10.1796875" style="3" bestFit="1" customWidth="1"/>
    <col min="14" max="14" width="14.6328125" style="3" customWidth="1"/>
    <col min="15" max="15" width="34.08984375" customWidth="1"/>
  </cols>
  <sheetData>
    <row r="1" spans="1:15" ht="47.15" customHeight="1" x14ac:dyDescent="0.25">
      <c r="A1" s="202" t="s">
        <v>184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3"/>
      <c r="N1" s="203"/>
      <c r="O1" s="202"/>
    </row>
    <row r="2" spans="1:15" x14ac:dyDescent="0.25">
      <c r="A2" s="197" t="s">
        <v>0</v>
      </c>
      <c r="B2" s="197"/>
      <c r="C2" s="198" t="s">
        <v>133</v>
      </c>
      <c r="D2" s="198"/>
      <c r="E2" s="198"/>
      <c r="F2" s="4" t="s">
        <v>1</v>
      </c>
      <c r="G2" s="5"/>
      <c r="H2" s="5"/>
      <c r="I2" s="204" t="s">
        <v>128</v>
      </c>
      <c r="J2" s="204"/>
      <c r="K2" s="37"/>
      <c r="L2" s="199" t="s">
        <v>2</v>
      </c>
      <c r="M2" s="200"/>
      <c r="N2" s="205" t="s">
        <v>136</v>
      </c>
      <c r="O2" s="206"/>
    </row>
    <row r="3" spans="1:15" x14ac:dyDescent="0.25">
      <c r="A3" s="197" t="s">
        <v>3</v>
      </c>
      <c r="B3" s="197"/>
      <c r="C3" s="198" t="s">
        <v>4</v>
      </c>
      <c r="D3" s="198"/>
      <c r="E3" s="198"/>
      <c r="F3" s="4" t="s">
        <v>5</v>
      </c>
      <c r="G3" s="5"/>
      <c r="H3" s="5"/>
      <c r="I3" s="204">
        <v>160</v>
      </c>
      <c r="J3" s="204"/>
      <c r="K3" s="37"/>
      <c r="L3" s="199" t="s">
        <v>6</v>
      </c>
      <c r="M3" s="200"/>
      <c r="N3" s="207" t="s">
        <v>148</v>
      </c>
      <c r="O3" s="206"/>
    </row>
    <row r="4" spans="1:15" x14ac:dyDescent="0.25">
      <c r="A4" s="197" t="s">
        <v>7</v>
      </c>
      <c r="B4" s="197"/>
      <c r="C4" s="198" t="s">
        <v>129</v>
      </c>
      <c r="D4" s="198"/>
      <c r="E4" s="198"/>
      <c r="F4" s="6"/>
      <c r="G4" s="5"/>
      <c r="H4" s="7"/>
      <c r="I4" s="7"/>
      <c r="J4" s="7"/>
      <c r="K4" s="7"/>
      <c r="L4" s="199" t="s">
        <v>8</v>
      </c>
      <c r="M4" s="200"/>
      <c r="N4" s="201">
        <v>43498</v>
      </c>
      <c r="O4" s="201"/>
    </row>
    <row r="5" spans="1:15" ht="14.5" thickBot="1" x14ac:dyDescent="0.3">
      <c r="A5" s="8"/>
      <c r="B5" s="8"/>
      <c r="C5" s="8"/>
      <c r="D5" s="8"/>
      <c r="E5" s="8"/>
      <c r="F5" s="8"/>
      <c r="G5" s="8"/>
      <c r="H5" s="8"/>
      <c r="I5" s="8"/>
      <c r="J5" s="38"/>
      <c r="K5" s="38"/>
      <c r="L5" s="38"/>
      <c r="M5" s="39"/>
      <c r="N5" s="39"/>
      <c r="O5" s="8"/>
    </row>
    <row r="6" spans="1:15" ht="47.15" customHeight="1" thickTop="1" thickBot="1" x14ac:dyDescent="0.3">
      <c r="A6" s="9" t="s">
        <v>9</v>
      </c>
      <c r="B6" s="208" t="s">
        <v>10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9"/>
      <c r="N6" s="209"/>
      <c r="O6" s="210"/>
    </row>
    <row r="7" spans="1:15" ht="18" customHeight="1" x14ac:dyDescent="0.25">
      <c r="A7" s="211" t="s">
        <v>11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3" t="s">
        <v>12</v>
      </c>
      <c r="N7" s="213"/>
      <c r="O7" s="214"/>
    </row>
    <row r="8" spans="1:15" ht="18" customHeight="1" x14ac:dyDescent="0.25">
      <c r="A8" s="10" t="s">
        <v>13</v>
      </c>
      <c r="B8" s="100" t="s">
        <v>11</v>
      </c>
      <c r="C8" s="215" t="s">
        <v>14</v>
      </c>
      <c r="D8" s="216"/>
      <c r="E8" s="216"/>
      <c r="F8" s="216"/>
      <c r="G8" s="216"/>
      <c r="H8" s="216"/>
      <c r="I8" s="216"/>
      <c r="J8" s="100" t="s">
        <v>15</v>
      </c>
      <c r="K8" s="100" t="s">
        <v>16</v>
      </c>
      <c r="L8" s="100" t="s">
        <v>17</v>
      </c>
      <c r="M8" s="40" t="s">
        <v>18</v>
      </c>
      <c r="N8" s="40" t="s">
        <v>19</v>
      </c>
      <c r="O8" s="41" t="s">
        <v>20</v>
      </c>
    </row>
    <row r="9" spans="1:15" ht="18" customHeight="1" thickBot="1" x14ac:dyDescent="0.3">
      <c r="A9" s="11" t="s">
        <v>21</v>
      </c>
      <c r="B9" s="12" t="s">
        <v>22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42"/>
      <c r="N9" s="42"/>
      <c r="O9" s="43"/>
    </row>
    <row r="10" spans="1:15" ht="18" customHeight="1" thickTop="1" x14ac:dyDescent="0.25">
      <c r="A10" s="217" t="s">
        <v>23</v>
      </c>
      <c r="B10" s="219" t="s">
        <v>141</v>
      </c>
      <c r="C10" s="15" t="s">
        <v>24</v>
      </c>
      <c r="D10" s="16">
        <v>2</v>
      </c>
      <c r="E10" s="17" t="s">
        <v>25</v>
      </c>
      <c r="F10" s="16">
        <v>26</v>
      </c>
      <c r="G10" s="17" t="s">
        <v>26</v>
      </c>
      <c r="H10" s="16">
        <v>1</v>
      </c>
      <c r="I10" s="17" t="s">
        <v>27</v>
      </c>
      <c r="J10" s="44">
        <v>13</v>
      </c>
      <c r="K10" s="17">
        <v>1</v>
      </c>
      <c r="L10" s="45" t="s">
        <v>28</v>
      </c>
      <c r="M10" s="46">
        <v>750</v>
      </c>
      <c r="N10" s="108">
        <f>J10*K10*M10</f>
        <v>9750</v>
      </c>
      <c r="O10" s="94" t="s">
        <v>137</v>
      </c>
    </row>
    <row r="11" spans="1:15" ht="18" customHeight="1" x14ac:dyDescent="0.25">
      <c r="A11" s="218"/>
      <c r="B11" s="220"/>
      <c r="C11" s="15" t="s">
        <v>24</v>
      </c>
      <c r="D11" s="16">
        <v>2</v>
      </c>
      <c r="E11" s="15" t="s">
        <v>25</v>
      </c>
      <c r="F11" s="16">
        <v>26</v>
      </c>
      <c r="G11" s="15" t="s">
        <v>26</v>
      </c>
      <c r="H11" s="16">
        <v>1</v>
      </c>
      <c r="I11" s="15" t="s">
        <v>27</v>
      </c>
      <c r="J11" s="47">
        <v>70</v>
      </c>
      <c r="K11" s="17">
        <v>1</v>
      </c>
      <c r="L11" s="48" t="s">
        <v>28</v>
      </c>
      <c r="M11" s="49">
        <v>750</v>
      </c>
      <c r="N11" s="103">
        <f>J11*K11*M11</f>
        <v>52500</v>
      </c>
      <c r="O11" s="95" t="s">
        <v>139</v>
      </c>
    </row>
    <row r="12" spans="1:15" ht="18" customHeight="1" x14ac:dyDescent="0.25">
      <c r="A12" s="218"/>
      <c r="B12" s="220"/>
      <c r="C12" s="15" t="s">
        <v>24</v>
      </c>
      <c r="D12" s="16">
        <v>2</v>
      </c>
      <c r="E12" s="15" t="s">
        <v>25</v>
      </c>
      <c r="F12" s="18">
        <v>27</v>
      </c>
      <c r="G12" s="15" t="s">
        <v>26</v>
      </c>
      <c r="H12" s="16">
        <v>1</v>
      </c>
      <c r="I12" s="15" t="s">
        <v>27</v>
      </c>
      <c r="J12" s="47">
        <v>14</v>
      </c>
      <c r="K12" s="17">
        <v>1</v>
      </c>
      <c r="L12" s="48" t="s">
        <v>28</v>
      </c>
      <c r="M12" s="49">
        <v>750</v>
      </c>
      <c r="N12" s="103">
        <f>J12*K12*M12</f>
        <v>10500</v>
      </c>
      <c r="O12" s="95" t="s">
        <v>140</v>
      </c>
    </row>
    <row r="13" spans="1:15" ht="18" customHeight="1" x14ac:dyDescent="0.25">
      <c r="A13" s="218"/>
      <c r="B13" s="220"/>
      <c r="C13" s="15" t="s">
        <v>24</v>
      </c>
      <c r="D13" s="16">
        <v>2</v>
      </c>
      <c r="E13" s="15" t="s">
        <v>25</v>
      </c>
      <c r="F13" s="18">
        <v>27</v>
      </c>
      <c r="G13" s="15" t="s">
        <v>26</v>
      </c>
      <c r="H13" s="18">
        <v>1</v>
      </c>
      <c r="I13" s="15" t="s">
        <v>27</v>
      </c>
      <c r="J13" s="47">
        <v>70</v>
      </c>
      <c r="K13" s="17">
        <v>1</v>
      </c>
      <c r="L13" s="48" t="s">
        <v>28</v>
      </c>
      <c r="M13" s="50">
        <v>750</v>
      </c>
      <c r="N13" s="109">
        <f>J13*K13*M13</f>
        <v>52500</v>
      </c>
      <c r="O13" s="95" t="s">
        <v>138</v>
      </c>
    </row>
    <row r="14" spans="1:15" ht="18" customHeight="1" x14ac:dyDescent="0.25">
      <c r="A14" s="218" t="s">
        <v>29</v>
      </c>
      <c r="B14" s="221" t="s">
        <v>30</v>
      </c>
      <c r="C14" s="15" t="s">
        <v>31</v>
      </c>
      <c r="D14" s="16">
        <v>2</v>
      </c>
      <c r="E14" s="15" t="s">
        <v>25</v>
      </c>
      <c r="F14" s="18">
        <v>28</v>
      </c>
      <c r="G14" s="15" t="s">
        <v>26</v>
      </c>
      <c r="H14" s="18">
        <v>1</v>
      </c>
      <c r="I14" s="15" t="s">
        <v>27</v>
      </c>
      <c r="J14" s="47">
        <v>5</v>
      </c>
      <c r="K14" s="15">
        <v>1</v>
      </c>
      <c r="L14" s="48" t="s">
        <v>28</v>
      </c>
      <c r="M14" s="49">
        <v>750</v>
      </c>
      <c r="N14" s="103">
        <f t="shared" ref="N14:N44" si="0">J14*K14*M14</f>
        <v>3750</v>
      </c>
      <c r="O14" s="52"/>
    </row>
    <row r="15" spans="1:15" ht="18" customHeight="1" x14ac:dyDescent="0.25">
      <c r="A15" s="218"/>
      <c r="B15" s="221"/>
      <c r="C15" s="15" t="s">
        <v>32</v>
      </c>
      <c r="D15" s="16">
        <v>2</v>
      </c>
      <c r="E15" s="15" t="s">
        <v>25</v>
      </c>
      <c r="F15" s="18">
        <v>28</v>
      </c>
      <c r="G15" s="15" t="s">
        <v>26</v>
      </c>
      <c r="H15" s="18">
        <v>1</v>
      </c>
      <c r="I15" s="15" t="s">
        <v>27</v>
      </c>
      <c r="J15" s="47">
        <v>5</v>
      </c>
      <c r="K15" s="15">
        <v>1</v>
      </c>
      <c r="L15" s="48" t="s">
        <v>28</v>
      </c>
      <c r="M15" s="49">
        <v>750</v>
      </c>
      <c r="N15" s="103">
        <f t="shared" si="0"/>
        <v>3750</v>
      </c>
      <c r="O15" s="52"/>
    </row>
    <row r="16" spans="1:15" ht="18" customHeight="1" x14ac:dyDescent="0.25">
      <c r="A16" s="218" t="s">
        <v>33</v>
      </c>
      <c r="B16" s="221" t="s">
        <v>34</v>
      </c>
      <c r="C16" s="15" t="s">
        <v>31</v>
      </c>
      <c r="D16" s="18"/>
      <c r="E16" s="15" t="s">
        <v>25</v>
      </c>
      <c r="F16" s="18"/>
      <c r="G16" s="15" t="s">
        <v>26</v>
      </c>
      <c r="H16" s="18"/>
      <c r="I16" s="15" t="s">
        <v>27</v>
      </c>
      <c r="J16" s="47"/>
      <c r="K16" s="15"/>
      <c r="L16" s="48" t="s">
        <v>28</v>
      </c>
      <c r="M16" s="49"/>
      <c r="N16" s="103">
        <f t="shared" si="0"/>
        <v>0</v>
      </c>
      <c r="O16" s="52"/>
    </row>
    <row r="17" spans="1:15" ht="18" customHeight="1" x14ac:dyDescent="0.25">
      <c r="A17" s="218"/>
      <c r="B17" s="221"/>
      <c r="C17" s="15" t="s">
        <v>32</v>
      </c>
      <c r="D17" s="18"/>
      <c r="E17" s="15" t="s">
        <v>25</v>
      </c>
      <c r="F17" s="18"/>
      <c r="G17" s="15" t="s">
        <v>26</v>
      </c>
      <c r="H17" s="18"/>
      <c r="I17" s="15" t="s">
        <v>27</v>
      </c>
      <c r="J17" s="47"/>
      <c r="K17" s="15"/>
      <c r="L17" s="48" t="s">
        <v>28</v>
      </c>
      <c r="M17" s="49"/>
      <c r="N17" s="103">
        <f t="shared" si="0"/>
        <v>0</v>
      </c>
      <c r="O17" s="52"/>
    </row>
    <row r="18" spans="1:15" ht="18" customHeight="1" x14ac:dyDescent="0.25">
      <c r="A18" s="218" t="s">
        <v>35</v>
      </c>
      <c r="B18" s="221" t="s">
        <v>36</v>
      </c>
      <c r="C18" s="15" t="s">
        <v>31</v>
      </c>
      <c r="D18" s="18"/>
      <c r="E18" s="15" t="s">
        <v>25</v>
      </c>
      <c r="F18" s="18"/>
      <c r="G18" s="15" t="s">
        <v>26</v>
      </c>
      <c r="H18" s="18"/>
      <c r="I18" s="15" t="s">
        <v>27</v>
      </c>
      <c r="J18" s="47"/>
      <c r="K18" s="15"/>
      <c r="L18" s="48" t="s">
        <v>28</v>
      </c>
      <c r="M18" s="49"/>
      <c r="N18" s="103">
        <f t="shared" si="0"/>
        <v>0</v>
      </c>
      <c r="O18" s="52"/>
    </row>
    <row r="19" spans="1:15" ht="18" customHeight="1" x14ac:dyDescent="0.25">
      <c r="A19" s="218"/>
      <c r="B19" s="221"/>
      <c r="C19" s="15" t="s">
        <v>32</v>
      </c>
      <c r="D19" s="18"/>
      <c r="E19" s="15" t="s">
        <v>25</v>
      </c>
      <c r="F19" s="18"/>
      <c r="G19" s="15" t="s">
        <v>26</v>
      </c>
      <c r="H19" s="18"/>
      <c r="I19" s="15" t="s">
        <v>27</v>
      </c>
      <c r="J19" s="47"/>
      <c r="K19" s="15"/>
      <c r="L19" s="48" t="s">
        <v>28</v>
      </c>
      <c r="M19" s="49"/>
      <c r="N19" s="103">
        <f t="shared" si="0"/>
        <v>0</v>
      </c>
      <c r="O19" s="52"/>
    </row>
    <row r="20" spans="1:15" ht="75" customHeight="1" x14ac:dyDescent="0.25">
      <c r="A20" s="222" t="s">
        <v>37</v>
      </c>
      <c r="B20" s="19" t="s">
        <v>38</v>
      </c>
      <c r="C20" s="223" t="s">
        <v>132</v>
      </c>
      <c r="D20" s="223"/>
      <c r="E20" s="223"/>
      <c r="F20" s="223"/>
      <c r="G20" s="223"/>
      <c r="H20" s="223"/>
      <c r="I20" s="223"/>
      <c r="J20" s="53">
        <v>1</v>
      </c>
      <c r="K20" s="53">
        <v>0.5</v>
      </c>
      <c r="L20" s="54" t="s">
        <v>39</v>
      </c>
      <c r="M20" s="49">
        <v>110000</v>
      </c>
      <c r="N20" s="103">
        <f>J20*K20*M20</f>
        <v>55000</v>
      </c>
      <c r="O20" s="101" t="s">
        <v>149</v>
      </c>
    </row>
    <row r="21" spans="1:15" ht="18" customHeight="1" x14ac:dyDescent="0.25">
      <c r="A21" s="222"/>
      <c r="B21" s="19" t="s">
        <v>40</v>
      </c>
      <c r="C21" s="223"/>
      <c r="D21" s="223"/>
      <c r="E21" s="223"/>
      <c r="F21" s="223"/>
      <c r="G21" s="223"/>
      <c r="H21" s="223"/>
      <c r="I21" s="223"/>
      <c r="J21" s="53"/>
      <c r="K21" s="53"/>
      <c r="L21" s="54" t="s">
        <v>41</v>
      </c>
      <c r="M21" s="49"/>
      <c r="N21" s="103">
        <f t="shared" si="0"/>
        <v>0</v>
      </c>
      <c r="O21" s="55"/>
    </row>
    <row r="22" spans="1:15" ht="60" customHeight="1" x14ac:dyDescent="0.25">
      <c r="A22" s="222"/>
      <c r="B22" s="19" t="s">
        <v>42</v>
      </c>
      <c r="C22" s="223" t="s">
        <v>130</v>
      </c>
      <c r="D22" s="223"/>
      <c r="E22" s="223"/>
      <c r="F22" s="223"/>
      <c r="G22" s="223"/>
      <c r="H22" s="223"/>
      <c r="I22" s="223"/>
      <c r="J22" s="53">
        <v>100</v>
      </c>
      <c r="K22" s="53">
        <v>1</v>
      </c>
      <c r="L22" s="54" t="s">
        <v>146</v>
      </c>
      <c r="M22" s="49">
        <v>85</v>
      </c>
      <c r="N22" s="103">
        <f t="shared" si="0"/>
        <v>8500</v>
      </c>
      <c r="O22" s="55" t="s">
        <v>147</v>
      </c>
    </row>
    <row r="23" spans="1:15" ht="18" customHeight="1" x14ac:dyDescent="0.25">
      <c r="A23" s="222"/>
      <c r="B23" s="19" t="s">
        <v>44</v>
      </c>
      <c r="C23" s="223" t="s">
        <v>45</v>
      </c>
      <c r="D23" s="223"/>
      <c r="E23" s="223"/>
      <c r="F23" s="223"/>
      <c r="G23" s="223"/>
      <c r="H23" s="223"/>
      <c r="I23" s="223"/>
      <c r="J23" s="53">
        <v>6</v>
      </c>
      <c r="K23" s="53">
        <v>0.5</v>
      </c>
      <c r="L23" s="54" t="s">
        <v>46</v>
      </c>
      <c r="M23" s="49"/>
      <c r="N23" s="103">
        <f t="shared" si="0"/>
        <v>0</v>
      </c>
      <c r="O23" s="55" t="s">
        <v>47</v>
      </c>
    </row>
    <row r="24" spans="1:15" ht="18" customHeight="1" x14ac:dyDescent="0.25">
      <c r="A24" s="222"/>
      <c r="B24" s="20" t="s">
        <v>48</v>
      </c>
      <c r="C24" s="223" t="s">
        <v>49</v>
      </c>
      <c r="D24" s="223"/>
      <c r="E24" s="223"/>
      <c r="F24" s="223"/>
      <c r="G24" s="223"/>
      <c r="H24" s="223"/>
      <c r="I24" s="223"/>
      <c r="J24" s="53"/>
      <c r="K24" s="53"/>
      <c r="L24" s="54" t="s">
        <v>41</v>
      </c>
      <c r="M24" s="49"/>
      <c r="N24" s="103">
        <f t="shared" si="0"/>
        <v>0</v>
      </c>
      <c r="O24" s="55"/>
    </row>
    <row r="25" spans="1:15" ht="18" customHeight="1" x14ac:dyDescent="0.25">
      <c r="A25" s="222"/>
      <c r="B25" s="20" t="s">
        <v>50</v>
      </c>
      <c r="C25" s="223" t="s">
        <v>51</v>
      </c>
      <c r="D25" s="223"/>
      <c r="E25" s="223"/>
      <c r="F25" s="223"/>
      <c r="G25" s="223"/>
      <c r="H25" s="223"/>
      <c r="I25" s="223"/>
      <c r="J25" s="53"/>
      <c r="K25" s="53"/>
      <c r="L25" s="54"/>
      <c r="M25" s="49"/>
      <c r="N25" s="103">
        <f t="shared" si="0"/>
        <v>0</v>
      </c>
      <c r="O25" s="55"/>
    </row>
    <row r="26" spans="1:15" ht="90" customHeight="1" x14ac:dyDescent="0.25">
      <c r="A26" s="222" t="s">
        <v>52</v>
      </c>
      <c r="B26" s="19" t="s">
        <v>53</v>
      </c>
      <c r="C26" s="223" t="s">
        <v>186</v>
      </c>
      <c r="D26" s="223"/>
      <c r="E26" s="223"/>
      <c r="F26" s="223"/>
      <c r="G26" s="223"/>
      <c r="H26" s="223"/>
      <c r="I26" s="223"/>
      <c r="J26" s="53">
        <v>1</v>
      </c>
      <c r="K26" s="53">
        <v>1</v>
      </c>
      <c r="L26" s="54" t="s">
        <v>39</v>
      </c>
      <c r="M26" s="49">
        <v>12000</v>
      </c>
      <c r="N26" s="103">
        <f t="shared" si="0"/>
        <v>12000</v>
      </c>
      <c r="O26" s="101" t="s">
        <v>150</v>
      </c>
    </row>
    <row r="27" spans="1:15" ht="60" customHeight="1" x14ac:dyDescent="0.25">
      <c r="A27" s="222"/>
      <c r="B27" s="19" t="s">
        <v>155</v>
      </c>
      <c r="C27" s="231" t="s">
        <v>156</v>
      </c>
      <c r="D27" s="232"/>
      <c r="E27" s="232"/>
      <c r="F27" s="232"/>
      <c r="G27" s="232"/>
      <c r="H27" s="232"/>
      <c r="I27" s="233"/>
      <c r="J27" s="53">
        <v>0</v>
      </c>
      <c r="K27" s="53">
        <v>1</v>
      </c>
      <c r="L27" s="54" t="s">
        <v>39</v>
      </c>
      <c r="M27" s="49">
        <v>6000</v>
      </c>
      <c r="N27" s="103">
        <f t="shared" si="0"/>
        <v>0</v>
      </c>
      <c r="O27" s="101"/>
    </row>
    <row r="28" spans="1:15" ht="54" customHeight="1" x14ac:dyDescent="0.25">
      <c r="A28" s="222"/>
      <c r="B28" s="278" t="s">
        <v>190</v>
      </c>
      <c r="C28" s="279" t="s">
        <v>54</v>
      </c>
      <c r="D28" s="279"/>
      <c r="E28" s="279"/>
      <c r="F28" s="279"/>
      <c r="G28" s="279"/>
      <c r="H28" s="279"/>
      <c r="I28" s="279"/>
      <c r="J28" s="280">
        <v>1</v>
      </c>
      <c r="K28" s="280">
        <v>1</v>
      </c>
      <c r="L28" s="281" t="s">
        <v>41</v>
      </c>
      <c r="M28" s="282">
        <v>17988</v>
      </c>
      <c r="N28" s="113">
        <f t="shared" si="0"/>
        <v>17988</v>
      </c>
      <c r="O28" s="283" t="s">
        <v>191</v>
      </c>
    </row>
    <row r="29" spans="1:15" ht="65.5" customHeight="1" x14ac:dyDescent="0.25">
      <c r="A29" s="222"/>
      <c r="B29" s="19" t="s">
        <v>42</v>
      </c>
      <c r="C29" s="223" t="s">
        <v>135</v>
      </c>
      <c r="D29" s="223"/>
      <c r="E29" s="223"/>
      <c r="F29" s="223"/>
      <c r="G29" s="223"/>
      <c r="H29" s="223"/>
      <c r="I29" s="223"/>
      <c r="J29" s="56">
        <v>100</v>
      </c>
      <c r="K29" s="53">
        <v>1</v>
      </c>
      <c r="L29" s="54" t="s">
        <v>43</v>
      </c>
      <c r="M29" s="49">
        <v>85</v>
      </c>
      <c r="N29" s="103">
        <f t="shared" si="0"/>
        <v>8500</v>
      </c>
      <c r="O29" s="55"/>
    </row>
    <row r="30" spans="1:15" ht="18" customHeight="1" x14ac:dyDescent="0.25">
      <c r="A30" s="222"/>
      <c r="B30" s="234" t="s">
        <v>171</v>
      </c>
      <c r="C30" s="225">
        <v>43523</v>
      </c>
      <c r="D30" s="226"/>
      <c r="E30" s="226"/>
      <c r="F30" s="226"/>
      <c r="G30" s="226"/>
      <c r="H30" s="226"/>
      <c r="I30" s="226"/>
      <c r="J30" s="53">
        <v>1</v>
      </c>
      <c r="K30" s="53">
        <v>1</v>
      </c>
      <c r="L30" s="54" t="s">
        <v>172</v>
      </c>
      <c r="M30" s="49">
        <v>1800</v>
      </c>
      <c r="N30" s="103">
        <f t="shared" si="0"/>
        <v>1800</v>
      </c>
      <c r="O30" s="55" t="s">
        <v>175</v>
      </c>
    </row>
    <row r="31" spans="1:15" ht="18" customHeight="1" x14ac:dyDescent="0.25">
      <c r="A31" s="222"/>
      <c r="B31" s="235"/>
      <c r="C31" s="225">
        <v>43524</v>
      </c>
      <c r="D31" s="226"/>
      <c r="E31" s="226"/>
      <c r="F31" s="226"/>
      <c r="G31" s="226"/>
      <c r="H31" s="226"/>
      <c r="I31" s="226"/>
      <c r="J31" s="53">
        <v>1</v>
      </c>
      <c r="K31" s="53">
        <v>1</v>
      </c>
      <c r="L31" s="54" t="s">
        <v>172</v>
      </c>
      <c r="M31" s="49">
        <v>1500</v>
      </c>
      <c r="N31" s="103">
        <f t="shared" si="0"/>
        <v>1500</v>
      </c>
      <c r="O31" s="55" t="s">
        <v>176</v>
      </c>
    </row>
    <row r="32" spans="1:15" ht="18" customHeight="1" x14ac:dyDescent="0.25">
      <c r="A32" s="222"/>
      <c r="B32" s="236"/>
      <c r="C32" s="231" t="s">
        <v>173</v>
      </c>
      <c r="D32" s="232"/>
      <c r="E32" s="232"/>
      <c r="F32" s="232"/>
      <c r="G32" s="232"/>
      <c r="H32" s="232"/>
      <c r="I32" s="233"/>
      <c r="J32" s="53">
        <v>1</v>
      </c>
      <c r="K32" s="53">
        <v>1</v>
      </c>
      <c r="L32" s="54" t="s">
        <v>174</v>
      </c>
      <c r="M32" s="49">
        <v>300</v>
      </c>
      <c r="N32" s="103">
        <f t="shared" si="0"/>
        <v>300</v>
      </c>
      <c r="O32" s="55"/>
    </row>
    <row r="33" spans="1:15" ht="18" customHeight="1" x14ac:dyDescent="0.25">
      <c r="A33" s="222"/>
      <c r="B33" s="20" t="s">
        <v>164</v>
      </c>
      <c r="C33" s="223" t="s">
        <v>163</v>
      </c>
      <c r="D33" s="223"/>
      <c r="E33" s="223"/>
      <c r="F33" s="223"/>
      <c r="G33" s="223"/>
      <c r="H33" s="223"/>
      <c r="I33" s="223"/>
      <c r="J33" s="53">
        <v>1</v>
      </c>
      <c r="K33" s="53">
        <v>1</v>
      </c>
      <c r="L33" s="54" t="s">
        <v>41</v>
      </c>
      <c r="M33" s="49">
        <f>7.62+0.46</f>
        <v>8.08</v>
      </c>
      <c r="N33" s="103">
        <f>J33*M33</f>
        <v>8.08</v>
      </c>
      <c r="O33" s="55"/>
    </row>
    <row r="34" spans="1:15" ht="18" customHeight="1" x14ac:dyDescent="0.25">
      <c r="A34" s="224"/>
      <c r="B34" s="21" t="s">
        <v>159</v>
      </c>
      <c r="C34" s="231"/>
      <c r="D34" s="232"/>
      <c r="E34" s="232"/>
      <c r="F34" s="232"/>
      <c r="G34" s="232"/>
      <c r="H34" s="232"/>
      <c r="I34" s="233"/>
      <c r="J34" s="57">
        <v>3</v>
      </c>
      <c r="K34" s="57">
        <v>1</v>
      </c>
      <c r="L34" s="58" t="s">
        <v>160</v>
      </c>
      <c r="M34" s="59">
        <f>482.02/3</f>
        <v>160.67333333333332</v>
      </c>
      <c r="N34" s="103">
        <f t="shared" si="0"/>
        <v>482.02</v>
      </c>
      <c r="O34" s="60" t="s">
        <v>161</v>
      </c>
    </row>
    <row r="35" spans="1:15" ht="18" customHeight="1" x14ac:dyDescent="0.25">
      <c r="A35" s="224"/>
      <c r="B35" s="21" t="s">
        <v>56</v>
      </c>
      <c r="C35" s="227"/>
      <c r="D35" s="228"/>
      <c r="E35" s="228"/>
      <c r="F35" s="228"/>
      <c r="G35" s="228"/>
      <c r="H35" s="228"/>
      <c r="I35" s="229"/>
      <c r="J35" s="57">
        <v>140</v>
      </c>
      <c r="K35" s="57">
        <v>1</v>
      </c>
      <c r="L35" s="58" t="s">
        <v>57</v>
      </c>
      <c r="M35" s="59">
        <v>300</v>
      </c>
      <c r="N35" s="103">
        <f t="shared" si="0"/>
        <v>42000</v>
      </c>
      <c r="O35" s="102" t="s">
        <v>153</v>
      </c>
    </row>
    <row r="36" spans="1:15" ht="18" customHeight="1" x14ac:dyDescent="0.25">
      <c r="A36" s="224"/>
      <c r="B36" s="21" t="s">
        <v>58</v>
      </c>
      <c r="C36" s="96"/>
      <c r="D36" s="97"/>
      <c r="E36" s="97"/>
      <c r="F36" s="97"/>
      <c r="G36" s="97"/>
      <c r="H36" s="97"/>
      <c r="I36" s="98"/>
      <c r="J36" s="57">
        <v>1</v>
      </c>
      <c r="K36" s="57">
        <v>1</v>
      </c>
      <c r="L36" s="58" t="s">
        <v>59</v>
      </c>
      <c r="M36" s="59">
        <v>15000</v>
      </c>
      <c r="N36" s="103">
        <f t="shared" si="0"/>
        <v>15000</v>
      </c>
      <c r="O36" s="102" t="s">
        <v>151</v>
      </c>
    </row>
    <row r="37" spans="1:15" ht="18" customHeight="1" x14ac:dyDescent="0.25">
      <c r="A37" s="224"/>
      <c r="B37" s="21" t="s">
        <v>166</v>
      </c>
      <c r="C37" s="231" t="s">
        <v>165</v>
      </c>
      <c r="D37" s="232"/>
      <c r="E37" s="232"/>
      <c r="F37" s="232"/>
      <c r="G37" s="232"/>
      <c r="H37" s="232"/>
      <c r="I37" s="233"/>
      <c r="J37" s="57">
        <v>1</v>
      </c>
      <c r="K37" s="57">
        <v>1</v>
      </c>
      <c r="L37" s="58" t="s">
        <v>59</v>
      </c>
      <c r="M37" s="59">
        <v>200</v>
      </c>
      <c r="N37" s="103">
        <f t="shared" si="0"/>
        <v>200</v>
      </c>
      <c r="O37" s="102" t="s">
        <v>167</v>
      </c>
    </row>
    <row r="38" spans="1:15" ht="18" customHeight="1" x14ac:dyDescent="0.25">
      <c r="A38" s="224"/>
      <c r="B38" s="21" t="s">
        <v>177</v>
      </c>
      <c r="C38" s="227" t="s">
        <v>179</v>
      </c>
      <c r="D38" s="228"/>
      <c r="E38" s="228"/>
      <c r="F38" s="228"/>
      <c r="G38" s="228"/>
      <c r="H38" s="228"/>
      <c r="I38" s="229"/>
      <c r="J38" s="57">
        <v>8</v>
      </c>
      <c r="K38" s="57">
        <v>1</v>
      </c>
      <c r="L38" s="58" t="s">
        <v>178</v>
      </c>
      <c r="M38" s="59">
        <v>300</v>
      </c>
      <c r="N38" s="103">
        <f t="shared" si="0"/>
        <v>2400</v>
      </c>
      <c r="O38" s="60"/>
    </row>
    <row r="39" spans="1:15" ht="18" customHeight="1" x14ac:dyDescent="0.25">
      <c r="A39" s="224"/>
      <c r="B39" s="21" t="s">
        <v>60</v>
      </c>
      <c r="C39" s="227" t="s">
        <v>61</v>
      </c>
      <c r="D39" s="228"/>
      <c r="E39" s="228"/>
      <c r="F39" s="228"/>
      <c r="G39" s="228"/>
      <c r="H39" s="228"/>
      <c r="I39" s="229"/>
      <c r="J39" s="57">
        <v>1</v>
      </c>
      <c r="K39" s="57">
        <v>1</v>
      </c>
      <c r="L39" s="58" t="s">
        <v>59</v>
      </c>
      <c r="M39" s="59">
        <v>10000</v>
      </c>
      <c r="N39" s="103">
        <f t="shared" si="0"/>
        <v>10000</v>
      </c>
      <c r="O39" s="60" t="s">
        <v>157</v>
      </c>
    </row>
    <row r="40" spans="1:15" ht="18" customHeight="1" x14ac:dyDescent="0.25">
      <c r="A40" s="224"/>
      <c r="B40" s="22" t="s">
        <v>62</v>
      </c>
      <c r="C40" s="96"/>
      <c r="D40" s="97"/>
      <c r="E40" s="97"/>
      <c r="F40" s="97"/>
      <c r="G40" s="97"/>
      <c r="H40" s="97"/>
      <c r="I40" s="98"/>
      <c r="J40" s="57">
        <v>1</v>
      </c>
      <c r="K40" s="57">
        <v>1</v>
      </c>
      <c r="L40" s="58" t="s">
        <v>59</v>
      </c>
      <c r="M40" s="59">
        <v>3180</v>
      </c>
      <c r="N40" s="103">
        <f t="shared" si="0"/>
        <v>3180</v>
      </c>
      <c r="O40" s="60"/>
    </row>
    <row r="41" spans="1:15" ht="18" customHeight="1" x14ac:dyDescent="0.25">
      <c r="A41" s="224"/>
      <c r="B41" s="21" t="s">
        <v>158</v>
      </c>
      <c r="C41" s="96"/>
      <c r="D41" s="97"/>
      <c r="E41" s="97"/>
      <c r="F41" s="97"/>
      <c r="G41" s="97"/>
      <c r="H41" s="97"/>
      <c r="I41" s="98"/>
      <c r="J41" s="57">
        <v>1</v>
      </c>
      <c r="K41" s="57">
        <v>1</v>
      </c>
      <c r="L41" s="58" t="s">
        <v>59</v>
      </c>
      <c r="M41" s="59">
        <v>22400</v>
      </c>
      <c r="N41" s="103">
        <f t="shared" si="0"/>
        <v>22400</v>
      </c>
      <c r="O41" s="60" t="s">
        <v>185</v>
      </c>
    </row>
    <row r="42" spans="1:15" ht="18" customHeight="1" x14ac:dyDescent="0.25">
      <c r="A42" s="224"/>
      <c r="B42" s="21" t="s">
        <v>63</v>
      </c>
      <c r="C42" s="96"/>
      <c r="D42" s="97"/>
      <c r="E42" s="97"/>
      <c r="F42" s="97"/>
      <c r="G42" s="97"/>
      <c r="H42" s="97"/>
      <c r="I42" s="98"/>
      <c r="J42" s="57">
        <v>200</v>
      </c>
      <c r="K42" s="57">
        <v>1</v>
      </c>
      <c r="L42" s="58" t="s">
        <v>59</v>
      </c>
      <c r="M42" s="59">
        <v>113</v>
      </c>
      <c r="N42" s="103">
        <f t="shared" si="0"/>
        <v>22600</v>
      </c>
      <c r="O42" s="60"/>
    </row>
    <row r="43" spans="1:15" ht="18" customHeight="1" x14ac:dyDescent="0.25">
      <c r="A43" s="224"/>
      <c r="B43" s="21" t="s">
        <v>180</v>
      </c>
      <c r="C43" s="105"/>
      <c r="D43" s="106"/>
      <c r="E43" s="106"/>
      <c r="F43" s="106"/>
      <c r="G43" s="106"/>
      <c r="H43" s="106"/>
      <c r="I43" s="107"/>
      <c r="J43" s="57">
        <v>1</v>
      </c>
      <c r="K43" s="57">
        <v>1</v>
      </c>
      <c r="L43" s="58" t="s">
        <v>59</v>
      </c>
      <c r="M43" s="59">
        <v>290</v>
      </c>
      <c r="N43" s="103">
        <f t="shared" si="0"/>
        <v>290</v>
      </c>
      <c r="O43" s="60" t="s">
        <v>181</v>
      </c>
    </row>
    <row r="44" spans="1:15" ht="18" customHeight="1" x14ac:dyDescent="0.25">
      <c r="A44" s="224"/>
      <c r="B44" s="21" t="s">
        <v>50</v>
      </c>
      <c r="C44" s="230"/>
      <c r="D44" s="230"/>
      <c r="E44" s="230"/>
      <c r="F44" s="230"/>
      <c r="G44" s="230"/>
      <c r="H44" s="230"/>
      <c r="I44" s="230"/>
      <c r="J44" s="57">
        <v>1</v>
      </c>
      <c r="K44" s="57">
        <v>1</v>
      </c>
      <c r="L44" s="58" t="s">
        <v>59</v>
      </c>
      <c r="M44" s="59">
        <v>2417.5</v>
      </c>
      <c r="N44" s="103">
        <f t="shared" si="0"/>
        <v>2417.5</v>
      </c>
      <c r="O44" s="60" t="s">
        <v>183</v>
      </c>
    </row>
    <row r="45" spans="1:15" ht="18" customHeight="1" thickBot="1" x14ac:dyDescent="0.3">
      <c r="A45" s="23" t="s">
        <v>64</v>
      </c>
      <c r="B45" s="24"/>
      <c r="C45" s="24"/>
      <c r="D45" s="24"/>
      <c r="E45" s="24"/>
      <c r="F45" s="24"/>
      <c r="G45" s="24"/>
      <c r="H45" s="24"/>
      <c r="I45" s="24"/>
      <c r="J45" s="61"/>
      <c r="K45" s="61"/>
      <c r="L45" s="61"/>
      <c r="M45" s="62"/>
      <c r="N45" s="63">
        <f>SUM(N10:N44)</f>
        <v>359315.6</v>
      </c>
      <c r="O45" s="64"/>
    </row>
    <row r="46" spans="1:15" ht="18" customHeight="1" x14ac:dyDescent="0.25">
      <c r="A46" s="25" t="s">
        <v>13</v>
      </c>
      <c r="B46" s="99" t="s">
        <v>11</v>
      </c>
      <c r="C46" s="237" t="s">
        <v>14</v>
      </c>
      <c r="D46" s="238"/>
      <c r="E46" s="238"/>
      <c r="F46" s="238"/>
      <c r="G46" s="238"/>
      <c r="H46" s="238"/>
      <c r="I46" s="238"/>
      <c r="J46" s="99" t="s">
        <v>65</v>
      </c>
      <c r="K46" s="99" t="s">
        <v>66</v>
      </c>
      <c r="L46" s="65" t="s">
        <v>17</v>
      </c>
      <c r="M46" s="66" t="s">
        <v>18</v>
      </c>
      <c r="N46" s="67" t="s">
        <v>67</v>
      </c>
      <c r="O46" s="68" t="s">
        <v>20</v>
      </c>
    </row>
    <row r="47" spans="1:15" ht="18" customHeight="1" x14ac:dyDescent="0.25">
      <c r="A47" s="26" t="s">
        <v>68</v>
      </c>
      <c r="B47" s="27" t="s">
        <v>69</v>
      </c>
      <c r="C47" s="27"/>
      <c r="D47" s="27"/>
      <c r="E47" s="27"/>
      <c r="F47" s="27"/>
      <c r="G47" s="27"/>
      <c r="H47" s="27"/>
      <c r="I47" s="27"/>
      <c r="J47" s="69"/>
      <c r="K47" s="69"/>
      <c r="L47" s="69"/>
      <c r="M47" s="70"/>
      <c r="N47" s="71"/>
      <c r="O47" s="72"/>
    </row>
    <row r="48" spans="1:15" ht="18" customHeight="1" x14ac:dyDescent="0.25">
      <c r="A48" s="28" t="s">
        <v>70</v>
      </c>
      <c r="B48" s="29" t="s">
        <v>71</v>
      </c>
      <c r="C48" s="30" t="s">
        <v>72</v>
      </c>
      <c r="D48" s="31">
        <v>2</v>
      </c>
      <c r="E48" s="32" t="s">
        <v>25</v>
      </c>
      <c r="F48" s="31">
        <v>26</v>
      </c>
      <c r="G48" s="32" t="s">
        <v>26</v>
      </c>
      <c r="H48" s="18" t="s">
        <v>78</v>
      </c>
      <c r="I48" s="32" t="s">
        <v>74</v>
      </c>
      <c r="J48" s="73">
        <v>0</v>
      </c>
      <c r="K48" s="73">
        <v>1</v>
      </c>
      <c r="L48" s="74" t="s">
        <v>75</v>
      </c>
      <c r="M48" s="75">
        <v>298</v>
      </c>
      <c r="N48" s="76">
        <f t="shared" ref="N48:N58" si="1">J48*K48*M48</f>
        <v>0</v>
      </c>
      <c r="O48" s="77" t="s">
        <v>143</v>
      </c>
    </row>
    <row r="49" spans="1:15" ht="18" customHeight="1" x14ac:dyDescent="0.25">
      <c r="A49" s="28" t="s">
        <v>76</v>
      </c>
      <c r="B49" s="33" t="s">
        <v>71</v>
      </c>
      <c r="C49" s="30" t="s">
        <v>72</v>
      </c>
      <c r="D49" s="31">
        <v>2</v>
      </c>
      <c r="E49" s="15" t="s">
        <v>25</v>
      </c>
      <c r="F49" s="31">
        <v>27</v>
      </c>
      <c r="G49" s="15" t="s">
        <v>26</v>
      </c>
      <c r="H49" s="16" t="s">
        <v>73</v>
      </c>
      <c r="I49" s="15" t="s">
        <v>74</v>
      </c>
      <c r="J49" s="78">
        <v>146</v>
      </c>
      <c r="K49" s="78">
        <v>1</v>
      </c>
      <c r="L49" s="48" t="s">
        <v>79</v>
      </c>
      <c r="M49" s="49">
        <v>168</v>
      </c>
      <c r="N49" s="103">
        <f t="shared" si="1"/>
        <v>24528</v>
      </c>
      <c r="O49" s="77" t="s">
        <v>142</v>
      </c>
    </row>
    <row r="50" spans="1:15" ht="18" customHeight="1" x14ac:dyDescent="0.25">
      <c r="A50" s="28" t="s">
        <v>80</v>
      </c>
      <c r="B50" s="33" t="s">
        <v>71</v>
      </c>
      <c r="C50" s="34" t="s">
        <v>77</v>
      </c>
      <c r="D50" s="31">
        <v>2</v>
      </c>
      <c r="E50" s="15" t="s">
        <v>25</v>
      </c>
      <c r="F50" s="31">
        <v>27</v>
      </c>
      <c r="G50" s="15" t="s">
        <v>26</v>
      </c>
      <c r="H50" s="18" t="s">
        <v>78</v>
      </c>
      <c r="I50" s="15" t="s">
        <v>74</v>
      </c>
      <c r="J50" s="78">
        <v>150</v>
      </c>
      <c r="K50" s="78">
        <v>1</v>
      </c>
      <c r="L50" s="48" t="s">
        <v>152</v>
      </c>
      <c r="M50" s="49">
        <v>280</v>
      </c>
      <c r="N50" s="103">
        <f t="shared" si="1"/>
        <v>42000</v>
      </c>
      <c r="O50" s="77" t="s">
        <v>145</v>
      </c>
    </row>
    <row r="51" spans="1:15" ht="18" customHeight="1" x14ac:dyDescent="0.25">
      <c r="A51" s="28" t="s">
        <v>82</v>
      </c>
      <c r="B51" s="33" t="s">
        <v>71</v>
      </c>
      <c r="C51" s="34" t="s">
        <v>77</v>
      </c>
      <c r="D51" s="31">
        <v>2</v>
      </c>
      <c r="E51" s="15" t="s">
        <v>25</v>
      </c>
      <c r="F51" s="31">
        <v>27</v>
      </c>
      <c r="G51" s="15" t="s">
        <v>26</v>
      </c>
      <c r="H51" s="18" t="s">
        <v>78</v>
      </c>
      <c r="I51" s="15" t="s">
        <v>74</v>
      </c>
      <c r="J51" s="78">
        <v>3</v>
      </c>
      <c r="K51" s="78">
        <v>1</v>
      </c>
      <c r="L51" s="48" t="s">
        <v>57</v>
      </c>
      <c r="M51" s="49">
        <f>290/3</f>
        <v>96.666666666666671</v>
      </c>
      <c r="N51" s="103">
        <f t="shared" si="1"/>
        <v>290</v>
      </c>
      <c r="O51" s="77" t="s">
        <v>162</v>
      </c>
    </row>
    <row r="52" spans="1:15" ht="18" customHeight="1" x14ac:dyDescent="0.25">
      <c r="A52" s="28" t="s">
        <v>83</v>
      </c>
      <c r="B52" s="33" t="s">
        <v>71</v>
      </c>
      <c r="C52" s="30" t="s">
        <v>72</v>
      </c>
      <c r="D52" s="31">
        <v>2</v>
      </c>
      <c r="E52" s="15" t="s">
        <v>25</v>
      </c>
      <c r="F52" s="31">
        <v>28</v>
      </c>
      <c r="G52" s="15" t="s">
        <v>26</v>
      </c>
      <c r="H52" s="16" t="s">
        <v>73</v>
      </c>
      <c r="I52" s="15" t="s">
        <v>74</v>
      </c>
      <c r="J52" s="78">
        <v>118</v>
      </c>
      <c r="K52" s="78">
        <v>1</v>
      </c>
      <c r="L52" s="48" t="s">
        <v>57</v>
      </c>
      <c r="M52" s="75">
        <v>168</v>
      </c>
      <c r="N52" s="103">
        <f t="shared" si="1"/>
        <v>19824</v>
      </c>
      <c r="O52" s="77" t="s">
        <v>144</v>
      </c>
    </row>
    <row r="53" spans="1:15" ht="18" customHeight="1" x14ac:dyDescent="0.25">
      <c r="A53" s="28" t="s">
        <v>84</v>
      </c>
      <c r="B53" s="33" t="s">
        <v>182</v>
      </c>
      <c r="C53" s="34"/>
      <c r="D53" s="31"/>
      <c r="E53" s="15" t="s">
        <v>25</v>
      </c>
      <c r="F53" s="31"/>
      <c r="G53" s="15" t="s">
        <v>26</v>
      </c>
      <c r="H53" s="18"/>
      <c r="I53" s="15" t="s">
        <v>74</v>
      </c>
      <c r="J53" s="78">
        <v>1</v>
      </c>
      <c r="K53" s="78">
        <v>1</v>
      </c>
      <c r="L53" s="48" t="s">
        <v>169</v>
      </c>
      <c r="M53" s="49">
        <v>4460.57</v>
      </c>
      <c r="N53" s="103">
        <f t="shared" si="1"/>
        <v>4460.57</v>
      </c>
      <c r="O53" s="104" t="s">
        <v>170</v>
      </c>
    </row>
    <row r="54" spans="1:15" ht="18" customHeight="1" x14ac:dyDescent="0.25">
      <c r="A54" s="28" t="s">
        <v>85</v>
      </c>
      <c r="B54" s="33" t="s">
        <v>71</v>
      </c>
      <c r="C54" s="34"/>
      <c r="D54" s="31"/>
      <c r="E54" s="15" t="s">
        <v>25</v>
      </c>
      <c r="F54" s="31"/>
      <c r="G54" s="15" t="s">
        <v>26</v>
      </c>
      <c r="H54" s="16"/>
      <c r="I54" s="15" t="s">
        <v>74</v>
      </c>
      <c r="J54" s="78"/>
      <c r="K54" s="78">
        <v>1</v>
      </c>
      <c r="L54" s="48" t="s">
        <v>75</v>
      </c>
      <c r="M54" s="49"/>
      <c r="N54" s="103">
        <f t="shared" si="1"/>
        <v>0</v>
      </c>
      <c r="O54" s="77"/>
    </row>
    <row r="55" spans="1:15" ht="18" customHeight="1" x14ac:dyDescent="0.25">
      <c r="A55" s="28" t="s">
        <v>86</v>
      </c>
      <c r="B55" s="33" t="s">
        <v>71</v>
      </c>
      <c r="C55" s="34"/>
      <c r="D55" s="31"/>
      <c r="E55" s="15" t="s">
        <v>25</v>
      </c>
      <c r="F55" s="31"/>
      <c r="G55" s="15" t="s">
        <v>26</v>
      </c>
      <c r="H55" s="16"/>
      <c r="I55" s="15" t="s">
        <v>74</v>
      </c>
      <c r="J55" s="78"/>
      <c r="K55" s="78">
        <v>1</v>
      </c>
      <c r="L55" s="48" t="s">
        <v>75</v>
      </c>
      <c r="M55" s="49"/>
      <c r="N55" s="51">
        <f t="shared" si="1"/>
        <v>0</v>
      </c>
      <c r="O55" s="79"/>
    </row>
    <row r="56" spans="1:15" ht="18" customHeight="1" x14ac:dyDescent="0.25">
      <c r="A56" s="28" t="s">
        <v>87</v>
      </c>
      <c r="B56" s="33" t="s">
        <v>71</v>
      </c>
      <c r="C56" s="34"/>
      <c r="D56" s="31"/>
      <c r="E56" s="15" t="s">
        <v>25</v>
      </c>
      <c r="F56" s="31"/>
      <c r="G56" s="15" t="s">
        <v>26</v>
      </c>
      <c r="H56" s="18"/>
      <c r="I56" s="15" t="s">
        <v>74</v>
      </c>
      <c r="J56" s="80"/>
      <c r="K56" s="80">
        <v>1</v>
      </c>
      <c r="L56" s="81" t="s">
        <v>81</v>
      </c>
      <c r="M56" s="82"/>
      <c r="N56" s="51">
        <f t="shared" si="1"/>
        <v>0</v>
      </c>
      <c r="O56" s="83"/>
    </row>
    <row r="57" spans="1:15" ht="18" customHeight="1" x14ac:dyDescent="0.25">
      <c r="A57" s="28" t="s">
        <v>88</v>
      </c>
      <c r="B57" s="33" t="s">
        <v>71</v>
      </c>
      <c r="C57" s="34"/>
      <c r="D57" s="31"/>
      <c r="E57" s="15" t="s">
        <v>25</v>
      </c>
      <c r="F57" s="31"/>
      <c r="G57" s="15" t="s">
        <v>26</v>
      </c>
      <c r="H57" s="18"/>
      <c r="I57" s="15" t="s">
        <v>74</v>
      </c>
      <c r="J57" s="80"/>
      <c r="K57" s="80">
        <v>1</v>
      </c>
      <c r="L57" s="81" t="s">
        <v>81</v>
      </c>
      <c r="M57" s="82"/>
      <c r="N57" s="51">
        <f t="shared" si="1"/>
        <v>0</v>
      </c>
      <c r="O57" s="83"/>
    </row>
    <row r="58" spans="1:15" ht="18" customHeight="1" x14ac:dyDescent="0.25">
      <c r="A58" s="28" t="s">
        <v>89</v>
      </c>
      <c r="B58" s="33" t="s">
        <v>71</v>
      </c>
      <c r="C58" s="34"/>
      <c r="D58" s="31"/>
      <c r="E58" s="15" t="s">
        <v>25</v>
      </c>
      <c r="F58" s="31"/>
      <c r="G58" s="15" t="s">
        <v>26</v>
      </c>
      <c r="H58" s="18"/>
      <c r="I58" s="15" t="s">
        <v>74</v>
      </c>
      <c r="J58" s="80"/>
      <c r="K58" s="80">
        <v>1</v>
      </c>
      <c r="L58" s="81" t="s">
        <v>90</v>
      </c>
      <c r="M58" s="82"/>
      <c r="N58" s="51">
        <f t="shared" si="1"/>
        <v>0</v>
      </c>
      <c r="O58" s="83"/>
    </row>
    <row r="59" spans="1:15" ht="18" customHeight="1" thickBot="1" x14ac:dyDescent="0.3">
      <c r="A59" s="35" t="s">
        <v>64</v>
      </c>
      <c r="B59" s="36"/>
      <c r="C59" s="36"/>
      <c r="D59" s="36"/>
      <c r="E59" s="36"/>
      <c r="F59" s="36"/>
      <c r="G59" s="36"/>
      <c r="H59" s="36"/>
      <c r="I59" s="36"/>
      <c r="J59" s="84"/>
      <c r="K59" s="84"/>
      <c r="L59" s="84"/>
      <c r="M59" s="85"/>
      <c r="N59" s="86">
        <f>SUM(N48:N58)</f>
        <v>91102.57</v>
      </c>
      <c r="O59" s="87"/>
    </row>
    <row r="60" spans="1:15" s="1" customFormat="1" ht="18" customHeight="1" x14ac:dyDescent="0.25">
      <c r="A60" s="239" t="s">
        <v>91</v>
      </c>
      <c r="B60" s="241" t="s">
        <v>188</v>
      </c>
      <c r="C60" s="244" t="s">
        <v>92</v>
      </c>
      <c r="D60" s="245"/>
      <c r="E60" s="245"/>
      <c r="F60" s="245"/>
      <c r="G60" s="245"/>
      <c r="H60" s="245"/>
      <c r="I60" s="246"/>
      <c r="J60" s="114">
        <v>4</v>
      </c>
      <c r="K60" s="115">
        <v>1</v>
      </c>
      <c r="L60" s="116" t="s">
        <v>93</v>
      </c>
      <c r="M60" s="117">
        <v>300</v>
      </c>
      <c r="N60" s="275">
        <f>J60*K60*M60</f>
        <v>1200</v>
      </c>
      <c r="O60" s="118" t="s">
        <v>134</v>
      </c>
    </row>
    <row r="61" spans="1:15" s="1" customFormat="1" ht="18" customHeight="1" x14ac:dyDescent="0.25">
      <c r="A61" s="239"/>
      <c r="B61" s="242"/>
      <c r="C61" s="247" t="s">
        <v>94</v>
      </c>
      <c r="D61" s="248"/>
      <c r="E61" s="248"/>
      <c r="F61" s="248"/>
      <c r="G61" s="248"/>
      <c r="H61" s="248"/>
      <c r="I61" s="249"/>
      <c r="J61" s="119">
        <v>5</v>
      </c>
      <c r="K61" s="119">
        <v>1</v>
      </c>
      <c r="L61" s="120" t="s">
        <v>93</v>
      </c>
      <c r="M61" s="121">
        <v>1200</v>
      </c>
      <c r="N61" s="276">
        <f t="shared" ref="N61:N67" si="2">J61*K61*M61</f>
        <v>6000</v>
      </c>
      <c r="O61" s="122" t="s">
        <v>131</v>
      </c>
    </row>
    <row r="62" spans="1:15" s="1" customFormat="1" ht="18" customHeight="1" x14ac:dyDescent="0.25">
      <c r="A62" s="240"/>
      <c r="B62" s="243"/>
      <c r="C62" s="250" t="s">
        <v>168</v>
      </c>
      <c r="D62" s="251"/>
      <c r="E62" s="251"/>
      <c r="F62" s="251"/>
      <c r="G62" s="251"/>
      <c r="H62" s="251"/>
      <c r="I62" s="252"/>
      <c r="J62" s="123">
        <v>1</v>
      </c>
      <c r="K62" s="124">
        <v>2</v>
      </c>
      <c r="L62" s="125" t="s">
        <v>93</v>
      </c>
      <c r="M62" s="126">
        <v>1600</v>
      </c>
      <c r="N62" s="277">
        <f t="shared" si="2"/>
        <v>3200</v>
      </c>
      <c r="O62" s="122" t="s">
        <v>187</v>
      </c>
    </row>
    <row r="63" spans="1:15" s="2" customFormat="1" ht="18" customHeight="1" thickBot="1" x14ac:dyDescent="0.3">
      <c r="A63" s="35" t="s">
        <v>64</v>
      </c>
      <c r="B63" s="36"/>
      <c r="C63" s="36"/>
      <c r="D63" s="36"/>
      <c r="E63" s="36"/>
      <c r="F63" s="36"/>
      <c r="G63" s="36"/>
      <c r="H63" s="36"/>
      <c r="I63" s="36"/>
      <c r="J63" s="84"/>
      <c r="K63" s="84"/>
      <c r="L63" s="84"/>
      <c r="M63" s="110"/>
      <c r="N63" s="127">
        <f>SUM(N60:N62)</f>
        <v>10400</v>
      </c>
      <c r="O63" s="87"/>
    </row>
    <row r="64" spans="1:15" s="1" customFormat="1" ht="18" customHeight="1" x14ac:dyDescent="0.25">
      <c r="A64" s="128" t="s">
        <v>95</v>
      </c>
      <c r="B64" s="129" t="s">
        <v>96</v>
      </c>
      <c r="C64" s="129"/>
      <c r="D64" s="129"/>
      <c r="E64" s="129"/>
      <c r="F64" s="129"/>
      <c r="G64" s="129"/>
      <c r="H64" s="129"/>
      <c r="I64" s="129"/>
      <c r="J64" s="130"/>
      <c r="K64" s="130"/>
      <c r="L64" s="130"/>
      <c r="M64" s="131"/>
      <c r="N64" s="129"/>
      <c r="O64" s="132"/>
    </row>
    <row r="65" spans="1:15" s="1" customFormat="1" ht="18" customHeight="1" x14ac:dyDescent="0.25">
      <c r="A65" s="133" t="s">
        <v>97</v>
      </c>
      <c r="B65" s="134" t="s">
        <v>22</v>
      </c>
      <c r="C65" s="253"/>
      <c r="D65" s="254"/>
      <c r="E65" s="254"/>
      <c r="F65" s="254"/>
      <c r="G65" s="254"/>
      <c r="H65" s="254"/>
      <c r="I65" s="255"/>
      <c r="J65" s="135">
        <v>2</v>
      </c>
      <c r="K65" s="135">
        <v>3</v>
      </c>
      <c r="L65" s="136" t="s">
        <v>43</v>
      </c>
      <c r="M65" s="137">
        <v>500</v>
      </c>
      <c r="N65" s="194">
        <f t="shared" si="2"/>
        <v>3000</v>
      </c>
      <c r="O65" s="138" t="s">
        <v>98</v>
      </c>
    </row>
    <row r="66" spans="1:15" s="1" customFormat="1" ht="18" customHeight="1" x14ac:dyDescent="0.25">
      <c r="A66" s="139"/>
      <c r="B66" s="140" t="s">
        <v>99</v>
      </c>
      <c r="C66" s="141"/>
      <c r="D66" s="142"/>
      <c r="E66" s="142"/>
      <c r="F66" s="142"/>
      <c r="G66" s="142"/>
      <c r="H66" s="142"/>
      <c r="I66" s="143"/>
      <c r="J66" s="115">
        <v>1</v>
      </c>
      <c r="K66" s="115">
        <v>1</v>
      </c>
      <c r="L66" s="144" t="s">
        <v>43</v>
      </c>
      <c r="M66" s="145">
        <v>400</v>
      </c>
      <c r="N66" s="194">
        <f t="shared" si="2"/>
        <v>400</v>
      </c>
      <c r="O66" s="83" t="s">
        <v>100</v>
      </c>
    </row>
    <row r="67" spans="1:15" s="1" customFormat="1" ht="18" customHeight="1" x14ac:dyDescent="0.25">
      <c r="A67" s="146" t="s">
        <v>101</v>
      </c>
      <c r="B67" s="147" t="s">
        <v>154</v>
      </c>
      <c r="C67" s="256"/>
      <c r="D67" s="257"/>
      <c r="E67" s="257"/>
      <c r="F67" s="257"/>
      <c r="G67" s="257"/>
      <c r="H67" s="257"/>
      <c r="I67" s="258"/>
      <c r="J67" s="119"/>
      <c r="K67" s="119"/>
      <c r="L67" s="148" t="s">
        <v>43</v>
      </c>
      <c r="M67" s="149"/>
      <c r="N67" s="195">
        <f t="shared" si="2"/>
        <v>0</v>
      </c>
      <c r="O67" s="79"/>
    </row>
    <row r="68" spans="1:15" s="1" customFormat="1" ht="18" customHeight="1" x14ac:dyDescent="0.25">
      <c r="A68" s="150" t="s">
        <v>64</v>
      </c>
      <c r="B68" s="13"/>
      <c r="C68" s="13"/>
      <c r="D68" s="13"/>
      <c r="E68" s="13"/>
      <c r="F68" s="13"/>
      <c r="G68" s="13"/>
      <c r="H68" s="13"/>
      <c r="I68" s="13"/>
      <c r="J68" s="151"/>
      <c r="K68" s="151"/>
      <c r="L68" s="151"/>
      <c r="M68" s="152"/>
      <c r="N68" s="196">
        <f>SUM(N65:N67)</f>
        <v>3400</v>
      </c>
      <c r="O68" s="153"/>
    </row>
    <row r="69" spans="1:15" ht="18" customHeight="1" thickBot="1" x14ac:dyDescent="0.3">
      <c r="A69" s="154" t="s">
        <v>102</v>
      </c>
      <c r="B69" s="155"/>
      <c r="C69" s="155"/>
      <c r="D69" s="155"/>
      <c r="E69" s="155"/>
      <c r="F69" s="155"/>
      <c r="G69" s="155"/>
      <c r="H69" s="155"/>
      <c r="I69" s="155"/>
      <c r="J69" s="156"/>
      <c r="K69" s="156"/>
      <c r="L69" s="156"/>
      <c r="M69" s="157"/>
      <c r="N69" s="158">
        <f>SUM(N59+N45+N63+N68)</f>
        <v>464218.17</v>
      </c>
      <c r="O69" s="159"/>
    </row>
    <row r="70" spans="1:15" ht="18" customHeight="1" x14ac:dyDescent="0.25">
      <c r="A70" s="160" t="s">
        <v>13</v>
      </c>
      <c r="B70" s="111" t="s">
        <v>11</v>
      </c>
      <c r="C70" s="259" t="s">
        <v>14</v>
      </c>
      <c r="D70" s="212"/>
      <c r="E70" s="212"/>
      <c r="F70" s="212"/>
      <c r="G70" s="212"/>
      <c r="H70" s="212"/>
      <c r="I70" s="212"/>
      <c r="J70" s="260" t="s">
        <v>15</v>
      </c>
      <c r="K70" s="259"/>
      <c r="L70" s="161" t="s">
        <v>17</v>
      </c>
      <c r="M70" s="162" t="s">
        <v>18</v>
      </c>
      <c r="N70" s="112" t="s">
        <v>67</v>
      </c>
      <c r="O70" s="163" t="s">
        <v>20</v>
      </c>
    </row>
    <row r="71" spans="1:15" ht="18" customHeight="1" x14ac:dyDescent="0.25">
      <c r="A71" s="164" t="s">
        <v>103</v>
      </c>
      <c r="B71" s="129" t="s">
        <v>104</v>
      </c>
      <c r="C71" s="129"/>
      <c r="D71" s="129"/>
      <c r="E71" s="129"/>
      <c r="F71" s="129"/>
      <c r="G71" s="129"/>
      <c r="H71" s="129"/>
      <c r="I71" s="129"/>
      <c r="J71" s="130"/>
      <c r="K71" s="130"/>
      <c r="L71" s="130"/>
      <c r="M71" s="165"/>
      <c r="N71" s="166"/>
      <c r="O71" s="132"/>
    </row>
    <row r="72" spans="1:15" ht="18" customHeight="1" x14ac:dyDescent="0.25">
      <c r="A72" s="167" t="s">
        <v>105</v>
      </c>
      <c r="B72" s="168" t="s">
        <v>104</v>
      </c>
      <c r="C72" s="261" t="s">
        <v>106</v>
      </c>
      <c r="D72" s="262"/>
      <c r="E72" s="262"/>
      <c r="F72" s="262"/>
      <c r="G72" s="262"/>
      <c r="H72" s="262"/>
      <c r="I72" s="263"/>
      <c r="J72" s="264">
        <f>N69</f>
        <v>464218.17</v>
      </c>
      <c r="K72" s="265"/>
      <c r="L72" s="169"/>
      <c r="M72" s="170">
        <v>0.08</v>
      </c>
      <c r="N72" s="171">
        <f>J72*M72</f>
        <v>37137.453600000001</v>
      </c>
      <c r="O72" s="172"/>
    </row>
    <row r="73" spans="1:15" ht="18" customHeight="1" thickBot="1" x14ac:dyDescent="0.3">
      <c r="A73" s="173" t="s">
        <v>64</v>
      </c>
      <c r="B73" s="174"/>
      <c r="C73" s="174"/>
      <c r="D73" s="174"/>
      <c r="E73" s="174"/>
      <c r="F73" s="174"/>
      <c r="G73" s="174"/>
      <c r="H73" s="174"/>
      <c r="I73" s="174"/>
      <c r="J73" s="175"/>
      <c r="K73" s="175"/>
      <c r="L73" s="175"/>
      <c r="M73" s="176"/>
      <c r="N73" s="177">
        <f>SUM(N72:N72)</f>
        <v>37137.453600000001</v>
      </c>
      <c r="O73" s="178"/>
    </row>
    <row r="74" spans="1:15" ht="18" customHeight="1" x14ac:dyDescent="0.25">
      <c r="A74" s="160" t="s">
        <v>13</v>
      </c>
      <c r="B74" s="111" t="s">
        <v>11</v>
      </c>
      <c r="C74" s="259" t="s">
        <v>14</v>
      </c>
      <c r="D74" s="212"/>
      <c r="E74" s="212"/>
      <c r="F74" s="212"/>
      <c r="G74" s="212"/>
      <c r="H74" s="212"/>
      <c r="I74" s="212"/>
      <c r="J74" s="111" t="s">
        <v>65</v>
      </c>
      <c r="K74" s="111" t="s">
        <v>16</v>
      </c>
      <c r="L74" s="161" t="s">
        <v>17</v>
      </c>
      <c r="M74" s="162" t="s">
        <v>18</v>
      </c>
      <c r="N74" s="112" t="s">
        <v>67</v>
      </c>
      <c r="O74" s="163" t="s">
        <v>20</v>
      </c>
    </row>
    <row r="75" spans="1:15" ht="18" customHeight="1" x14ac:dyDescent="0.25">
      <c r="A75" s="164" t="s">
        <v>107</v>
      </c>
      <c r="B75" s="129" t="s">
        <v>108</v>
      </c>
      <c r="C75" s="129"/>
      <c r="D75" s="129"/>
      <c r="E75" s="129"/>
      <c r="F75" s="129"/>
      <c r="G75" s="129"/>
      <c r="H75" s="129"/>
      <c r="I75" s="129"/>
      <c r="J75" s="130"/>
      <c r="K75" s="130"/>
      <c r="L75" s="130"/>
      <c r="M75" s="165"/>
      <c r="N75" s="166"/>
      <c r="O75" s="132"/>
    </row>
    <row r="76" spans="1:15" ht="18" customHeight="1" x14ac:dyDescent="0.25">
      <c r="A76" s="167" t="s">
        <v>109</v>
      </c>
      <c r="B76" s="168" t="s">
        <v>110</v>
      </c>
      <c r="C76" s="261" t="s">
        <v>111</v>
      </c>
      <c r="D76" s="262"/>
      <c r="E76" s="262"/>
      <c r="F76" s="262"/>
      <c r="G76" s="262"/>
      <c r="H76" s="262"/>
      <c r="I76" s="263"/>
      <c r="J76" s="179">
        <v>2</v>
      </c>
      <c r="K76" s="179">
        <v>4</v>
      </c>
      <c r="L76" s="169" t="s">
        <v>43</v>
      </c>
      <c r="M76" s="180">
        <v>2500</v>
      </c>
      <c r="N76" s="171">
        <f>J76*K76*M76</f>
        <v>20000</v>
      </c>
      <c r="O76" s="181"/>
    </row>
    <row r="77" spans="1:15" ht="18" customHeight="1" thickBot="1" x14ac:dyDescent="0.3">
      <c r="A77" s="173" t="s">
        <v>64</v>
      </c>
      <c r="B77" s="174"/>
      <c r="C77" s="174"/>
      <c r="D77" s="174"/>
      <c r="E77" s="174"/>
      <c r="F77" s="174"/>
      <c r="G77" s="174"/>
      <c r="H77" s="174"/>
      <c r="I77" s="174"/>
      <c r="J77" s="175"/>
      <c r="K77" s="175"/>
      <c r="L77" s="175"/>
      <c r="M77" s="176"/>
      <c r="N77" s="177">
        <f>SUM(N76:N76)</f>
        <v>20000</v>
      </c>
      <c r="O77" s="178"/>
    </row>
    <row r="78" spans="1:15" ht="18" customHeight="1" x14ac:dyDescent="0.25">
      <c r="A78" s="160" t="s">
        <v>13</v>
      </c>
      <c r="B78" s="111" t="s">
        <v>11</v>
      </c>
      <c r="C78" s="260" t="s">
        <v>14</v>
      </c>
      <c r="D78" s="266"/>
      <c r="E78" s="266"/>
      <c r="F78" s="266"/>
      <c r="G78" s="259"/>
      <c r="H78" s="111" t="s">
        <v>112</v>
      </c>
      <c r="I78" s="111" t="s">
        <v>113</v>
      </c>
      <c r="J78" s="260" t="s">
        <v>65</v>
      </c>
      <c r="K78" s="259"/>
      <c r="L78" s="161" t="s">
        <v>17</v>
      </c>
      <c r="M78" s="162" t="s">
        <v>18</v>
      </c>
      <c r="N78" s="112" t="s">
        <v>67</v>
      </c>
      <c r="O78" s="163" t="s">
        <v>20</v>
      </c>
    </row>
    <row r="79" spans="1:15" ht="18" customHeight="1" x14ac:dyDescent="0.25">
      <c r="A79" s="128" t="s">
        <v>114</v>
      </c>
      <c r="B79" s="129" t="s">
        <v>115</v>
      </c>
      <c r="C79" s="129"/>
      <c r="D79" s="129"/>
      <c r="E79" s="129"/>
      <c r="F79" s="129"/>
      <c r="G79" s="129"/>
      <c r="H79" s="129"/>
      <c r="I79" s="129"/>
      <c r="J79" s="130"/>
      <c r="K79" s="130"/>
      <c r="L79" s="130"/>
      <c r="M79" s="165"/>
      <c r="N79" s="166"/>
      <c r="O79" s="132"/>
    </row>
    <row r="80" spans="1:15" ht="18" customHeight="1" x14ac:dyDescent="0.25">
      <c r="A80" s="182" t="s">
        <v>116</v>
      </c>
      <c r="B80" s="183" t="s">
        <v>117</v>
      </c>
      <c r="C80" s="267" t="s">
        <v>189</v>
      </c>
      <c r="D80" s="267"/>
      <c r="E80" s="267"/>
      <c r="F80" s="267"/>
      <c r="G80" s="267"/>
      <c r="H80" s="184"/>
      <c r="I80" s="184"/>
      <c r="J80" s="268"/>
      <c r="K80" s="268"/>
      <c r="L80" s="185" t="s">
        <v>55</v>
      </c>
      <c r="M80" s="186"/>
      <c r="N80" s="187">
        <f t="shared" ref="N80:N83" si="3">J80*M80</f>
        <v>0</v>
      </c>
      <c r="O80" s="188"/>
    </row>
    <row r="81" spans="1:15" ht="18" customHeight="1" x14ac:dyDescent="0.25">
      <c r="A81" s="146" t="s">
        <v>118</v>
      </c>
      <c r="B81" s="147" t="s">
        <v>119</v>
      </c>
      <c r="C81" s="269" t="s">
        <v>189</v>
      </c>
      <c r="D81" s="269"/>
      <c r="E81" s="269"/>
      <c r="F81" s="269"/>
      <c r="G81" s="269"/>
      <c r="H81" s="34"/>
      <c r="I81" s="34"/>
      <c r="J81" s="270"/>
      <c r="K81" s="270"/>
      <c r="L81" s="148" t="s">
        <v>55</v>
      </c>
      <c r="M81" s="49"/>
      <c r="N81" s="189">
        <f t="shared" si="3"/>
        <v>0</v>
      </c>
      <c r="O81" s="79"/>
    </row>
    <row r="82" spans="1:15" ht="18" customHeight="1" x14ac:dyDescent="0.25">
      <c r="A82" s="146" t="s">
        <v>120</v>
      </c>
      <c r="B82" s="147" t="s">
        <v>121</v>
      </c>
      <c r="C82" s="269" t="s">
        <v>189</v>
      </c>
      <c r="D82" s="269"/>
      <c r="E82" s="269"/>
      <c r="F82" s="269"/>
      <c r="G82" s="269"/>
      <c r="H82" s="34"/>
      <c r="I82" s="34"/>
      <c r="J82" s="270"/>
      <c r="K82" s="270"/>
      <c r="L82" s="148" t="s">
        <v>55</v>
      </c>
      <c r="M82" s="49"/>
      <c r="N82" s="189">
        <f t="shared" si="3"/>
        <v>0</v>
      </c>
      <c r="O82" s="79"/>
    </row>
    <row r="83" spans="1:15" ht="18" customHeight="1" x14ac:dyDescent="0.25">
      <c r="A83" s="146" t="s">
        <v>122</v>
      </c>
      <c r="B83" s="147" t="s">
        <v>123</v>
      </c>
      <c r="C83" s="269" t="s">
        <v>189</v>
      </c>
      <c r="D83" s="269"/>
      <c r="E83" s="269"/>
      <c r="F83" s="269"/>
      <c r="G83" s="269"/>
      <c r="H83" s="34"/>
      <c r="I83" s="34"/>
      <c r="J83" s="270"/>
      <c r="K83" s="270"/>
      <c r="L83" s="148" t="s">
        <v>55</v>
      </c>
      <c r="M83" s="49"/>
      <c r="N83" s="189">
        <f t="shared" si="3"/>
        <v>0</v>
      </c>
      <c r="O83" s="79"/>
    </row>
    <row r="84" spans="1:15" ht="18" customHeight="1" x14ac:dyDescent="0.25">
      <c r="A84" s="190"/>
      <c r="B84" s="191" t="s">
        <v>104</v>
      </c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192"/>
      <c r="N84" s="193">
        <f>SUM(N80,N83)*M84</f>
        <v>0</v>
      </c>
      <c r="O84" s="122"/>
    </row>
    <row r="85" spans="1:15" ht="18" customHeight="1" thickBot="1" x14ac:dyDescent="0.3">
      <c r="A85" s="173" t="s">
        <v>64</v>
      </c>
      <c r="B85" s="174"/>
      <c r="C85" s="174"/>
      <c r="D85" s="174"/>
      <c r="E85" s="174"/>
      <c r="F85" s="174"/>
      <c r="G85" s="174"/>
      <c r="H85" s="174"/>
      <c r="I85" s="174"/>
      <c r="J85" s="175"/>
      <c r="K85" s="175"/>
      <c r="L85" s="175"/>
      <c r="M85" s="176"/>
      <c r="N85" s="177">
        <f>SUM(N80:N84)</f>
        <v>0</v>
      </c>
      <c r="O85" s="174"/>
    </row>
    <row r="86" spans="1:15" ht="18" customHeight="1" x14ac:dyDescent="0.25">
      <c r="A86" s="160" t="s">
        <v>13</v>
      </c>
      <c r="B86" s="111" t="s">
        <v>11</v>
      </c>
      <c r="C86" s="259" t="s">
        <v>14</v>
      </c>
      <c r="D86" s="212"/>
      <c r="E86" s="212"/>
      <c r="F86" s="212"/>
      <c r="G86" s="212"/>
      <c r="H86" s="212"/>
      <c r="I86" s="212"/>
      <c r="J86" s="260" t="s">
        <v>15</v>
      </c>
      <c r="K86" s="259"/>
      <c r="L86" s="161" t="s">
        <v>17</v>
      </c>
      <c r="M86" s="162" t="s">
        <v>18</v>
      </c>
      <c r="N86" s="112" t="s">
        <v>67</v>
      </c>
      <c r="O86" s="163" t="s">
        <v>20</v>
      </c>
    </row>
    <row r="87" spans="1:15" ht="18" customHeight="1" x14ac:dyDescent="0.25">
      <c r="A87" s="164" t="s">
        <v>124</v>
      </c>
      <c r="B87" s="129" t="s">
        <v>125</v>
      </c>
      <c r="C87" s="129"/>
      <c r="D87" s="129"/>
      <c r="E87" s="129"/>
      <c r="F87" s="129"/>
      <c r="G87" s="129"/>
      <c r="H87" s="129"/>
      <c r="I87" s="129"/>
      <c r="J87" s="130"/>
      <c r="K87" s="130"/>
      <c r="L87" s="130"/>
      <c r="M87" s="165"/>
      <c r="N87" s="166"/>
      <c r="O87" s="132"/>
    </row>
    <row r="88" spans="1:15" ht="18" customHeight="1" x14ac:dyDescent="0.25">
      <c r="A88" s="167" t="s">
        <v>126</v>
      </c>
      <c r="B88" s="168" t="s">
        <v>125</v>
      </c>
      <c r="C88" s="272"/>
      <c r="D88" s="273"/>
      <c r="E88" s="273"/>
      <c r="F88" s="273"/>
      <c r="G88" s="273"/>
      <c r="H88" s="273"/>
      <c r="I88" s="274"/>
      <c r="J88" s="264">
        <f>N85+N77+N73+N69</f>
        <v>521355.62359999999</v>
      </c>
      <c r="K88" s="265"/>
      <c r="L88" s="169"/>
      <c r="M88" s="170">
        <v>0.06</v>
      </c>
      <c r="N88" s="171">
        <f>J88*M88</f>
        <v>31281.337415999998</v>
      </c>
      <c r="O88" s="172"/>
    </row>
    <row r="89" spans="1:15" ht="18" customHeight="1" x14ac:dyDescent="0.25">
      <c r="A89" s="154" t="s">
        <v>64</v>
      </c>
      <c r="B89" s="155"/>
      <c r="C89" s="155"/>
      <c r="D89" s="155"/>
      <c r="E89" s="155"/>
      <c r="F89" s="155"/>
      <c r="G89" s="155"/>
      <c r="H89" s="155"/>
      <c r="I89" s="155"/>
      <c r="J89" s="156"/>
      <c r="K89" s="156"/>
      <c r="L89" s="156"/>
      <c r="M89" s="157"/>
      <c r="N89" s="158">
        <f>SUM(N88,J88)</f>
        <v>552636.96101600002</v>
      </c>
      <c r="O89" s="159"/>
    </row>
    <row r="90" spans="1:15" ht="18" customHeight="1" thickBot="1" x14ac:dyDescent="0.3">
      <c r="A90" s="88"/>
      <c r="B90" s="89" t="s">
        <v>127</v>
      </c>
      <c r="C90" s="89"/>
      <c r="D90" s="89"/>
      <c r="E90" s="89"/>
      <c r="F90" s="89"/>
      <c r="G90" s="89"/>
      <c r="H90" s="89"/>
      <c r="I90" s="89"/>
      <c r="J90" s="90"/>
      <c r="K90" s="90"/>
      <c r="L90" s="90"/>
      <c r="M90" s="91"/>
      <c r="N90" s="92"/>
      <c r="O90" s="93"/>
    </row>
  </sheetData>
  <mergeCells count="79">
    <mergeCell ref="C84:L84"/>
    <mergeCell ref="C86:I86"/>
    <mergeCell ref="J86:K86"/>
    <mergeCell ref="C88:I88"/>
    <mergeCell ref="J88:K88"/>
    <mergeCell ref="C81:G81"/>
    <mergeCell ref="J81:K81"/>
    <mergeCell ref="C82:G82"/>
    <mergeCell ref="J82:K82"/>
    <mergeCell ref="C83:G83"/>
    <mergeCell ref="J83:K83"/>
    <mergeCell ref="C74:I74"/>
    <mergeCell ref="C76:I76"/>
    <mergeCell ref="C78:G78"/>
    <mergeCell ref="J78:K78"/>
    <mergeCell ref="C80:G80"/>
    <mergeCell ref="J80:K80"/>
    <mergeCell ref="C65:I65"/>
    <mergeCell ref="C67:I67"/>
    <mergeCell ref="C70:I70"/>
    <mergeCell ref="J70:K70"/>
    <mergeCell ref="C72:I72"/>
    <mergeCell ref="J72:K72"/>
    <mergeCell ref="C46:I46"/>
    <mergeCell ref="A60:A62"/>
    <mergeCell ref="B60:B62"/>
    <mergeCell ref="C60:I60"/>
    <mergeCell ref="C61:I61"/>
    <mergeCell ref="C62:I62"/>
    <mergeCell ref="A26:A44"/>
    <mergeCell ref="C26:I26"/>
    <mergeCell ref="C28:I28"/>
    <mergeCell ref="C29:I29"/>
    <mergeCell ref="C30:I30"/>
    <mergeCell ref="C33:I33"/>
    <mergeCell ref="C35:I35"/>
    <mergeCell ref="C38:I38"/>
    <mergeCell ref="C39:I39"/>
    <mergeCell ref="C44:I44"/>
    <mergeCell ref="C27:I27"/>
    <mergeCell ref="C34:I34"/>
    <mergeCell ref="C37:I37"/>
    <mergeCell ref="B30:B32"/>
    <mergeCell ref="C32:I32"/>
    <mergeCell ref="C31:I31"/>
    <mergeCell ref="A20:A25"/>
    <mergeCell ref="C20:I20"/>
    <mergeCell ref="C21:I21"/>
    <mergeCell ref="C22:I22"/>
    <mergeCell ref="C23:I23"/>
    <mergeCell ref="C24:I24"/>
    <mergeCell ref="C25:I25"/>
    <mergeCell ref="A14:A15"/>
    <mergeCell ref="B14:B15"/>
    <mergeCell ref="A16:A17"/>
    <mergeCell ref="B16:B17"/>
    <mergeCell ref="A18:A19"/>
    <mergeCell ref="B18:B19"/>
    <mergeCell ref="B6:O6"/>
    <mergeCell ref="A7:L7"/>
    <mergeCell ref="M7:O7"/>
    <mergeCell ref="C8:I8"/>
    <mergeCell ref="A10:A13"/>
    <mergeCell ref="B10:B13"/>
    <mergeCell ref="A4:B4"/>
    <mergeCell ref="C4:E4"/>
    <mergeCell ref="L4:M4"/>
    <mergeCell ref="N4:O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7" type="noConversion"/>
  <dataValidations count="1">
    <dataValidation type="list" allowBlank="1" showInputMessage="1" showErrorMessage="1" sqref="H80:I83 C56:C58 D16:D19 C48:C53 F16:F19">
      <formula1>#REF!</formula1>
    </dataValidation>
  </dataValidations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成都群光君悦酒店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JinXF</cp:lastModifiedBy>
  <cp:lastPrinted>2019-03-06T08:53:22Z</cp:lastPrinted>
  <dcterms:created xsi:type="dcterms:W3CDTF">2018-02-27T11:14:00Z</dcterms:created>
  <dcterms:modified xsi:type="dcterms:W3CDTF">2019-03-06T08:53:28Z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2052-11.1.0.8370</vt:lpwstr>
  </property>
</Properties>
</file>