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00"/>
  </bookViews>
  <sheets>
    <sheet name="Club Med Joyeview千岛湖" sheetId="1" r:id="rId1"/>
  </sheets>
  <definedNames>
    <definedName name="_xlnm.Print_Area" localSheetId="0">'Club Med Joyeview千岛湖'!$A$1:$O$93</definedName>
  </definedNames>
  <calcPr calcId="144525"/>
</workbook>
</file>

<file path=xl/sharedStrings.xml><?xml version="1.0" encoding="utf-8"?>
<sst xmlns="http://schemas.openxmlformats.org/spreadsheetml/2006/main" count="423" uniqueCount="179">
  <si>
    <t>昆翎年度会议团建活动预算单</t>
  </si>
  <si>
    <t>会议名称：</t>
  </si>
  <si>
    <t>年度会议团建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</si>
  <si>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</si>
  <si>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千岛湖</t>
  </si>
  <si>
    <t>供应商名称：</t>
  </si>
  <si>
    <t>康辉集团北京国际会议展览有限公司</t>
  </si>
  <si>
    <t>会议类型：</t>
  </si>
  <si>
    <t>会议</t>
  </si>
  <si>
    <t xml:space="preserve"> 参加人数：</t>
  </si>
  <si>
    <t>联系人/电话：</t>
  </si>
  <si>
    <t>曹园 18810105420</t>
  </si>
  <si>
    <t>会议时间：</t>
  </si>
  <si>
    <t>2023年3月23日-26日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</si>
  <si>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</si>
  <si>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</si>
  <si>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</si>
  <si>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</si>
  <si>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</si>
  <si>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</si>
  <si>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</si>
  <si>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</si>
  <si>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</si>
  <si>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</si>
  <si>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</si>
  <si>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</si>
  <si>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</si>
  <si>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</si>
  <si>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</si>
  <si>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</si>
  <si>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
Club Med Joyview千岛湖</t>
  </si>
  <si>
    <t>大床房</t>
  </si>
  <si>
    <t>月</t>
  </si>
  <si>
    <t>日</t>
  </si>
  <si>
    <t>晚</t>
  </si>
  <si>
    <t>间/夜</t>
  </si>
  <si>
    <t>房间含早</t>
  </si>
  <si>
    <t>双床房</t>
  </si>
  <si>
    <t>A-2</t>
  </si>
  <si>
    <t>会场</t>
  </si>
  <si>
    <t>第一天 - 课桌式</t>
  </si>
  <si>
    <t>场</t>
  </si>
  <si>
    <t>杭州凯宾斯基酒店，空间1厅，一场半天/4小时会议价格，包含投影仪和幕布</t>
  </si>
  <si>
    <t>A-3</t>
  </si>
  <si>
    <t>第二天 - 分组式</t>
  </si>
  <si>
    <t>郝力克绿其厅，377平，全天会议价格，包含投影幕布</t>
  </si>
  <si>
    <t>A-4</t>
  </si>
  <si>
    <t>贵宾室，110平，全天会议价格</t>
  </si>
  <si>
    <t>A-5</t>
  </si>
  <si>
    <t>茶歇</t>
  </si>
  <si>
    <t>第二天下午茶歇</t>
  </si>
  <si>
    <t>次</t>
  </si>
  <si>
    <t>人/份</t>
  </si>
  <si>
    <t>第二天会议下午一次茶歇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</si>
  <si>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</si>
  <si>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</si>
  <si>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</si>
  <si>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</si>
  <si>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</si>
  <si>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</si>
  <si>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</si>
  <si>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</si>
  <si>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午</t>
  </si>
  <si>
    <t>餐</t>
  </si>
  <si>
    <t>人/餐</t>
  </si>
  <si>
    <t>预估杭州凯宾斯基自助午餐</t>
  </si>
  <si>
    <t>B-2</t>
  </si>
  <si>
    <t>预估杭州凯宾斯基自助晚餐</t>
  </si>
  <si>
    <t>自行安排，会后报销</t>
  </si>
  <si>
    <t>B-3</t>
  </si>
  <si>
    <t>千岛湖club med自助晚餐</t>
  </si>
  <si>
    <t>B-4</t>
  </si>
  <si>
    <t>酒店自助</t>
  </si>
  <si>
    <t>B-5</t>
  </si>
  <si>
    <t>B-6</t>
  </si>
  <si>
    <t>预估团建餐费，以实际请况结算</t>
  </si>
  <si>
    <t>B-7</t>
  </si>
  <si>
    <t>B-8</t>
  </si>
  <si>
    <t>预估餐费，以实际请况结算</t>
  </si>
  <si>
    <t>C</t>
  </si>
  <si>
    <t>交通</t>
  </si>
  <si>
    <t>C-1</t>
  </si>
  <si>
    <t>大巴 - 53座</t>
  </si>
  <si>
    <t>3月23日下午 - 杭州机场or高铁站 - 会议酒店大巴用车</t>
  </si>
  <si>
    <t>辆/趟</t>
  </si>
  <si>
    <t>机场，高铁站，人员集结齐后自行上车，一辆大巴前往会议酒店，以实际使用数量结算</t>
  </si>
  <si>
    <t>C-2</t>
  </si>
  <si>
    <t>3月23日晚上 - 杭州至千岛湖大巴车</t>
  </si>
  <si>
    <t>预估用车数量，以实际使用大巴车结算</t>
  </si>
  <si>
    <t>C-3</t>
  </si>
  <si>
    <t>中巴 - 33座</t>
  </si>
  <si>
    <t>3月23日晚上 - 杭州至千岛湖中巴车</t>
  </si>
  <si>
    <t>机场</t>
  </si>
  <si>
    <t>C-4</t>
  </si>
  <si>
    <t>GL8</t>
  </si>
  <si>
    <t>3月23日晚上 - 杭州至千岛湖GL8</t>
  </si>
  <si>
    <t>高铁</t>
  </si>
  <si>
    <t>C-5</t>
  </si>
  <si>
    <r>
      <rPr>
        <sz val="9"/>
        <color rgb="FFFF0000"/>
        <rFont val="宋体"/>
        <charset val="134"/>
      </rPr>
      <t>3月23日</t>
    </r>
    <r>
      <rPr>
        <sz val="9"/>
        <color theme="1"/>
        <rFont val="宋体"/>
        <charset val="134"/>
      </rPr>
      <t>上海杭州 or 返程</t>
    </r>
  </si>
  <si>
    <t>上海送至杭州，或者杭州送至上海</t>
  </si>
  <si>
    <t>C-6</t>
  </si>
  <si>
    <t>千岛湖 - 上海</t>
  </si>
  <si>
    <t>C-7</t>
  </si>
  <si>
    <t>3月26日 - 千岛湖至杭州机场或高铁站</t>
  </si>
  <si>
    <t>预估数量，以实际使用结算</t>
  </si>
  <si>
    <t>C-8</t>
  </si>
  <si>
    <t>17座</t>
  </si>
  <si>
    <t>C-10</t>
  </si>
  <si>
    <t>火车票</t>
  </si>
  <si>
    <t>合肥</t>
  </si>
  <si>
    <t>人/往返</t>
  </si>
  <si>
    <t>往返预估价格，以实际发生结算</t>
  </si>
  <si>
    <t>南京</t>
  </si>
  <si>
    <t>上海</t>
  </si>
  <si>
    <t>泰安</t>
  </si>
  <si>
    <t>无锡</t>
  </si>
  <si>
    <t>长沙</t>
  </si>
  <si>
    <t>郑州</t>
  </si>
  <si>
    <t>D</t>
  </si>
  <si>
    <t>其他费用</t>
  </si>
  <si>
    <t>3月25日 - 千岛湖用车</t>
  </si>
  <si>
    <t>天</t>
  </si>
  <si>
    <t>预估数量，以实际发生为准</t>
  </si>
  <si>
    <t>25日团建费用</t>
  </si>
  <si>
    <t>人/次</t>
  </si>
  <si>
    <t>26日团建费用</t>
  </si>
  <si>
    <t>团建物资</t>
  </si>
  <si>
    <t>C-9</t>
  </si>
  <si>
    <t>会议物资</t>
  </si>
  <si>
    <t>组</t>
  </si>
  <si>
    <t>保险费</t>
  </si>
  <si>
    <t>E</t>
  </si>
  <si>
    <t>工作人员费用</t>
  </si>
  <si>
    <t>E-2</t>
  </si>
  <si>
    <t>当地工作人员</t>
  </si>
  <si>
    <t>人/天</t>
  </si>
  <si>
    <t>23日办理入住，24日会议协助，25日，26日游览引导</t>
  </si>
  <si>
    <t>以上合计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</si>
  <si>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</si>
  <si>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</si>
  <si>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</si>
  <si>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</si>
  <si>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</si>
  <si>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</si>
  <si>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</si>
  <si>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</si>
  <si>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</si>
  <si>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H</t>
  </si>
  <si>
    <t>机票</t>
  </si>
  <si>
    <t>H-1</t>
  </si>
  <si>
    <t>国内航段</t>
  </si>
  <si>
    <t>北京</t>
  </si>
  <si>
    <t>张</t>
  </si>
  <si>
    <t>往返预估价格，以实际出票金额为准</t>
  </si>
  <si>
    <t>H-2</t>
  </si>
  <si>
    <t>成都</t>
  </si>
  <si>
    <t>H-3</t>
  </si>
  <si>
    <t>广州</t>
  </si>
  <si>
    <t>H-4</t>
  </si>
  <si>
    <t>深圳</t>
  </si>
  <si>
    <t>H-5</t>
  </si>
  <si>
    <t>呼和浩特</t>
  </si>
  <si>
    <t>H-6</t>
  </si>
  <si>
    <t>沈阳</t>
  </si>
  <si>
    <t>H-7</t>
  </si>
  <si>
    <t>石家庄</t>
  </si>
  <si>
    <t>H-8</t>
  </si>
  <si>
    <t>天津</t>
  </si>
  <si>
    <t>H-9</t>
  </si>
  <si>
    <t>武汉</t>
  </si>
  <si>
    <t>H-10</t>
  </si>
  <si>
    <t>长春</t>
  </si>
  <si>
    <t>H-12</t>
  </si>
  <si>
    <t>重庆</t>
  </si>
  <si>
    <t>国内机票收取3%服务费，国际机票不收取服务费。</t>
  </si>
  <si>
    <t>I</t>
  </si>
  <si>
    <t>税金</t>
  </si>
  <si>
    <t>I-1</t>
  </si>
  <si>
    <t xml:space="preserve">供应商签字敲章确认/Sign and Chop by supplier:          </t>
  </si>
</sst>
</file>

<file path=xl/styles.xml><?xml version="1.0" encoding="utf-8"?>
<styleSheet xmlns="http://schemas.openxmlformats.org/spreadsheetml/2006/main">
  <numFmts count="8">
    <numFmt numFmtId="176" formatCode="#,##0;[Red]#,##0"/>
    <numFmt numFmtId="177" formatCode="_ * #,##0_ ;_ * \-#,##0_ ;_ * &quot;-&quot;??_ ;_ @_ "/>
    <numFmt numFmtId="178" formatCode="_ * #,##0.00_ ;_ * \-#,##0.00_ ;_ * &quot;-&quot;??_ ;_ @_ "/>
    <numFmt numFmtId="41" formatCode="_-* #,##0_-;\-* #,##0_-;_-* &quot;-&quot;_-;_-@_-"/>
    <numFmt numFmtId="179" formatCode="#,##0.00_ "/>
    <numFmt numFmtId="180" formatCode="_-&quot;NT$&quot;* #,##0_-;\-&quot;NT$&quot;* #,##0_-;_-&quot;NT$&quot;* &quot;-&quot;_-;_-@_-"/>
    <numFmt numFmtId="181" formatCode="_-&quot;NT$&quot;* #,##0.00_-;\-&quot;NT$&quot;* #,##0.00_-;_-&quot;NT$&quot;* &quot;-&quot;??_-;_-@_-"/>
    <numFmt numFmtId="43" formatCode="_-* #,##0.00_-;\-* #,##0.00_-;_-* &quot;-&quot;??_-;_-@_-"/>
  </numFmts>
  <fonts count="34">
    <font>
      <sz val="12"/>
      <color theme="1"/>
      <name val="新細明體"/>
      <charset val="134"/>
      <scheme val="minor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b/>
      <u/>
      <sz val="9"/>
      <color theme="1"/>
      <name val="宋体"/>
      <charset val="134"/>
    </font>
    <font>
      <b/>
      <sz val="9"/>
      <color theme="1"/>
      <name val="宋体"/>
      <charset val="134"/>
    </font>
    <font>
      <b/>
      <u/>
      <sz val="9"/>
      <color rgb="FFFF0000"/>
      <name val="宋体"/>
      <charset val="134"/>
    </font>
    <font>
      <sz val="9"/>
      <color rgb="FFFF0000"/>
      <name val="宋体"/>
      <charset val="134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theme="1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8"/>
      <color theme="3"/>
      <name val="新細明體"/>
      <charset val="134"/>
      <scheme val="minor"/>
    </font>
    <font>
      <sz val="11"/>
      <color rgb="FF9C0006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sz val="12"/>
      <name val="宋体"/>
      <charset val="134"/>
    </font>
    <font>
      <b/>
      <u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399884029663991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178" fontId="21" fillId="0" borderId="0" applyFont="0" applyFill="0" applyBorder="0" applyAlignment="0" applyProtection="0"/>
    <xf numFmtId="0" fontId="24" fillId="0" borderId="0">
      <alignment vertical="center"/>
    </xf>
    <xf numFmtId="0" fontId="32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19" borderId="23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17" borderId="22" applyNumberForma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9" borderId="21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19" applyNumberFormat="0" applyFont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/>
    <xf numFmtId="0" fontId="13" fillId="0" borderId="1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6" borderId="2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2" applyFont="1" applyAlignment="1">
      <alignment horizontal="left" vertical="center"/>
    </xf>
    <xf numFmtId="179" fontId="1" fillId="0" borderId="0" xfId="2" applyNumberFormat="1" applyFont="1" applyAlignment="1">
      <alignment horizontal="left" vertical="center"/>
    </xf>
    <xf numFmtId="0" fontId="1" fillId="0" borderId="0" xfId="2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0" borderId="3" xfId="3" applyFont="1" applyBorder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4" fillId="2" borderId="4" xfId="2" applyFont="1" applyFill="1" applyBorder="1" applyAlignment="1">
      <alignment horizontal="left" vertical="center"/>
    </xf>
    <xf numFmtId="57" fontId="4" fillId="2" borderId="4" xfId="2" applyNumberFormat="1" applyFont="1" applyFill="1" applyBorder="1" applyAlignment="1">
      <alignment horizontal="left" vertical="center"/>
    </xf>
    <xf numFmtId="0" fontId="1" fillId="0" borderId="3" xfId="2" applyFont="1" applyBorder="1" applyAlignment="1">
      <alignment horizontal="left" vertical="center"/>
    </xf>
    <xf numFmtId="0" fontId="1" fillId="0" borderId="4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 wrapText="1"/>
    </xf>
    <xf numFmtId="0" fontId="6" fillId="3" borderId="3" xfId="3" applyFont="1" applyFill="1" applyBorder="1" applyAlignment="1">
      <alignment horizontal="left" vertical="center"/>
    </xf>
    <xf numFmtId="0" fontId="6" fillId="3" borderId="4" xfId="3" applyFont="1" applyFill="1" applyBorder="1" applyAlignment="1">
      <alignment horizontal="left" vertical="center"/>
    </xf>
    <xf numFmtId="0" fontId="1" fillId="0" borderId="5" xfId="2" applyFont="1" applyBorder="1" applyAlignment="1">
      <alignment horizontal="left" vertical="center"/>
    </xf>
    <xf numFmtId="0" fontId="1" fillId="4" borderId="6" xfId="2" applyFont="1" applyFill="1" applyBorder="1" applyAlignment="1">
      <alignment horizontal="left" vertical="center" wrapText="1"/>
    </xf>
    <xf numFmtId="0" fontId="1" fillId="4" borderId="4" xfId="2" applyFont="1" applyFill="1" applyBorder="1" applyAlignment="1">
      <alignment horizontal="left" vertical="center"/>
    </xf>
    <xf numFmtId="0" fontId="1" fillId="0" borderId="7" xfId="2" applyFont="1" applyBorder="1" applyAlignment="1">
      <alignment horizontal="left" vertical="center"/>
    </xf>
    <xf numFmtId="0" fontId="1" fillId="4" borderId="8" xfId="2" applyFont="1" applyFill="1" applyBorder="1" applyAlignment="1">
      <alignment horizontal="left" vertical="center" wrapText="1"/>
    </xf>
    <xf numFmtId="0" fontId="1" fillId="4" borderId="4" xfId="2" applyFont="1" applyFill="1" applyBorder="1" applyAlignment="1">
      <alignment horizontal="left" vertical="center" wrapText="1"/>
    </xf>
    <xf numFmtId="0" fontId="6" fillId="0" borderId="3" xfId="3" applyFont="1" applyBorder="1" applyAlignment="1">
      <alignment horizontal="left" vertical="center"/>
    </xf>
    <xf numFmtId="0" fontId="6" fillId="0" borderId="4" xfId="3" applyFont="1" applyBorder="1" applyAlignment="1">
      <alignment horizontal="left" vertical="center"/>
    </xf>
    <xf numFmtId="0" fontId="1" fillId="2" borderId="4" xfId="2" applyFont="1" applyFill="1" applyBorder="1" applyAlignment="1">
      <alignment horizontal="left" vertical="center"/>
    </xf>
    <xf numFmtId="0" fontId="6" fillId="0" borderId="4" xfId="3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/>
    </xf>
    <xf numFmtId="0" fontId="1" fillId="0" borderId="9" xfId="2" applyFont="1" applyBorder="1" applyAlignment="1">
      <alignment horizontal="left" vertical="center"/>
    </xf>
    <xf numFmtId="0" fontId="1" fillId="0" borderId="10" xfId="2" applyFont="1" applyBorder="1" applyAlignment="1">
      <alignment horizontal="left" vertical="center"/>
    </xf>
    <xf numFmtId="0" fontId="6" fillId="0" borderId="7" xfId="3" applyFont="1" applyBorder="1" applyAlignment="1">
      <alignment horizontal="left" vertical="center"/>
    </xf>
    <xf numFmtId="0" fontId="6" fillId="2" borderId="4" xfId="3" applyFont="1" applyFill="1" applyBorder="1" applyAlignment="1">
      <alignment horizontal="left" vertical="center"/>
    </xf>
    <xf numFmtId="0" fontId="6" fillId="5" borderId="4" xfId="3" applyFont="1" applyFill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0" fontId="7" fillId="2" borderId="4" xfId="2" applyFont="1" applyFill="1" applyBorder="1" applyAlignment="1">
      <alignment horizontal="left" vertical="center"/>
    </xf>
    <xf numFmtId="0" fontId="9" fillId="2" borderId="4" xfId="2" applyFont="1" applyFill="1" applyBorder="1" applyAlignment="1">
      <alignment horizontal="left" vertical="center"/>
    </xf>
    <xf numFmtId="177" fontId="10" fillId="4" borderId="4" xfId="1" applyNumberFormat="1" applyFont="1" applyFill="1" applyBorder="1" applyAlignment="1">
      <alignment horizontal="left" vertical="center"/>
    </xf>
    <xf numFmtId="177" fontId="1" fillId="4" borderId="4" xfId="1" applyNumberFormat="1" applyFont="1" applyFill="1" applyBorder="1" applyAlignment="1">
      <alignment horizontal="left" vertical="center"/>
    </xf>
    <xf numFmtId="0" fontId="10" fillId="2" borderId="4" xfId="2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left" vertical="center"/>
    </xf>
    <xf numFmtId="0" fontId="1" fillId="0" borderId="11" xfId="2" applyFont="1" applyBorder="1" applyAlignment="1">
      <alignment horizontal="left" vertical="center"/>
    </xf>
    <xf numFmtId="0" fontId="10" fillId="5" borderId="4" xfId="2" applyFont="1" applyFill="1" applyBorder="1" applyAlignment="1">
      <alignment horizontal="left" vertical="center"/>
    </xf>
    <xf numFmtId="0" fontId="1" fillId="5" borderId="4" xfId="2" applyFont="1" applyFill="1" applyBorder="1" applyAlignment="1">
      <alignment horizontal="left" vertical="center"/>
    </xf>
    <xf numFmtId="179" fontId="2" fillId="0" borderId="2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 wrapText="1"/>
    </xf>
    <xf numFmtId="179" fontId="8" fillId="0" borderId="4" xfId="2" applyNumberFormat="1" applyFont="1" applyBorder="1" applyAlignment="1">
      <alignment horizontal="left" vertical="center"/>
    </xf>
    <xf numFmtId="179" fontId="7" fillId="6" borderId="4" xfId="2" applyNumberFormat="1" applyFont="1" applyFill="1" applyBorder="1" applyAlignment="1">
      <alignment horizontal="left" vertical="center"/>
    </xf>
    <xf numFmtId="0" fontId="7" fillId="6" borderId="13" xfId="2" applyFont="1" applyFill="1" applyBorder="1" applyAlignment="1">
      <alignment horizontal="left" vertical="center" wrapText="1"/>
    </xf>
    <xf numFmtId="179" fontId="1" fillId="0" borderId="4" xfId="2" applyNumberFormat="1" applyFont="1" applyBorder="1" applyAlignment="1">
      <alignment horizontal="left" vertical="center"/>
    </xf>
    <xf numFmtId="0" fontId="1" fillId="0" borderId="13" xfId="2" applyFont="1" applyBorder="1" applyAlignment="1">
      <alignment horizontal="left" vertical="center" wrapText="1"/>
    </xf>
    <xf numFmtId="179" fontId="5" fillId="0" borderId="4" xfId="2" applyNumberFormat="1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179" fontId="6" fillId="3" borderId="4" xfId="3" applyNumberFormat="1" applyFont="1" applyFill="1" applyBorder="1" applyAlignment="1">
      <alignment horizontal="left" vertical="center"/>
    </xf>
    <xf numFmtId="0" fontId="6" fillId="3" borderId="13" xfId="3" applyFont="1" applyFill="1" applyBorder="1" applyAlignment="1">
      <alignment horizontal="left" vertical="center" wrapText="1"/>
    </xf>
    <xf numFmtId="179" fontId="1" fillId="6" borderId="4" xfId="1" applyNumberFormat="1" applyFont="1" applyFill="1" applyBorder="1" applyAlignment="1">
      <alignment horizontal="left" vertical="center"/>
    </xf>
    <xf numFmtId="0" fontId="1" fillId="6" borderId="13" xfId="2" applyFont="1" applyFill="1" applyBorder="1" applyAlignment="1">
      <alignment horizontal="left" vertical="center" wrapText="1"/>
    </xf>
    <xf numFmtId="179" fontId="10" fillId="6" borderId="4" xfId="1" applyNumberFormat="1" applyFont="1" applyFill="1" applyBorder="1" applyAlignment="1">
      <alignment horizontal="left" vertical="center"/>
    </xf>
    <xf numFmtId="0" fontId="10" fillId="6" borderId="13" xfId="2" applyFont="1" applyFill="1" applyBorder="1" applyAlignment="1">
      <alignment horizontal="left" vertical="center" wrapText="1"/>
    </xf>
    <xf numFmtId="179" fontId="10" fillId="0" borderId="4" xfId="2" applyNumberFormat="1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7" borderId="14" xfId="2" applyFont="1" applyFill="1" applyBorder="1" applyAlignment="1">
      <alignment horizontal="left" vertical="center"/>
    </xf>
    <xf numFmtId="0" fontId="1" fillId="7" borderId="10" xfId="2" applyFont="1" applyFill="1" applyBorder="1" applyAlignment="1">
      <alignment horizontal="left" vertical="center"/>
    </xf>
    <xf numFmtId="0" fontId="1" fillId="7" borderId="3" xfId="2" applyFont="1" applyFill="1" applyBorder="1" applyAlignment="1">
      <alignment horizontal="left" vertical="center"/>
    </xf>
    <xf numFmtId="0" fontId="1" fillId="7" borderId="4" xfId="2" applyFont="1" applyFill="1" applyBorder="1" applyAlignment="1">
      <alignment horizontal="left" vertical="center"/>
    </xf>
    <xf numFmtId="0" fontId="1" fillId="0" borderId="15" xfId="2" applyFont="1" applyBorder="1" applyAlignment="1">
      <alignment horizontal="left" vertical="center"/>
    </xf>
    <xf numFmtId="0" fontId="1" fillId="0" borderId="16" xfId="2" applyFont="1" applyBorder="1" applyAlignment="1">
      <alignment horizontal="left" vertical="center"/>
    </xf>
    <xf numFmtId="179" fontId="1" fillId="0" borderId="4" xfId="41" applyNumberFormat="1" applyFont="1" applyBorder="1" applyAlignment="1">
      <alignment horizontal="left" vertical="center"/>
    </xf>
    <xf numFmtId="179" fontId="1" fillId="7" borderId="11" xfId="2" applyNumberFormat="1" applyFont="1" applyFill="1" applyBorder="1" applyAlignment="1">
      <alignment horizontal="left" vertical="center"/>
    </xf>
    <xf numFmtId="179" fontId="1" fillId="7" borderId="4" xfId="2" applyNumberFormat="1" applyFont="1" applyFill="1" applyBorder="1" applyAlignment="1">
      <alignment horizontal="left" vertical="center"/>
    </xf>
    <xf numFmtId="0" fontId="1" fillId="7" borderId="13" xfId="2" applyFont="1" applyFill="1" applyBorder="1" applyAlignment="1">
      <alignment horizontal="left" vertical="center" wrapText="1"/>
    </xf>
    <xf numFmtId="179" fontId="1" fillId="6" borderId="4" xfId="41" applyNumberFormat="1" applyFont="1" applyFill="1" applyBorder="1" applyAlignment="1">
      <alignment horizontal="left" vertical="center"/>
    </xf>
    <xf numFmtId="179" fontId="1" fillId="0" borderId="16" xfId="2" applyNumberFormat="1" applyFont="1" applyBorder="1" applyAlignment="1">
      <alignment horizontal="left" vertical="center"/>
    </xf>
    <xf numFmtId="0" fontId="1" fillId="0" borderId="17" xfId="2" applyFont="1" applyBorder="1" applyAlignment="1">
      <alignment horizontal="left" vertical="center" wrapText="1"/>
    </xf>
    <xf numFmtId="176" fontId="1" fillId="0" borderId="0" xfId="2" applyNumberFormat="1" applyFont="1" applyAlignment="1">
      <alignment horizontal="left" vertical="center" wrapText="1"/>
    </xf>
  </cellXfs>
  <cellStyles count="53">
    <cellStyle name="一般" xfId="0" builtinId="0"/>
    <cellStyle name="千位分隔 2" xfId="1"/>
    <cellStyle name="常规 3" xfId="2"/>
    <cellStyle name="常规_Sheet1 3" xfId="3"/>
    <cellStyle name="60% - 輔色6" xfId="4" builtinId="52"/>
    <cellStyle name="40% - 輔色6" xfId="5" builtinId="51"/>
    <cellStyle name="說明文字" xfId="6" builtinId="53"/>
    <cellStyle name="20% - 輔色6" xfId="7" builtinId="50"/>
    <cellStyle name="超連結" xfId="8" builtinId="8"/>
    <cellStyle name="20% - 輔色1" xfId="9" builtinId="30"/>
    <cellStyle name="輔色6" xfId="10" builtinId="49"/>
    <cellStyle name="60% - 輔色5" xfId="11" builtinId="48"/>
    <cellStyle name="20% - 輔色5" xfId="12" builtinId="46"/>
    <cellStyle name="輔色5" xfId="13" builtinId="45"/>
    <cellStyle name="20% - 輔色4" xfId="14" builtinId="42"/>
    <cellStyle name="連結的儲存格" xfId="15" builtinId="24"/>
    <cellStyle name="貨幣[0]" xfId="16" builtinId="7"/>
    <cellStyle name="輔色4" xfId="17" builtinId="41"/>
    <cellStyle name="輸出" xfId="18" builtinId="21"/>
    <cellStyle name="40% - 輔色3" xfId="19" builtinId="39"/>
    <cellStyle name="輔色3" xfId="20" builtinId="37"/>
    <cellStyle name="40% - 輔色2" xfId="21" builtinId="35"/>
    <cellStyle name="輔色2" xfId="22" builtinId="33"/>
    <cellStyle name="60% - 輔色1" xfId="23" builtinId="32"/>
    <cellStyle name="40% - 輔色1" xfId="24" builtinId="31"/>
    <cellStyle name="20% - 輔色2" xfId="25" builtinId="34"/>
    <cellStyle name="壞" xfId="26" builtinId="27"/>
    <cellStyle name="警告文字" xfId="27" builtinId="11"/>
    <cellStyle name="40% - 輔色4" xfId="28" builtinId="43"/>
    <cellStyle name="好" xfId="29" builtinId="26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百分比 3" xfId="41"/>
    <cellStyle name="標題 3" xfId="42" builtinId="18"/>
    <cellStyle name="輔色1" xfId="43" builtinId="29"/>
    <cellStyle name="標題 2" xfId="44" builtinId="17"/>
    <cellStyle name="千分位[0]" xfId="45" builtinId="6"/>
    <cellStyle name="標題" xfId="46" builtinId="15"/>
    <cellStyle name="百分比" xfId="47" builtinId="5"/>
    <cellStyle name="60% - 輔色4" xfId="48" builtinId="44"/>
    <cellStyle name="60% - 輔色2" xfId="49" builtinId="36"/>
    <cellStyle name="中性" xfId="50" builtinId="28"/>
    <cellStyle name="輸入" xfId="51" builtinId="20"/>
    <cellStyle name="千分位" xfId="52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1206500</xdr:colOff>
      <xdr:row>0</xdr:row>
      <xdr:rowOff>494665</xdr:rowOff>
    </xdr:to>
    <xdr:pic>
      <xdr:nvPicPr>
        <xdr:cNvPr id="2" name="圖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813560" cy="481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4"/>
  <sheetViews>
    <sheetView tabSelected="1" view="pageBreakPreview" zoomScale="80" zoomScaleNormal="100" topLeftCell="A82" workbookViewId="0">
      <selection activeCell="Q9" sqref="Q9"/>
    </sheetView>
  </sheetViews>
  <sheetFormatPr defaultColWidth="9.14285714285714" defaultRowHeight="17.6"/>
  <cols>
    <col min="1" max="1" width="8.71428571428571" style="1" customWidth="1"/>
    <col min="2" max="2" width="17.6428571428571" style="1" customWidth="1"/>
    <col min="3" max="3" width="12.4285714285714" style="1" customWidth="1"/>
    <col min="4" max="8" width="3.71428571428571" style="1" customWidth="1"/>
    <col min="9" max="9" width="7" style="1" customWidth="1"/>
    <col min="10" max="10" width="9" style="1" customWidth="1"/>
    <col min="11" max="11" width="4.42857142857143" style="1" customWidth="1"/>
    <col min="12" max="12" width="19.5" style="1" customWidth="1"/>
    <col min="13" max="13" width="10" style="2" customWidth="1"/>
    <col min="14" max="14" width="12.8571428571429" style="2" customWidth="1"/>
    <col min="15" max="15" width="32" style="3" customWidth="1"/>
    <col min="16" max="16" width="12.7142857142857" style="4"/>
    <col min="17" max="16384" width="9.14285714285714" style="4"/>
  </cols>
  <sheetData>
    <row r="1" ht="40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44"/>
      <c r="N1" s="44"/>
      <c r="O1" s="45"/>
    </row>
    <row r="2" spans="1:15">
      <c r="A2" s="7" t="s">
        <v>1</v>
      </c>
      <c r="B2" s="8"/>
      <c r="C2" s="9" t="s">
        <v>2</v>
      </c>
      <c r="D2" s="9"/>
      <c r="E2" s="9"/>
      <c r="F2" s="8" t="s">
        <v>3</v>
      </c>
      <c r="G2" s="33"/>
      <c r="H2" s="33"/>
      <c r="I2" s="35" t="s">
        <v>4</v>
      </c>
      <c r="J2" s="35"/>
      <c r="K2" s="34"/>
      <c r="L2" s="34" t="s">
        <v>5</v>
      </c>
      <c r="M2" s="46"/>
      <c r="N2" s="47" t="s">
        <v>6</v>
      </c>
      <c r="O2" s="48"/>
    </row>
    <row r="3" spans="1:15">
      <c r="A3" s="7" t="s">
        <v>7</v>
      </c>
      <c r="B3" s="8"/>
      <c r="C3" s="9" t="s">
        <v>8</v>
      </c>
      <c r="D3" s="9"/>
      <c r="E3" s="9"/>
      <c r="F3" s="8" t="s">
        <v>9</v>
      </c>
      <c r="G3" s="33"/>
      <c r="H3" s="33"/>
      <c r="I3" s="36">
        <v>119</v>
      </c>
      <c r="J3" s="36"/>
      <c r="K3" s="34"/>
      <c r="L3" s="34" t="s">
        <v>10</v>
      </c>
      <c r="M3" s="46"/>
      <c r="N3" s="47" t="s">
        <v>11</v>
      </c>
      <c r="O3" s="48"/>
    </row>
    <row r="4" spans="1:15">
      <c r="A4" s="7" t="s">
        <v>12</v>
      </c>
      <c r="B4" s="8"/>
      <c r="C4" s="10" t="s">
        <v>13</v>
      </c>
      <c r="D4" s="9"/>
      <c r="E4" s="9"/>
      <c r="F4" s="34"/>
      <c r="G4" s="33"/>
      <c r="H4" s="34"/>
      <c r="I4" s="34"/>
      <c r="J4" s="34"/>
      <c r="K4" s="34"/>
      <c r="L4" s="34" t="s">
        <v>14</v>
      </c>
      <c r="M4" s="46"/>
      <c r="N4" s="47"/>
      <c r="O4" s="48"/>
    </row>
    <row r="5" spans="1:1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49"/>
      <c r="N5" s="49"/>
      <c r="O5" s="50"/>
    </row>
    <row r="6" ht="53.05" customHeight="1" spans="1:15">
      <c r="A6" s="13" t="s">
        <v>15</v>
      </c>
      <c r="B6" s="14" t="s">
        <v>16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51"/>
      <c r="N6" s="51"/>
      <c r="O6" s="52"/>
    </row>
    <row r="7" spans="1:15">
      <c r="A7" s="15" t="s">
        <v>17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53" t="s">
        <v>18</v>
      </c>
      <c r="N7" s="53"/>
      <c r="O7" s="54"/>
    </row>
    <row r="8" spans="1:15">
      <c r="A8" s="15" t="s">
        <v>19</v>
      </c>
      <c r="B8" s="16" t="s">
        <v>17</v>
      </c>
      <c r="C8" s="16" t="s">
        <v>20</v>
      </c>
      <c r="D8" s="16"/>
      <c r="E8" s="16"/>
      <c r="F8" s="16"/>
      <c r="G8" s="16"/>
      <c r="H8" s="16"/>
      <c r="I8" s="16"/>
      <c r="J8" s="16" t="s">
        <v>21</v>
      </c>
      <c r="K8" s="16" t="s">
        <v>22</v>
      </c>
      <c r="L8" s="16" t="s">
        <v>23</v>
      </c>
      <c r="M8" s="53" t="s">
        <v>24</v>
      </c>
      <c r="N8" s="53" t="s">
        <v>25</v>
      </c>
      <c r="O8" s="54" t="s">
        <v>26</v>
      </c>
    </row>
    <row r="9" spans="1:15">
      <c r="A9" s="11" t="s">
        <v>27</v>
      </c>
      <c r="B9" s="12" t="s">
        <v>28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49"/>
      <c r="N9" s="49"/>
      <c r="O9" s="50"/>
    </row>
    <row r="10" spans="1:15">
      <c r="A10" s="17" t="s">
        <v>29</v>
      </c>
      <c r="B10" s="18" t="s">
        <v>30</v>
      </c>
      <c r="C10" s="12" t="s">
        <v>31</v>
      </c>
      <c r="D10" s="19">
        <v>3</v>
      </c>
      <c r="E10" s="12" t="s">
        <v>32</v>
      </c>
      <c r="F10" s="19">
        <v>23</v>
      </c>
      <c r="G10" s="12" t="s">
        <v>33</v>
      </c>
      <c r="H10" s="19">
        <v>1</v>
      </c>
      <c r="I10" s="12" t="s">
        <v>34</v>
      </c>
      <c r="J10" s="37">
        <v>2</v>
      </c>
      <c r="K10" s="12">
        <v>1</v>
      </c>
      <c r="L10" s="12" t="s">
        <v>35</v>
      </c>
      <c r="M10" s="55">
        <v>700</v>
      </c>
      <c r="N10" s="49">
        <f>J10*K10*M10</f>
        <v>1400</v>
      </c>
      <c r="O10" s="50" t="s">
        <v>36</v>
      </c>
    </row>
    <row r="11" spans="1:15">
      <c r="A11" s="20"/>
      <c r="B11" s="21"/>
      <c r="C11" s="12" t="s">
        <v>37</v>
      </c>
      <c r="D11" s="19">
        <v>3</v>
      </c>
      <c r="E11" s="12" t="s">
        <v>32</v>
      </c>
      <c r="F11" s="19">
        <v>23</v>
      </c>
      <c r="G11" s="12" t="s">
        <v>33</v>
      </c>
      <c r="H11" s="19">
        <v>1</v>
      </c>
      <c r="I11" s="12" t="s">
        <v>34</v>
      </c>
      <c r="J11" s="37">
        <v>53</v>
      </c>
      <c r="K11" s="12">
        <v>1</v>
      </c>
      <c r="L11" s="12" t="s">
        <v>35</v>
      </c>
      <c r="M11" s="55">
        <v>700</v>
      </c>
      <c r="N11" s="49">
        <f t="shared" ref="N11:N19" si="0">J11*K11*M11</f>
        <v>37100</v>
      </c>
      <c r="O11" s="50" t="s">
        <v>36</v>
      </c>
    </row>
    <row r="12" spans="1:15">
      <c r="A12" s="20"/>
      <c r="B12" s="21"/>
      <c r="C12" s="12" t="s">
        <v>31</v>
      </c>
      <c r="D12" s="19">
        <v>3</v>
      </c>
      <c r="E12" s="12" t="s">
        <v>32</v>
      </c>
      <c r="F12" s="19">
        <v>24</v>
      </c>
      <c r="G12" s="12" t="s">
        <v>33</v>
      </c>
      <c r="H12" s="19">
        <v>1</v>
      </c>
      <c r="I12" s="12" t="s">
        <v>34</v>
      </c>
      <c r="J12" s="37">
        <v>2</v>
      </c>
      <c r="K12" s="12">
        <v>1</v>
      </c>
      <c r="L12" s="12" t="s">
        <v>35</v>
      </c>
      <c r="M12" s="55">
        <v>700</v>
      </c>
      <c r="N12" s="49">
        <f t="shared" si="0"/>
        <v>1400</v>
      </c>
      <c r="O12" s="50" t="s">
        <v>36</v>
      </c>
    </row>
    <row r="13" spans="1:15">
      <c r="A13" s="20"/>
      <c r="B13" s="21"/>
      <c r="C13" s="12" t="s">
        <v>37</v>
      </c>
      <c r="D13" s="19">
        <v>3</v>
      </c>
      <c r="E13" s="12" t="s">
        <v>32</v>
      </c>
      <c r="F13" s="19">
        <v>24</v>
      </c>
      <c r="G13" s="12" t="s">
        <v>33</v>
      </c>
      <c r="H13" s="19">
        <v>1</v>
      </c>
      <c r="I13" s="12" t="s">
        <v>34</v>
      </c>
      <c r="J13" s="37">
        <v>57</v>
      </c>
      <c r="K13" s="12">
        <v>1</v>
      </c>
      <c r="L13" s="12" t="s">
        <v>35</v>
      </c>
      <c r="M13" s="55">
        <v>700</v>
      </c>
      <c r="N13" s="49">
        <f t="shared" si="0"/>
        <v>39900</v>
      </c>
      <c r="O13" s="50" t="s">
        <v>36</v>
      </c>
    </row>
    <row r="14" spans="1:15">
      <c r="A14" s="20"/>
      <c r="B14" s="21"/>
      <c r="C14" s="12" t="s">
        <v>31</v>
      </c>
      <c r="D14" s="19">
        <v>3</v>
      </c>
      <c r="E14" s="12" t="s">
        <v>32</v>
      </c>
      <c r="F14" s="19">
        <v>25</v>
      </c>
      <c r="G14" s="12" t="s">
        <v>33</v>
      </c>
      <c r="H14" s="19">
        <v>1</v>
      </c>
      <c r="I14" s="12" t="s">
        <v>34</v>
      </c>
      <c r="J14" s="38">
        <v>1</v>
      </c>
      <c r="K14" s="12">
        <v>1</v>
      </c>
      <c r="L14" s="12" t="s">
        <v>35</v>
      </c>
      <c r="M14" s="55">
        <v>700</v>
      </c>
      <c r="N14" s="49">
        <f t="shared" si="0"/>
        <v>700</v>
      </c>
      <c r="O14" s="50" t="s">
        <v>36</v>
      </c>
    </row>
    <row r="15" spans="1:15">
      <c r="A15" s="20"/>
      <c r="B15" s="21"/>
      <c r="C15" s="12" t="s">
        <v>37</v>
      </c>
      <c r="D15" s="19">
        <v>3</v>
      </c>
      <c r="E15" s="12" t="s">
        <v>32</v>
      </c>
      <c r="F15" s="19">
        <v>25</v>
      </c>
      <c r="G15" s="12" t="s">
        <v>33</v>
      </c>
      <c r="H15" s="19">
        <v>1</v>
      </c>
      <c r="I15" s="12" t="s">
        <v>34</v>
      </c>
      <c r="J15" s="37">
        <v>53</v>
      </c>
      <c r="K15" s="12">
        <v>1</v>
      </c>
      <c r="L15" s="12" t="s">
        <v>35</v>
      </c>
      <c r="M15" s="55">
        <v>700</v>
      </c>
      <c r="N15" s="49">
        <f t="shared" si="0"/>
        <v>37100</v>
      </c>
      <c r="O15" s="50" t="s">
        <v>36</v>
      </c>
    </row>
    <row r="16" ht="28" spans="1:15">
      <c r="A16" s="11" t="s">
        <v>38</v>
      </c>
      <c r="B16" s="22" t="s">
        <v>39</v>
      </c>
      <c r="C16" s="12" t="s">
        <v>40</v>
      </c>
      <c r="D16" s="19">
        <v>3</v>
      </c>
      <c r="E16" s="12" t="s">
        <v>32</v>
      </c>
      <c r="F16" s="19">
        <v>23</v>
      </c>
      <c r="G16" s="12" t="s">
        <v>33</v>
      </c>
      <c r="H16" s="19">
        <v>1</v>
      </c>
      <c r="I16" s="12" t="s">
        <v>41</v>
      </c>
      <c r="J16" s="38">
        <v>1</v>
      </c>
      <c r="K16" s="12">
        <v>1</v>
      </c>
      <c r="L16" s="12" t="s">
        <v>41</v>
      </c>
      <c r="M16" s="55">
        <v>15000</v>
      </c>
      <c r="N16" s="49">
        <f t="shared" si="0"/>
        <v>15000</v>
      </c>
      <c r="O16" s="50" t="s">
        <v>42</v>
      </c>
    </row>
    <row r="17" ht="28" spans="1:15">
      <c r="A17" s="11" t="s">
        <v>43</v>
      </c>
      <c r="B17" s="22" t="s">
        <v>39</v>
      </c>
      <c r="C17" s="12" t="s">
        <v>44</v>
      </c>
      <c r="D17" s="19">
        <v>3</v>
      </c>
      <c r="E17" s="12" t="s">
        <v>32</v>
      </c>
      <c r="F17" s="19">
        <v>24</v>
      </c>
      <c r="G17" s="12" t="s">
        <v>33</v>
      </c>
      <c r="H17" s="19">
        <v>1</v>
      </c>
      <c r="I17" s="12" t="s">
        <v>41</v>
      </c>
      <c r="J17" s="38">
        <v>1</v>
      </c>
      <c r="K17" s="12">
        <v>1</v>
      </c>
      <c r="L17" s="12" t="s">
        <v>41</v>
      </c>
      <c r="M17" s="55">
        <v>30000</v>
      </c>
      <c r="N17" s="49">
        <f t="shared" si="0"/>
        <v>30000</v>
      </c>
      <c r="O17" s="50" t="s">
        <v>45</v>
      </c>
    </row>
    <row r="18" spans="1:15">
      <c r="A18" s="11" t="s">
        <v>46</v>
      </c>
      <c r="B18" s="22" t="s">
        <v>39</v>
      </c>
      <c r="C18" s="12" t="s">
        <v>44</v>
      </c>
      <c r="D18" s="19">
        <v>3</v>
      </c>
      <c r="E18" s="12" t="s">
        <v>32</v>
      </c>
      <c r="F18" s="19">
        <v>24</v>
      </c>
      <c r="G18" s="12" t="s">
        <v>33</v>
      </c>
      <c r="H18" s="19">
        <v>1</v>
      </c>
      <c r="I18" s="12" t="s">
        <v>41</v>
      </c>
      <c r="J18" s="38">
        <v>1</v>
      </c>
      <c r="K18" s="12">
        <v>1</v>
      </c>
      <c r="L18" s="12" t="s">
        <v>41</v>
      </c>
      <c r="M18" s="55">
        <v>14500</v>
      </c>
      <c r="N18" s="49">
        <f t="shared" si="0"/>
        <v>14500</v>
      </c>
      <c r="O18" s="50" t="s">
        <v>47</v>
      </c>
    </row>
    <row r="19" spans="1:15">
      <c r="A19" s="11" t="s">
        <v>48</v>
      </c>
      <c r="B19" s="22" t="s">
        <v>49</v>
      </c>
      <c r="C19" s="12" t="s">
        <v>50</v>
      </c>
      <c r="D19" s="19">
        <v>3</v>
      </c>
      <c r="E19" s="12" t="s">
        <v>32</v>
      </c>
      <c r="F19" s="19">
        <v>24</v>
      </c>
      <c r="G19" s="12" t="s">
        <v>33</v>
      </c>
      <c r="H19" s="19">
        <v>1</v>
      </c>
      <c r="I19" s="12" t="s">
        <v>51</v>
      </c>
      <c r="J19" s="37">
        <v>110</v>
      </c>
      <c r="K19" s="12">
        <v>1</v>
      </c>
      <c r="L19" s="12" t="s">
        <v>52</v>
      </c>
      <c r="M19" s="55">
        <v>78</v>
      </c>
      <c r="N19" s="49">
        <f t="shared" si="0"/>
        <v>8580</v>
      </c>
      <c r="O19" s="50" t="s">
        <v>53</v>
      </c>
    </row>
    <row r="20" spans="1:15">
      <c r="A20" s="11" t="s">
        <v>54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49"/>
      <c r="N20" s="49">
        <f>SUM(N10:N19)</f>
        <v>185680</v>
      </c>
      <c r="O20" s="50"/>
    </row>
    <row r="21" spans="1:15">
      <c r="A21" s="15" t="s">
        <v>19</v>
      </c>
      <c r="B21" s="16" t="s">
        <v>17</v>
      </c>
      <c r="C21" s="16" t="s">
        <v>20</v>
      </c>
      <c r="D21" s="16"/>
      <c r="E21" s="16"/>
      <c r="F21" s="16"/>
      <c r="G21" s="16"/>
      <c r="H21" s="16"/>
      <c r="I21" s="16"/>
      <c r="J21" s="16" t="s">
        <v>55</v>
      </c>
      <c r="K21" s="16" t="s">
        <v>56</v>
      </c>
      <c r="L21" s="16" t="s">
        <v>23</v>
      </c>
      <c r="M21" s="53" t="s">
        <v>24</v>
      </c>
      <c r="N21" s="53" t="s">
        <v>57</v>
      </c>
      <c r="O21" s="54" t="s">
        <v>26</v>
      </c>
    </row>
    <row r="22" spans="1:15">
      <c r="A22" s="11" t="s">
        <v>58</v>
      </c>
      <c r="B22" s="12" t="s">
        <v>59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49"/>
      <c r="N22" s="49"/>
      <c r="O22" s="50"/>
    </row>
    <row r="23" spans="1:15">
      <c r="A23" s="23" t="s">
        <v>60</v>
      </c>
      <c r="B23" s="24" t="s">
        <v>61</v>
      </c>
      <c r="C23" s="25"/>
      <c r="D23" s="19">
        <v>3</v>
      </c>
      <c r="E23" s="12" t="s">
        <v>32</v>
      </c>
      <c r="F23" s="19">
        <v>23</v>
      </c>
      <c r="G23" s="12" t="s">
        <v>33</v>
      </c>
      <c r="H23" s="19" t="s">
        <v>62</v>
      </c>
      <c r="I23" s="12" t="s">
        <v>63</v>
      </c>
      <c r="J23" s="39">
        <v>78</v>
      </c>
      <c r="K23" s="25">
        <v>1</v>
      </c>
      <c r="L23" s="12" t="s">
        <v>64</v>
      </c>
      <c r="M23" s="55">
        <v>300</v>
      </c>
      <c r="N23" s="49">
        <f>J23*K23*M23</f>
        <v>23400</v>
      </c>
      <c r="O23" s="56" t="s">
        <v>65</v>
      </c>
    </row>
    <row r="24" spans="1:15">
      <c r="A24" s="23" t="s">
        <v>66</v>
      </c>
      <c r="B24" s="24" t="s">
        <v>61</v>
      </c>
      <c r="C24" s="25"/>
      <c r="D24" s="19">
        <v>3</v>
      </c>
      <c r="E24" s="12" t="s">
        <v>32</v>
      </c>
      <c r="F24" s="19">
        <v>23</v>
      </c>
      <c r="G24" s="12" t="s">
        <v>33</v>
      </c>
      <c r="H24" s="19" t="s">
        <v>34</v>
      </c>
      <c r="I24" s="12" t="s">
        <v>63</v>
      </c>
      <c r="J24" s="39">
        <v>78</v>
      </c>
      <c r="K24" s="25">
        <v>1</v>
      </c>
      <c r="L24" s="12" t="s">
        <v>64</v>
      </c>
      <c r="M24" s="55">
        <v>300</v>
      </c>
      <c r="N24" s="49">
        <f t="shared" ref="N24:N31" si="1">J24*K24*M24</f>
        <v>23400</v>
      </c>
      <c r="O24" s="56" t="s">
        <v>67</v>
      </c>
    </row>
    <row r="25" spans="1:15">
      <c r="A25" s="23"/>
      <c r="B25" s="24" t="s">
        <v>61</v>
      </c>
      <c r="C25" s="25"/>
      <c r="D25" s="19">
        <v>3</v>
      </c>
      <c r="E25" s="12" t="s">
        <v>32</v>
      </c>
      <c r="F25" s="19">
        <v>23</v>
      </c>
      <c r="G25" s="12" t="s">
        <v>33</v>
      </c>
      <c r="H25" s="19" t="s">
        <v>62</v>
      </c>
      <c r="I25" s="12" t="s">
        <v>63</v>
      </c>
      <c r="J25" s="39">
        <v>33</v>
      </c>
      <c r="K25" s="25">
        <v>1</v>
      </c>
      <c r="L25" s="12" t="s">
        <v>64</v>
      </c>
      <c r="M25" s="55">
        <v>100</v>
      </c>
      <c r="N25" s="49">
        <f t="shared" si="1"/>
        <v>3300</v>
      </c>
      <c r="O25" s="56" t="s">
        <v>68</v>
      </c>
    </row>
    <row r="26" spans="1:15">
      <c r="A26" s="23" t="s">
        <v>69</v>
      </c>
      <c r="B26" s="24" t="s">
        <v>61</v>
      </c>
      <c r="C26" s="25"/>
      <c r="D26" s="19">
        <v>3</v>
      </c>
      <c r="E26" s="12" t="s">
        <v>32</v>
      </c>
      <c r="F26" s="19">
        <v>23</v>
      </c>
      <c r="G26" s="12" t="s">
        <v>33</v>
      </c>
      <c r="H26" s="19" t="s">
        <v>34</v>
      </c>
      <c r="I26" s="12" t="s">
        <v>63</v>
      </c>
      <c r="J26" s="40">
        <v>33</v>
      </c>
      <c r="K26" s="25">
        <v>1</v>
      </c>
      <c r="L26" s="12" t="s">
        <v>64</v>
      </c>
      <c r="M26" s="55">
        <v>198</v>
      </c>
      <c r="N26" s="49">
        <f t="shared" si="1"/>
        <v>6534</v>
      </c>
      <c r="O26" s="56" t="s">
        <v>70</v>
      </c>
    </row>
    <row r="27" spans="1:15">
      <c r="A27" s="23" t="s">
        <v>71</v>
      </c>
      <c r="B27" s="24" t="s">
        <v>61</v>
      </c>
      <c r="C27" s="25"/>
      <c r="D27" s="19">
        <v>3</v>
      </c>
      <c r="E27" s="12" t="s">
        <v>32</v>
      </c>
      <c r="F27" s="19">
        <v>24</v>
      </c>
      <c r="G27" s="12" t="s">
        <v>33</v>
      </c>
      <c r="H27" s="19" t="s">
        <v>62</v>
      </c>
      <c r="I27" s="12" t="s">
        <v>63</v>
      </c>
      <c r="J27" s="39">
        <v>115</v>
      </c>
      <c r="K27" s="25">
        <v>1</v>
      </c>
      <c r="L27" s="12" t="s">
        <v>64</v>
      </c>
      <c r="M27" s="55">
        <v>168</v>
      </c>
      <c r="N27" s="49">
        <f t="shared" si="1"/>
        <v>19320</v>
      </c>
      <c r="O27" s="56" t="s">
        <v>72</v>
      </c>
    </row>
    <row r="28" spans="1:15">
      <c r="A28" s="23" t="s">
        <v>73</v>
      </c>
      <c r="B28" s="24" t="s">
        <v>61</v>
      </c>
      <c r="C28" s="25"/>
      <c r="D28" s="19">
        <v>3</v>
      </c>
      <c r="E28" s="12" t="s">
        <v>32</v>
      </c>
      <c r="F28" s="19">
        <v>24</v>
      </c>
      <c r="G28" s="12" t="s">
        <v>33</v>
      </c>
      <c r="H28" s="19" t="s">
        <v>34</v>
      </c>
      <c r="I28" s="12" t="s">
        <v>63</v>
      </c>
      <c r="J28" s="39">
        <v>115</v>
      </c>
      <c r="K28" s="25">
        <v>1</v>
      </c>
      <c r="L28" s="12" t="s">
        <v>64</v>
      </c>
      <c r="M28" s="55">
        <v>198</v>
      </c>
      <c r="N28" s="49">
        <f t="shared" si="1"/>
        <v>22770</v>
      </c>
      <c r="O28" s="56" t="s">
        <v>72</v>
      </c>
    </row>
    <row r="29" spans="1:15">
      <c r="A29" s="23" t="s">
        <v>74</v>
      </c>
      <c r="B29" s="24" t="s">
        <v>61</v>
      </c>
      <c r="C29" s="25"/>
      <c r="D29" s="19">
        <v>3</v>
      </c>
      <c r="E29" s="12" t="s">
        <v>32</v>
      </c>
      <c r="F29" s="19">
        <v>25</v>
      </c>
      <c r="G29" s="12" t="s">
        <v>33</v>
      </c>
      <c r="H29" s="19" t="s">
        <v>62</v>
      </c>
      <c r="I29" s="12" t="s">
        <v>63</v>
      </c>
      <c r="J29" s="39">
        <v>115</v>
      </c>
      <c r="K29" s="25">
        <v>1</v>
      </c>
      <c r="L29" s="12" t="s">
        <v>64</v>
      </c>
      <c r="M29" s="57">
        <v>300</v>
      </c>
      <c r="N29" s="49">
        <f t="shared" si="1"/>
        <v>34500</v>
      </c>
      <c r="O29" s="56" t="s">
        <v>75</v>
      </c>
    </row>
    <row r="30" spans="1:15">
      <c r="A30" s="23" t="s">
        <v>76</v>
      </c>
      <c r="B30" s="24" t="s">
        <v>61</v>
      </c>
      <c r="C30" s="25"/>
      <c r="D30" s="19">
        <v>3</v>
      </c>
      <c r="E30" s="12" t="s">
        <v>32</v>
      </c>
      <c r="F30" s="19">
        <v>25</v>
      </c>
      <c r="G30" s="12" t="s">
        <v>33</v>
      </c>
      <c r="H30" s="19" t="s">
        <v>34</v>
      </c>
      <c r="I30" s="12" t="s">
        <v>63</v>
      </c>
      <c r="J30" s="39">
        <v>115</v>
      </c>
      <c r="K30" s="25">
        <v>1</v>
      </c>
      <c r="L30" s="12" t="s">
        <v>64</v>
      </c>
      <c r="M30" s="57">
        <v>300</v>
      </c>
      <c r="N30" s="49">
        <f t="shared" si="1"/>
        <v>34500</v>
      </c>
      <c r="O30" s="56" t="s">
        <v>75</v>
      </c>
    </row>
    <row r="31" spans="1:15">
      <c r="A31" s="23" t="s">
        <v>77</v>
      </c>
      <c r="B31" s="24" t="s">
        <v>61</v>
      </c>
      <c r="C31" s="25"/>
      <c r="D31" s="19">
        <v>3</v>
      </c>
      <c r="E31" s="12" t="s">
        <v>32</v>
      </c>
      <c r="F31" s="19">
        <v>26</v>
      </c>
      <c r="G31" s="12" t="s">
        <v>33</v>
      </c>
      <c r="H31" s="19" t="s">
        <v>62</v>
      </c>
      <c r="I31" s="12" t="s">
        <v>63</v>
      </c>
      <c r="J31" s="39">
        <v>106</v>
      </c>
      <c r="K31" s="25">
        <v>1</v>
      </c>
      <c r="L31" s="12" t="s">
        <v>64</v>
      </c>
      <c r="M31" s="57">
        <v>300</v>
      </c>
      <c r="N31" s="49">
        <f t="shared" si="1"/>
        <v>31800</v>
      </c>
      <c r="O31" s="56" t="s">
        <v>78</v>
      </c>
    </row>
    <row r="32" spans="1:15">
      <c r="A32" s="11" t="s">
        <v>54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49"/>
      <c r="N32" s="49">
        <f>SUM(N23:N31)</f>
        <v>199524</v>
      </c>
      <c r="O32" s="50"/>
    </row>
    <row r="33" spans="1:15">
      <c r="A33" s="15" t="s">
        <v>19</v>
      </c>
      <c r="B33" s="16" t="s">
        <v>17</v>
      </c>
      <c r="C33" s="16" t="s">
        <v>20</v>
      </c>
      <c r="D33" s="16"/>
      <c r="E33" s="16"/>
      <c r="F33" s="16"/>
      <c r="G33" s="16"/>
      <c r="H33" s="16"/>
      <c r="I33" s="16"/>
      <c r="J33" s="16" t="s">
        <v>55</v>
      </c>
      <c r="K33" s="16" t="s">
        <v>51</v>
      </c>
      <c r="L33" s="16" t="s">
        <v>23</v>
      </c>
      <c r="M33" s="53" t="s">
        <v>24</v>
      </c>
      <c r="N33" s="53" t="s">
        <v>57</v>
      </c>
      <c r="O33" s="54" t="s">
        <v>26</v>
      </c>
    </row>
    <row r="34" spans="1:15">
      <c r="A34" s="11" t="s">
        <v>79</v>
      </c>
      <c r="B34" s="12" t="s">
        <v>80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49"/>
      <c r="N34" s="49"/>
      <c r="O34" s="50"/>
    </row>
    <row r="35" ht="28" spans="1:15">
      <c r="A35" s="23" t="s">
        <v>81</v>
      </c>
      <c r="B35" s="26" t="s">
        <v>82</v>
      </c>
      <c r="C35" s="12" t="s">
        <v>83</v>
      </c>
      <c r="D35" s="12"/>
      <c r="E35" s="12"/>
      <c r="F35" s="12"/>
      <c r="G35" s="12"/>
      <c r="H35" s="12"/>
      <c r="I35" s="12"/>
      <c r="J35" s="40">
        <v>2</v>
      </c>
      <c r="K35" s="25">
        <v>1</v>
      </c>
      <c r="L35" s="24" t="s">
        <v>84</v>
      </c>
      <c r="M35" s="55">
        <v>2000</v>
      </c>
      <c r="N35" s="49">
        <f>J35*K35*M35</f>
        <v>4000</v>
      </c>
      <c r="O35" s="56" t="s">
        <v>85</v>
      </c>
    </row>
    <row r="36" spans="1:15">
      <c r="A36" s="23" t="s">
        <v>86</v>
      </c>
      <c r="B36" s="26" t="s">
        <v>82</v>
      </c>
      <c r="C36" s="12" t="s">
        <v>87</v>
      </c>
      <c r="D36" s="12"/>
      <c r="E36" s="12"/>
      <c r="F36" s="12"/>
      <c r="G36" s="12"/>
      <c r="H36" s="12"/>
      <c r="I36" s="12"/>
      <c r="J36" s="40">
        <v>2</v>
      </c>
      <c r="K36" s="25">
        <v>1</v>
      </c>
      <c r="L36" s="24" t="s">
        <v>84</v>
      </c>
      <c r="M36" s="55">
        <v>3000</v>
      </c>
      <c r="N36" s="49">
        <f t="shared" ref="N36:N42" si="2">J36*K36*M36</f>
        <v>6000</v>
      </c>
      <c r="O36" s="56" t="s">
        <v>88</v>
      </c>
    </row>
    <row r="37" spans="1:15">
      <c r="A37" s="23" t="s">
        <v>89</v>
      </c>
      <c r="B37" s="26" t="s">
        <v>90</v>
      </c>
      <c r="C37" s="12" t="s">
        <v>91</v>
      </c>
      <c r="D37" s="12"/>
      <c r="E37" s="12"/>
      <c r="F37" s="12"/>
      <c r="G37" s="12"/>
      <c r="H37" s="12"/>
      <c r="I37" s="12"/>
      <c r="J37" s="40">
        <v>1</v>
      </c>
      <c r="K37" s="25">
        <v>1</v>
      </c>
      <c r="L37" s="24" t="s">
        <v>84</v>
      </c>
      <c r="M37" s="55">
        <v>2700</v>
      </c>
      <c r="N37" s="49">
        <f t="shared" si="2"/>
        <v>2700</v>
      </c>
      <c r="O37" s="58" t="s">
        <v>92</v>
      </c>
    </row>
    <row r="38" spans="1:15">
      <c r="A38" s="23" t="s">
        <v>93</v>
      </c>
      <c r="B38" s="26" t="s">
        <v>94</v>
      </c>
      <c r="C38" s="12" t="s">
        <v>95</v>
      </c>
      <c r="D38" s="12"/>
      <c r="E38" s="12"/>
      <c r="F38" s="12"/>
      <c r="G38" s="12"/>
      <c r="H38" s="12"/>
      <c r="I38" s="12"/>
      <c r="J38" s="40">
        <v>1</v>
      </c>
      <c r="K38" s="25">
        <v>1</v>
      </c>
      <c r="L38" s="24" t="s">
        <v>84</v>
      </c>
      <c r="M38" s="55">
        <v>1600</v>
      </c>
      <c r="N38" s="49">
        <f t="shared" si="2"/>
        <v>1600</v>
      </c>
      <c r="O38" s="58" t="s">
        <v>96</v>
      </c>
    </row>
    <row r="39" spans="1:15">
      <c r="A39" s="23" t="s">
        <v>97</v>
      </c>
      <c r="B39" s="26" t="s">
        <v>94</v>
      </c>
      <c r="C39" s="12" t="s">
        <v>98</v>
      </c>
      <c r="D39" s="12"/>
      <c r="E39" s="12"/>
      <c r="F39" s="12"/>
      <c r="G39" s="12"/>
      <c r="H39" s="12"/>
      <c r="I39" s="12"/>
      <c r="J39" s="39">
        <v>5</v>
      </c>
      <c r="K39" s="25">
        <v>2</v>
      </c>
      <c r="L39" s="24" t="s">
        <v>84</v>
      </c>
      <c r="M39" s="55">
        <v>1600</v>
      </c>
      <c r="N39" s="49">
        <f t="shared" si="2"/>
        <v>16000</v>
      </c>
      <c r="O39" s="58" t="s">
        <v>99</v>
      </c>
    </row>
    <row r="40" spans="1:15">
      <c r="A40" s="23" t="s">
        <v>100</v>
      </c>
      <c r="B40" s="26" t="s">
        <v>94</v>
      </c>
      <c r="C40" s="12" t="s">
        <v>101</v>
      </c>
      <c r="D40" s="12"/>
      <c r="E40" s="12"/>
      <c r="F40" s="12"/>
      <c r="G40" s="12"/>
      <c r="H40" s="12"/>
      <c r="I40" s="12"/>
      <c r="J40" s="39">
        <v>1</v>
      </c>
      <c r="K40" s="25">
        <v>1</v>
      </c>
      <c r="L40" s="24" t="s">
        <v>84</v>
      </c>
      <c r="M40" s="55">
        <v>2800</v>
      </c>
      <c r="N40" s="49">
        <f t="shared" si="2"/>
        <v>2800</v>
      </c>
      <c r="O40" s="56" t="s">
        <v>101</v>
      </c>
    </row>
    <row r="41" spans="1:15">
      <c r="A41" s="23" t="s">
        <v>102</v>
      </c>
      <c r="B41" s="26" t="s">
        <v>82</v>
      </c>
      <c r="C41" s="12" t="s">
        <v>103</v>
      </c>
      <c r="D41" s="12"/>
      <c r="E41" s="12"/>
      <c r="F41" s="12"/>
      <c r="G41" s="12"/>
      <c r="H41" s="12"/>
      <c r="I41" s="12"/>
      <c r="J41" s="40">
        <v>2</v>
      </c>
      <c r="K41" s="25">
        <v>1</v>
      </c>
      <c r="L41" s="24" t="s">
        <v>84</v>
      </c>
      <c r="M41" s="55">
        <v>3500</v>
      </c>
      <c r="N41" s="49">
        <f t="shared" si="2"/>
        <v>7000</v>
      </c>
      <c r="O41" s="56" t="s">
        <v>104</v>
      </c>
    </row>
    <row r="42" spans="1:15">
      <c r="A42" s="23" t="s">
        <v>105</v>
      </c>
      <c r="B42" s="26" t="s">
        <v>106</v>
      </c>
      <c r="C42" s="12" t="s">
        <v>103</v>
      </c>
      <c r="D42" s="12"/>
      <c r="E42" s="12"/>
      <c r="F42" s="12"/>
      <c r="G42" s="12"/>
      <c r="H42" s="12"/>
      <c r="I42" s="12"/>
      <c r="J42" s="40">
        <v>1</v>
      </c>
      <c r="K42" s="25">
        <v>1</v>
      </c>
      <c r="L42" s="24" t="s">
        <v>84</v>
      </c>
      <c r="M42" s="55">
        <v>2500</v>
      </c>
      <c r="N42" s="49">
        <f t="shared" si="2"/>
        <v>2500</v>
      </c>
      <c r="O42" s="56" t="s">
        <v>104</v>
      </c>
    </row>
    <row r="43" spans="1:15">
      <c r="A43" s="27" t="s">
        <v>107</v>
      </c>
      <c r="B43" s="24" t="s">
        <v>108</v>
      </c>
      <c r="C43" s="28" t="s">
        <v>109</v>
      </c>
      <c r="D43" s="29"/>
      <c r="E43" s="29"/>
      <c r="F43" s="29"/>
      <c r="G43" s="29"/>
      <c r="H43" s="29"/>
      <c r="I43" s="41"/>
      <c r="J43" s="25">
        <v>1</v>
      </c>
      <c r="K43" s="25"/>
      <c r="L43" s="12" t="s">
        <v>110</v>
      </c>
      <c r="M43" s="55">
        <v>476.5</v>
      </c>
      <c r="N43" s="49">
        <f>J43*M43</f>
        <v>476.5</v>
      </c>
      <c r="O43" s="56" t="s">
        <v>111</v>
      </c>
    </row>
    <row r="44" spans="1:15">
      <c r="A44" s="30"/>
      <c r="B44" s="24"/>
      <c r="C44" s="28" t="s">
        <v>112</v>
      </c>
      <c r="D44" s="29"/>
      <c r="E44" s="29"/>
      <c r="F44" s="29"/>
      <c r="G44" s="29"/>
      <c r="H44" s="29"/>
      <c r="I44" s="41"/>
      <c r="J44" s="25">
        <v>10</v>
      </c>
      <c r="K44" s="25"/>
      <c r="L44" s="12" t="s">
        <v>110</v>
      </c>
      <c r="M44" s="55">
        <v>427</v>
      </c>
      <c r="N44" s="49">
        <f>J44*M44</f>
        <v>4270</v>
      </c>
      <c r="O44" s="56" t="s">
        <v>111</v>
      </c>
    </row>
    <row r="45" spans="1:15">
      <c r="A45" s="30"/>
      <c r="B45" s="24"/>
      <c r="C45" s="28" t="s">
        <v>113</v>
      </c>
      <c r="D45" s="29"/>
      <c r="E45" s="29"/>
      <c r="F45" s="29"/>
      <c r="G45" s="29"/>
      <c r="H45" s="29"/>
      <c r="I45" s="41"/>
      <c r="J45" s="39">
        <v>8</v>
      </c>
      <c r="K45" s="39"/>
      <c r="L45" s="12" t="s">
        <v>110</v>
      </c>
      <c r="M45" s="55">
        <v>156</v>
      </c>
      <c r="N45" s="49">
        <f>J45*M45</f>
        <v>1248</v>
      </c>
      <c r="O45" s="56" t="s">
        <v>111</v>
      </c>
    </row>
    <row r="46" spans="1:15">
      <c r="A46" s="30"/>
      <c r="B46" s="24"/>
      <c r="C46" s="28" t="s">
        <v>114</v>
      </c>
      <c r="D46" s="29"/>
      <c r="E46" s="29"/>
      <c r="F46" s="29"/>
      <c r="G46" s="29"/>
      <c r="H46" s="29"/>
      <c r="I46" s="41"/>
      <c r="J46" s="25">
        <v>1</v>
      </c>
      <c r="K46" s="25"/>
      <c r="L46" s="12" t="s">
        <v>110</v>
      </c>
      <c r="M46" s="55">
        <v>753</v>
      </c>
      <c r="N46" s="49">
        <f>J46*M46</f>
        <v>753</v>
      </c>
      <c r="O46" s="56" t="s">
        <v>111</v>
      </c>
    </row>
    <row r="47" spans="1:15">
      <c r="A47" s="30"/>
      <c r="B47" s="24"/>
      <c r="C47" s="28" t="s">
        <v>115</v>
      </c>
      <c r="D47" s="29"/>
      <c r="E47" s="29"/>
      <c r="F47" s="29"/>
      <c r="G47" s="29"/>
      <c r="H47" s="29"/>
      <c r="I47" s="41"/>
      <c r="J47" s="25">
        <v>1</v>
      </c>
      <c r="K47" s="25"/>
      <c r="L47" s="12" t="s">
        <v>110</v>
      </c>
      <c r="M47" s="55">
        <v>254</v>
      </c>
      <c r="N47" s="49">
        <f>J47*M47</f>
        <v>254</v>
      </c>
      <c r="O47" s="56" t="s">
        <v>111</v>
      </c>
    </row>
    <row r="48" spans="1:15">
      <c r="A48" s="30"/>
      <c r="B48" s="24"/>
      <c r="C48" s="28" t="s">
        <v>116</v>
      </c>
      <c r="D48" s="29"/>
      <c r="E48" s="29"/>
      <c r="F48" s="29"/>
      <c r="G48" s="29"/>
      <c r="H48" s="29"/>
      <c r="I48" s="41"/>
      <c r="J48" s="25">
        <v>1</v>
      </c>
      <c r="K48" s="25"/>
      <c r="L48" s="12" t="s">
        <v>110</v>
      </c>
      <c r="M48" s="55">
        <v>820</v>
      </c>
      <c r="N48" s="49">
        <f>J48*M48</f>
        <v>820</v>
      </c>
      <c r="O48" s="56" t="s">
        <v>111</v>
      </c>
    </row>
    <row r="49" spans="1:15">
      <c r="A49" s="30"/>
      <c r="B49" s="24"/>
      <c r="C49" s="28" t="s">
        <v>117</v>
      </c>
      <c r="D49" s="29"/>
      <c r="E49" s="29"/>
      <c r="F49" s="29"/>
      <c r="G49" s="29"/>
      <c r="H49" s="29"/>
      <c r="I49" s="41"/>
      <c r="J49" s="25">
        <v>1</v>
      </c>
      <c r="K49" s="25"/>
      <c r="L49" s="12" t="s">
        <v>110</v>
      </c>
      <c r="M49" s="55">
        <v>896</v>
      </c>
      <c r="N49" s="49">
        <f>J49*M49</f>
        <v>896</v>
      </c>
      <c r="O49" s="56" t="s">
        <v>111</v>
      </c>
    </row>
    <row r="50" spans="1:15">
      <c r="A50" s="11" t="s">
        <v>54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49"/>
      <c r="N50" s="49">
        <f>SUM(N35:N49)</f>
        <v>51317.5</v>
      </c>
      <c r="O50" s="50"/>
    </row>
    <row r="51" spans="1:15">
      <c r="A51" s="15" t="s">
        <v>19</v>
      </c>
      <c r="B51" s="16" t="s">
        <v>17</v>
      </c>
      <c r="C51" s="16" t="s">
        <v>20</v>
      </c>
      <c r="D51" s="16"/>
      <c r="E51" s="16"/>
      <c r="F51" s="16"/>
      <c r="G51" s="16"/>
      <c r="H51" s="16"/>
      <c r="I51" s="16"/>
      <c r="J51" s="16" t="s">
        <v>21</v>
      </c>
      <c r="K51" s="16"/>
      <c r="L51" s="16" t="s">
        <v>23</v>
      </c>
      <c r="M51" s="53" t="s">
        <v>24</v>
      </c>
      <c r="N51" s="53" t="s">
        <v>57</v>
      </c>
      <c r="O51" s="54" t="s">
        <v>26</v>
      </c>
    </row>
    <row r="52" spans="1:15">
      <c r="A52" s="11" t="s">
        <v>118</v>
      </c>
      <c r="B52" s="12" t="s">
        <v>119</v>
      </c>
      <c r="C52" s="31"/>
      <c r="D52" s="31"/>
      <c r="E52" s="31"/>
      <c r="F52" s="31"/>
      <c r="G52" s="31"/>
      <c r="H52" s="31"/>
      <c r="I52" s="31"/>
      <c r="J52" s="25"/>
      <c r="K52" s="25"/>
      <c r="L52" s="12"/>
      <c r="M52" s="49"/>
      <c r="N52" s="49"/>
      <c r="O52" s="50"/>
    </row>
    <row r="53" spans="1:15">
      <c r="A53" s="23" t="s">
        <v>81</v>
      </c>
      <c r="B53" s="26" t="s">
        <v>82</v>
      </c>
      <c r="C53" s="31" t="s">
        <v>120</v>
      </c>
      <c r="D53" s="31"/>
      <c r="E53" s="31"/>
      <c r="F53" s="31"/>
      <c r="G53" s="31"/>
      <c r="H53" s="31"/>
      <c r="I53" s="31"/>
      <c r="J53" s="40">
        <v>2</v>
      </c>
      <c r="K53" s="25">
        <v>1</v>
      </c>
      <c r="L53" s="24" t="s">
        <v>121</v>
      </c>
      <c r="M53" s="49">
        <v>2000</v>
      </c>
      <c r="N53" s="49">
        <f>J53*K53*M53</f>
        <v>4000</v>
      </c>
      <c r="O53" s="50" t="s">
        <v>122</v>
      </c>
    </row>
    <row r="54" spans="1:15">
      <c r="A54" s="23" t="s">
        <v>86</v>
      </c>
      <c r="B54" s="26" t="s">
        <v>90</v>
      </c>
      <c r="C54" s="31" t="s">
        <v>120</v>
      </c>
      <c r="D54" s="31"/>
      <c r="E54" s="31"/>
      <c r="F54" s="31"/>
      <c r="G54" s="31"/>
      <c r="H54" s="31"/>
      <c r="I54" s="31"/>
      <c r="J54" s="40">
        <v>1</v>
      </c>
      <c r="K54" s="25">
        <v>1</v>
      </c>
      <c r="L54" s="24" t="s">
        <v>121</v>
      </c>
      <c r="M54" s="49">
        <v>1700</v>
      </c>
      <c r="N54" s="49">
        <f t="shared" ref="N54:N59" si="3">J54*K54*M54</f>
        <v>1700</v>
      </c>
      <c r="O54" s="50" t="s">
        <v>122</v>
      </c>
    </row>
    <row r="55" spans="1:15">
      <c r="A55" s="23" t="s">
        <v>89</v>
      </c>
      <c r="B55" s="26" t="s">
        <v>123</v>
      </c>
      <c r="C55" s="32"/>
      <c r="D55" s="32"/>
      <c r="E55" s="32"/>
      <c r="F55" s="32"/>
      <c r="G55" s="32"/>
      <c r="H55" s="32"/>
      <c r="I55" s="32"/>
      <c r="J55" s="40">
        <v>115</v>
      </c>
      <c r="K55" s="25">
        <v>1</v>
      </c>
      <c r="L55" s="24" t="s">
        <v>124</v>
      </c>
      <c r="M55" s="49">
        <v>375</v>
      </c>
      <c r="N55" s="49">
        <f t="shared" si="3"/>
        <v>43125</v>
      </c>
      <c r="O55" s="50"/>
    </row>
    <row r="56" spans="1:15">
      <c r="A56" s="23" t="s">
        <v>97</v>
      </c>
      <c r="B56" s="12" t="s">
        <v>125</v>
      </c>
      <c r="C56" s="32"/>
      <c r="D56" s="32"/>
      <c r="E56" s="32"/>
      <c r="F56" s="32"/>
      <c r="G56" s="32"/>
      <c r="H56" s="32"/>
      <c r="I56" s="32"/>
      <c r="J56" s="42">
        <v>106</v>
      </c>
      <c r="K56" s="25">
        <v>1</v>
      </c>
      <c r="L56" s="12" t="s">
        <v>124</v>
      </c>
      <c r="M56" s="49">
        <v>50</v>
      </c>
      <c r="N56" s="49">
        <f t="shared" si="3"/>
        <v>5300</v>
      </c>
      <c r="O56" s="50"/>
    </row>
    <row r="57" spans="1:15">
      <c r="A57" s="23" t="s">
        <v>102</v>
      </c>
      <c r="B57" s="12" t="s">
        <v>126</v>
      </c>
      <c r="C57" s="31"/>
      <c r="D57" s="31"/>
      <c r="E57" s="31"/>
      <c r="F57" s="31"/>
      <c r="G57" s="31"/>
      <c r="H57" s="31"/>
      <c r="I57" s="31"/>
      <c r="J57" s="43">
        <v>1</v>
      </c>
      <c r="K57" s="25">
        <v>1</v>
      </c>
      <c r="L57" s="12" t="s">
        <v>51</v>
      </c>
      <c r="M57" s="59">
        <v>1650</v>
      </c>
      <c r="N57" s="49">
        <f t="shared" si="3"/>
        <v>1650</v>
      </c>
      <c r="O57" s="50"/>
    </row>
    <row r="58" spans="1:15">
      <c r="A58" s="23" t="s">
        <v>127</v>
      </c>
      <c r="B58" s="12" t="s">
        <v>128</v>
      </c>
      <c r="C58" s="31"/>
      <c r="D58" s="31"/>
      <c r="E58" s="31"/>
      <c r="F58" s="31"/>
      <c r="G58" s="31"/>
      <c r="H58" s="31"/>
      <c r="I58" s="31"/>
      <c r="J58" s="25">
        <v>1</v>
      </c>
      <c r="K58" s="25">
        <v>1</v>
      </c>
      <c r="L58" s="12" t="s">
        <v>129</v>
      </c>
      <c r="M58" s="49">
        <v>37500</v>
      </c>
      <c r="N58" s="49">
        <f t="shared" si="3"/>
        <v>37500</v>
      </c>
      <c r="O58" s="60"/>
    </row>
    <row r="59" spans="1:15">
      <c r="A59" s="23" t="s">
        <v>107</v>
      </c>
      <c r="B59" s="12" t="s">
        <v>130</v>
      </c>
      <c r="C59" s="31"/>
      <c r="D59" s="31"/>
      <c r="E59" s="31"/>
      <c r="F59" s="31"/>
      <c r="G59" s="31"/>
      <c r="H59" s="31"/>
      <c r="I59" s="31"/>
      <c r="J59" s="25">
        <v>118</v>
      </c>
      <c r="K59" s="25">
        <v>1</v>
      </c>
      <c r="L59" s="12" t="s">
        <v>51</v>
      </c>
      <c r="M59" s="49">
        <v>10</v>
      </c>
      <c r="N59" s="49">
        <f t="shared" si="3"/>
        <v>1180</v>
      </c>
      <c r="O59" s="50"/>
    </row>
    <row r="60" spans="1:15">
      <c r="A60" s="11" t="s">
        <v>54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49"/>
      <c r="N60" s="49">
        <f>SUM(N53:N59)</f>
        <v>94455</v>
      </c>
      <c r="O60" s="50"/>
    </row>
    <row r="61" spans="1:15">
      <c r="A61" s="15" t="s">
        <v>19</v>
      </c>
      <c r="B61" s="16" t="s">
        <v>17</v>
      </c>
      <c r="C61" s="16" t="s">
        <v>20</v>
      </c>
      <c r="D61" s="16"/>
      <c r="E61" s="16"/>
      <c r="F61" s="16"/>
      <c r="G61" s="16"/>
      <c r="H61" s="16"/>
      <c r="I61" s="16"/>
      <c r="J61" s="16" t="s">
        <v>21</v>
      </c>
      <c r="K61" s="16"/>
      <c r="L61" s="16" t="s">
        <v>23</v>
      </c>
      <c r="M61" s="53" t="s">
        <v>24</v>
      </c>
      <c r="N61" s="53" t="s">
        <v>57</v>
      </c>
      <c r="O61" s="54" t="s">
        <v>26</v>
      </c>
    </row>
    <row r="62" spans="1:15">
      <c r="A62" s="11" t="s">
        <v>131</v>
      </c>
      <c r="B62" s="12" t="s">
        <v>132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49"/>
      <c r="N62" s="49"/>
      <c r="O62" s="50"/>
    </row>
    <row r="63" ht="28" spans="1:15">
      <c r="A63" s="11" t="s">
        <v>133</v>
      </c>
      <c r="B63" s="24" t="s">
        <v>134</v>
      </c>
      <c r="C63" s="25"/>
      <c r="D63" s="25"/>
      <c r="E63" s="25"/>
      <c r="F63" s="25"/>
      <c r="G63" s="25"/>
      <c r="H63" s="25"/>
      <c r="I63" s="25"/>
      <c r="J63" s="25">
        <v>1</v>
      </c>
      <c r="K63" s="25">
        <v>4</v>
      </c>
      <c r="L63" s="12" t="s">
        <v>135</v>
      </c>
      <c r="M63" s="55">
        <v>500</v>
      </c>
      <c r="N63" s="49">
        <f>J63*K63*M63</f>
        <v>2000</v>
      </c>
      <c r="O63" s="56" t="s">
        <v>136</v>
      </c>
    </row>
    <row r="64" spans="1:15">
      <c r="A64" s="11" t="s">
        <v>54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49"/>
      <c r="N64" s="49">
        <f>SUM(N63:N63)</f>
        <v>2000</v>
      </c>
      <c r="O64" s="50"/>
    </row>
    <row r="65" spans="1:15">
      <c r="A65" s="61" t="s">
        <v>137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8"/>
      <c r="N65" s="69">
        <f>SUM(N20,N32,N50,N60,N64)</f>
        <v>532976.5</v>
      </c>
      <c r="O65" s="70"/>
    </row>
    <row r="66" spans="1:15">
      <c r="A66" s="15" t="s">
        <v>19</v>
      </c>
      <c r="B66" s="16" t="s">
        <v>17</v>
      </c>
      <c r="C66" s="16" t="s">
        <v>20</v>
      </c>
      <c r="D66" s="16"/>
      <c r="E66" s="16"/>
      <c r="F66" s="16"/>
      <c r="G66" s="16"/>
      <c r="H66" s="16"/>
      <c r="I66" s="16"/>
      <c r="J66" s="16" t="s">
        <v>21</v>
      </c>
      <c r="K66" s="16"/>
      <c r="L66" s="16" t="s">
        <v>23</v>
      </c>
      <c r="M66" s="53" t="s">
        <v>24</v>
      </c>
      <c r="N66" s="53" t="s">
        <v>57</v>
      </c>
      <c r="O66" s="54" t="s">
        <v>26</v>
      </c>
    </row>
    <row r="67" spans="1:15">
      <c r="A67" s="11" t="s">
        <v>138</v>
      </c>
      <c r="B67" s="12" t="s">
        <v>139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49"/>
      <c r="N67" s="49"/>
      <c r="O67" s="50"/>
    </row>
    <row r="68" spans="1:15">
      <c r="A68" s="11" t="s">
        <v>140</v>
      </c>
      <c r="B68" s="24" t="s">
        <v>139</v>
      </c>
      <c r="C68" s="25" t="s">
        <v>141</v>
      </c>
      <c r="D68" s="25"/>
      <c r="E68" s="25"/>
      <c r="F68" s="25"/>
      <c r="G68" s="25"/>
      <c r="H68" s="25"/>
      <c r="I68" s="25"/>
      <c r="J68" s="67">
        <f>SUM(N65)</f>
        <v>532976.5</v>
      </c>
      <c r="K68" s="67"/>
      <c r="L68" s="12">
        <v>1</v>
      </c>
      <c r="M68" s="71">
        <v>0.08</v>
      </c>
      <c r="N68" s="49">
        <f>J68*M68</f>
        <v>42638.12</v>
      </c>
      <c r="O68" s="56"/>
    </row>
    <row r="69" spans="1:15">
      <c r="A69" s="63" t="s">
        <v>54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9"/>
      <c r="N69" s="69">
        <f>SUM(N68:N68)</f>
        <v>42638.12</v>
      </c>
      <c r="O69" s="70"/>
    </row>
    <row r="70" spans="1:15">
      <c r="A70" s="15" t="s">
        <v>19</v>
      </c>
      <c r="B70" s="16" t="s">
        <v>17</v>
      </c>
      <c r="C70" s="16" t="s">
        <v>20</v>
      </c>
      <c r="D70" s="16"/>
      <c r="E70" s="16"/>
      <c r="F70" s="16"/>
      <c r="G70" s="16"/>
      <c r="H70" s="16"/>
      <c r="I70" s="16"/>
      <c r="J70" s="16" t="s">
        <v>21</v>
      </c>
      <c r="K70" s="16"/>
      <c r="L70" s="16" t="s">
        <v>23</v>
      </c>
      <c r="M70" s="53" t="s">
        <v>24</v>
      </c>
      <c r="N70" s="53" t="s">
        <v>57</v>
      </c>
      <c r="O70" s="54" t="s">
        <v>26</v>
      </c>
    </row>
    <row r="71" spans="1:15">
      <c r="A71" s="11" t="s">
        <v>142</v>
      </c>
      <c r="B71" s="12" t="s">
        <v>143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49"/>
      <c r="N71" s="49"/>
      <c r="O71" s="50"/>
    </row>
    <row r="72" spans="1:15">
      <c r="A72" s="11" t="s">
        <v>144</v>
      </c>
      <c r="B72" s="24" t="s">
        <v>145</v>
      </c>
      <c r="C72" s="25" t="s">
        <v>146</v>
      </c>
      <c r="D72" s="25"/>
      <c r="E72" s="25"/>
      <c r="F72" s="25"/>
      <c r="G72" s="25"/>
      <c r="H72" s="25"/>
      <c r="I72" s="25"/>
      <c r="J72" s="25">
        <v>1</v>
      </c>
      <c r="K72" s="25">
        <v>5</v>
      </c>
      <c r="L72" s="12" t="s">
        <v>135</v>
      </c>
      <c r="M72" s="55">
        <v>1500</v>
      </c>
      <c r="N72" s="49">
        <f>J72*K72*M72</f>
        <v>7500</v>
      </c>
      <c r="O72" s="56"/>
    </row>
    <row r="73" spans="1:15">
      <c r="A73" s="63" t="s">
        <v>54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9"/>
      <c r="N73" s="69">
        <f>SUM(N72:N72)</f>
        <v>7500</v>
      </c>
      <c r="O73" s="70"/>
    </row>
    <row r="74" spans="1:15">
      <c r="A74" s="15" t="s">
        <v>19</v>
      </c>
      <c r="B74" s="16" t="s">
        <v>17</v>
      </c>
      <c r="C74" s="16" t="s">
        <v>20</v>
      </c>
      <c r="D74" s="16"/>
      <c r="E74" s="16"/>
      <c r="F74" s="16"/>
      <c r="G74" s="16"/>
      <c r="H74" s="16"/>
      <c r="I74" s="16"/>
      <c r="J74" s="16" t="s">
        <v>21</v>
      </c>
      <c r="K74" s="16"/>
      <c r="L74" s="16" t="s">
        <v>23</v>
      </c>
      <c r="M74" s="53" t="s">
        <v>24</v>
      </c>
      <c r="N74" s="53" t="s">
        <v>57</v>
      </c>
      <c r="O74" s="54" t="s">
        <v>26</v>
      </c>
    </row>
    <row r="75" spans="1:15">
      <c r="A75" s="11" t="s">
        <v>147</v>
      </c>
      <c r="B75" s="12" t="s">
        <v>148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49"/>
      <c r="N75" s="49"/>
      <c r="O75" s="50"/>
    </row>
    <row r="76" spans="1:15">
      <c r="A76" s="11" t="s">
        <v>149</v>
      </c>
      <c r="B76" s="24" t="s">
        <v>150</v>
      </c>
      <c r="C76" s="25" t="s">
        <v>151</v>
      </c>
      <c r="D76" s="25"/>
      <c r="E76" s="25"/>
      <c r="F76" s="25"/>
      <c r="G76" s="25"/>
      <c r="H76" s="25"/>
      <c r="I76" s="25"/>
      <c r="J76" s="39">
        <v>36</v>
      </c>
      <c r="K76" s="39"/>
      <c r="L76" s="12" t="s">
        <v>152</v>
      </c>
      <c r="M76" s="55">
        <v>2750</v>
      </c>
      <c r="N76" s="49">
        <f>J76*M76</f>
        <v>99000</v>
      </c>
      <c r="O76" s="56" t="s">
        <v>153</v>
      </c>
    </row>
    <row r="77" spans="1:15">
      <c r="A77" s="11" t="s">
        <v>154</v>
      </c>
      <c r="B77" s="24" t="s">
        <v>150</v>
      </c>
      <c r="C77" s="25" t="s">
        <v>155</v>
      </c>
      <c r="D77" s="25"/>
      <c r="E77" s="25"/>
      <c r="F77" s="25"/>
      <c r="G77" s="25"/>
      <c r="H77" s="25"/>
      <c r="I77" s="25"/>
      <c r="J77" s="25">
        <v>5</v>
      </c>
      <c r="K77" s="25"/>
      <c r="L77" s="12" t="s">
        <v>152</v>
      </c>
      <c r="M77" s="55">
        <v>1900</v>
      </c>
      <c r="N77" s="49">
        <f t="shared" ref="N77:N86" si="4">J77*M77</f>
        <v>9500</v>
      </c>
      <c r="O77" s="56" t="s">
        <v>153</v>
      </c>
    </row>
    <row r="78" spans="1:15">
      <c r="A78" s="11" t="s">
        <v>156</v>
      </c>
      <c r="B78" s="24" t="s">
        <v>150</v>
      </c>
      <c r="C78" s="25" t="s">
        <v>157</v>
      </c>
      <c r="D78" s="25"/>
      <c r="E78" s="25"/>
      <c r="F78" s="25"/>
      <c r="G78" s="25"/>
      <c r="H78" s="25"/>
      <c r="I78" s="25"/>
      <c r="J78" s="25">
        <v>6</v>
      </c>
      <c r="K78" s="25"/>
      <c r="L78" s="12" t="s">
        <v>152</v>
      </c>
      <c r="M78" s="55">
        <v>2000</v>
      </c>
      <c r="N78" s="49">
        <f t="shared" si="4"/>
        <v>12000</v>
      </c>
      <c r="O78" s="56" t="s">
        <v>153</v>
      </c>
    </row>
    <row r="79" spans="1:15">
      <c r="A79" s="11" t="s">
        <v>158</v>
      </c>
      <c r="B79" s="24" t="s">
        <v>150</v>
      </c>
      <c r="C79" s="25" t="s">
        <v>159</v>
      </c>
      <c r="D79" s="25"/>
      <c r="E79" s="25"/>
      <c r="F79" s="25"/>
      <c r="G79" s="25"/>
      <c r="H79" s="25"/>
      <c r="I79" s="25"/>
      <c r="J79" s="25">
        <v>1</v>
      </c>
      <c r="K79" s="25"/>
      <c r="L79" s="12" t="s">
        <v>152</v>
      </c>
      <c r="M79" s="55">
        <v>2000</v>
      </c>
      <c r="N79" s="49">
        <f t="shared" si="4"/>
        <v>2000</v>
      </c>
      <c r="O79" s="56" t="s">
        <v>153</v>
      </c>
    </row>
    <row r="80" spans="1:15">
      <c r="A80" s="11" t="s">
        <v>160</v>
      </c>
      <c r="B80" s="24" t="s">
        <v>150</v>
      </c>
      <c r="C80" s="25" t="s">
        <v>161</v>
      </c>
      <c r="D80" s="25"/>
      <c r="E80" s="25"/>
      <c r="F80" s="25"/>
      <c r="G80" s="25"/>
      <c r="H80" s="25"/>
      <c r="I80" s="25"/>
      <c r="J80" s="25">
        <v>1</v>
      </c>
      <c r="K80" s="25"/>
      <c r="L80" s="12" t="s">
        <v>152</v>
      </c>
      <c r="M80" s="55">
        <v>2000</v>
      </c>
      <c r="N80" s="49">
        <f t="shared" si="4"/>
        <v>2000</v>
      </c>
      <c r="O80" s="56" t="s">
        <v>153</v>
      </c>
    </row>
    <row r="81" spans="1:15">
      <c r="A81" s="11" t="s">
        <v>162</v>
      </c>
      <c r="B81" s="24" t="s">
        <v>150</v>
      </c>
      <c r="C81" s="25" t="s">
        <v>163</v>
      </c>
      <c r="D81" s="25"/>
      <c r="E81" s="25"/>
      <c r="F81" s="25"/>
      <c r="G81" s="25"/>
      <c r="H81" s="25"/>
      <c r="I81" s="25"/>
      <c r="J81" s="39">
        <v>4</v>
      </c>
      <c r="K81" s="39"/>
      <c r="L81" s="12" t="s">
        <v>152</v>
      </c>
      <c r="M81" s="55">
        <v>2100</v>
      </c>
      <c r="N81" s="49">
        <f t="shared" si="4"/>
        <v>8400</v>
      </c>
      <c r="O81" s="56" t="s">
        <v>153</v>
      </c>
    </row>
    <row r="82" spans="1:15">
      <c r="A82" s="11" t="s">
        <v>164</v>
      </c>
      <c r="B82" s="24" t="s">
        <v>150</v>
      </c>
      <c r="C82" s="25" t="s">
        <v>165</v>
      </c>
      <c r="D82" s="25"/>
      <c r="E82" s="25"/>
      <c r="F82" s="25"/>
      <c r="G82" s="25"/>
      <c r="H82" s="25"/>
      <c r="I82" s="25"/>
      <c r="J82" s="25">
        <v>5</v>
      </c>
      <c r="K82" s="25"/>
      <c r="L82" s="12" t="s">
        <v>152</v>
      </c>
      <c r="M82" s="55">
        <v>2000</v>
      </c>
      <c r="N82" s="49">
        <f t="shared" si="4"/>
        <v>10000</v>
      </c>
      <c r="O82" s="56" t="s">
        <v>153</v>
      </c>
    </row>
    <row r="83" spans="1:15">
      <c r="A83" s="11" t="s">
        <v>166</v>
      </c>
      <c r="B83" s="24" t="s">
        <v>150</v>
      </c>
      <c r="C83" s="25" t="s">
        <v>167</v>
      </c>
      <c r="D83" s="25"/>
      <c r="E83" s="25"/>
      <c r="F83" s="25"/>
      <c r="G83" s="25"/>
      <c r="H83" s="25"/>
      <c r="I83" s="25"/>
      <c r="J83" s="39">
        <v>19</v>
      </c>
      <c r="K83" s="39"/>
      <c r="L83" s="12" t="s">
        <v>152</v>
      </c>
      <c r="M83" s="55">
        <v>2200</v>
      </c>
      <c r="N83" s="49">
        <f t="shared" si="4"/>
        <v>41800</v>
      </c>
      <c r="O83" s="56" t="s">
        <v>153</v>
      </c>
    </row>
    <row r="84" spans="1:15">
      <c r="A84" s="11" t="s">
        <v>168</v>
      </c>
      <c r="B84" s="24" t="s">
        <v>150</v>
      </c>
      <c r="C84" s="25" t="s">
        <v>169</v>
      </c>
      <c r="D84" s="25"/>
      <c r="E84" s="25"/>
      <c r="F84" s="25"/>
      <c r="G84" s="25"/>
      <c r="H84" s="25"/>
      <c r="I84" s="25"/>
      <c r="J84" s="25">
        <v>3</v>
      </c>
      <c r="K84" s="25"/>
      <c r="L84" s="12" t="s">
        <v>152</v>
      </c>
      <c r="M84" s="55">
        <v>2000</v>
      </c>
      <c r="N84" s="49">
        <f t="shared" si="4"/>
        <v>6000</v>
      </c>
      <c r="O84" s="56" t="s">
        <v>153</v>
      </c>
    </row>
    <row r="85" spans="1:15">
      <c r="A85" s="11" t="s">
        <v>170</v>
      </c>
      <c r="B85" s="24" t="s">
        <v>150</v>
      </c>
      <c r="C85" s="25" t="s">
        <v>171</v>
      </c>
      <c r="D85" s="25"/>
      <c r="E85" s="25"/>
      <c r="F85" s="25"/>
      <c r="G85" s="25"/>
      <c r="H85" s="25"/>
      <c r="I85" s="25"/>
      <c r="J85" s="25">
        <v>1</v>
      </c>
      <c r="K85" s="25"/>
      <c r="L85" s="12" t="s">
        <v>152</v>
      </c>
      <c r="M85" s="55">
        <v>2000</v>
      </c>
      <c r="N85" s="49">
        <f t="shared" si="4"/>
        <v>2000</v>
      </c>
      <c r="O85" s="56" t="s">
        <v>153</v>
      </c>
    </row>
    <row r="86" spans="1:15">
      <c r="A86" s="11" t="s">
        <v>172</v>
      </c>
      <c r="B86" s="24" t="s">
        <v>150</v>
      </c>
      <c r="C86" s="25" t="s">
        <v>173</v>
      </c>
      <c r="D86" s="25"/>
      <c r="E86" s="25"/>
      <c r="F86" s="25"/>
      <c r="G86" s="25"/>
      <c r="H86" s="25"/>
      <c r="I86" s="25"/>
      <c r="J86" s="25">
        <v>1</v>
      </c>
      <c r="K86" s="25"/>
      <c r="L86" s="12" t="s">
        <v>152</v>
      </c>
      <c r="M86" s="55">
        <v>2400</v>
      </c>
      <c r="N86" s="49">
        <f t="shared" si="4"/>
        <v>2400</v>
      </c>
      <c r="O86" s="56" t="s">
        <v>153</v>
      </c>
    </row>
    <row r="87" spans="1:15">
      <c r="A87" s="23" t="s">
        <v>156</v>
      </c>
      <c r="B87" s="24" t="s">
        <v>139</v>
      </c>
      <c r="C87" s="12" t="s">
        <v>174</v>
      </c>
      <c r="D87" s="12"/>
      <c r="E87" s="12"/>
      <c r="F87" s="12"/>
      <c r="G87" s="12"/>
      <c r="H87" s="12"/>
      <c r="I87" s="12"/>
      <c r="J87" s="12"/>
      <c r="K87" s="12"/>
      <c r="L87" s="12"/>
      <c r="M87" s="71">
        <v>0.03</v>
      </c>
      <c r="N87" s="49">
        <f>SUM(N76:N86)*0.03</f>
        <v>5853</v>
      </c>
      <c r="O87" s="56"/>
    </row>
    <row r="88" spans="1:15">
      <c r="A88" s="63" t="s">
        <v>54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9"/>
      <c r="N88" s="69">
        <f>SUM(N76:N87)</f>
        <v>200953</v>
      </c>
      <c r="O88" s="70"/>
    </row>
    <row r="89" spans="1:15">
      <c r="A89" s="15" t="s">
        <v>19</v>
      </c>
      <c r="B89" s="16" t="s">
        <v>17</v>
      </c>
      <c r="C89" s="16" t="s">
        <v>20</v>
      </c>
      <c r="D89" s="16"/>
      <c r="E89" s="16"/>
      <c r="F89" s="16"/>
      <c r="G89" s="16"/>
      <c r="H89" s="16"/>
      <c r="I89" s="16"/>
      <c r="J89" s="16" t="s">
        <v>21</v>
      </c>
      <c r="K89" s="16"/>
      <c r="L89" s="16" t="s">
        <v>23</v>
      </c>
      <c r="M89" s="53" t="s">
        <v>24</v>
      </c>
      <c r="N89" s="53" t="s">
        <v>57</v>
      </c>
      <c r="O89" s="54" t="s">
        <v>26</v>
      </c>
    </row>
    <row r="90" spans="1:15">
      <c r="A90" s="11" t="s">
        <v>175</v>
      </c>
      <c r="B90" s="12" t="s">
        <v>176</v>
      </c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49"/>
      <c r="N90" s="49"/>
      <c r="O90" s="50"/>
    </row>
    <row r="91" spans="1:15">
      <c r="A91" s="23" t="s">
        <v>177</v>
      </c>
      <c r="B91" s="24" t="s">
        <v>176</v>
      </c>
      <c r="C91" s="12"/>
      <c r="D91" s="12"/>
      <c r="E91" s="12"/>
      <c r="F91" s="12"/>
      <c r="G91" s="12"/>
      <c r="H91" s="12"/>
      <c r="I91" s="12"/>
      <c r="J91" s="67">
        <f>N65+N69+N73+N88</f>
        <v>784067.62</v>
      </c>
      <c r="K91" s="67"/>
      <c r="L91" s="12"/>
      <c r="M91" s="71">
        <v>0.06</v>
      </c>
      <c r="N91" s="49">
        <f>J91*M91</f>
        <v>47044.0572</v>
      </c>
      <c r="O91" s="56"/>
    </row>
    <row r="92" spans="1:15">
      <c r="A92" s="63" t="s">
        <v>54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9"/>
      <c r="N92" s="69">
        <f>SUM(N91,J91)</f>
        <v>831111.6772</v>
      </c>
      <c r="O92" s="70"/>
    </row>
    <row r="93" spans="1:15">
      <c r="A93" s="65"/>
      <c r="B93" s="66" t="s">
        <v>178</v>
      </c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72"/>
      <c r="N93" s="72"/>
      <c r="O93" s="73"/>
    </row>
    <row r="94" spans="15:15">
      <c r="O94" s="74"/>
    </row>
  </sheetData>
  <mergeCells count="97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33:I33"/>
    <mergeCell ref="C35:I35"/>
    <mergeCell ref="C36:I36"/>
    <mergeCell ref="C37:I37"/>
    <mergeCell ref="C38:I38"/>
    <mergeCell ref="C39:I39"/>
    <mergeCell ref="C40:I40"/>
    <mergeCell ref="C41:I41"/>
    <mergeCell ref="C42:I42"/>
    <mergeCell ref="C43:I43"/>
    <mergeCell ref="J43:K43"/>
    <mergeCell ref="C44:I44"/>
    <mergeCell ref="J44:K44"/>
    <mergeCell ref="C45:I45"/>
    <mergeCell ref="J45:K45"/>
    <mergeCell ref="C46:I46"/>
    <mergeCell ref="J46:K46"/>
    <mergeCell ref="C47:I47"/>
    <mergeCell ref="J47:K47"/>
    <mergeCell ref="C48:I48"/>
    <mergeCell ref="J48:K48"/>
    <mergeCell ref="C49:I49"/>
    <mergeCell ref="J49:K49"/>
    <mergeCell ref="C51:I51"/>
    <mergeCell ref="J51:K51"/>
    <mergeCell ref="C52:I52"/>
    <mergeCell ref="C53:I53"/>
    <mergeCell ref="C54:I54"/>
    <mergeCell ref="C55:I55"/>
    <mergeCell ref="C56:I56"/>
    <mergeCell ref="C57:I57"/>
    <mergeCell ref="C58:I58"/>
    <mergeCell ref="C59:I59"/>
    <mergeCell ref="C61:I61"/>
    <mergeCell ref="J61:K61"/>
    <mergeCell ref="C63:I63"/>
    <mergeCell ref="A65:M65"/>
    <mergeCell ref="C66:I66"/>
    <mergeCell ref="J66:K66"/>
    <mergeCell ref="C68:I68"/>
    <mergeCell ref="J68:K68"/>
    <mergeCell ref="C70:I70"/>
    <mergeCell ref="J70:K70"/>
    <mergeCell ref="C72:I72"/>
    <mergeCell ref="C74:I74"/>
    <mergeCell ref="J74:K74"/>
    <mergeCell ref="C76:G76"/>
    <mergeCell ref="J76:K76"/>
    <mergeCell ref="C77:G77"/>
    <mergeCell ref="J77:K77"/>
    <mergeCell ref="C78:G78"/>
    <mergeCell ref="J78:K78"/>
    <mergeCell ref="C79:G79"/>
    <mergeCell ref="J79:K79"/>
    <mergeCell ref="C80:G80"/>
    <mergeCell ref="J80:K80"/>
    <mergeCell ref="C81:G81"/>
    <mergeCell ref="J81:K81"/>
    <mergeCell ref="C82:G82"/>
    <mergeCell ref="J82:K82"/>
    <mergeCell ref="C83:G83"/>
    <mergeCell ref="J83:K83"/>
    <mergeCell ref="C84:G84"/>
    <mergeCell ref="J84:K84"/>
    <mergeCell ref="C85:G85"/>
    <mergeCell ref="J85:K85"/>
    <mergeCell ref="C86:G86"/>
    <mergeCell ref="J86:K86"/>
    <mergeCell ref="C87:L87"/>
    <mergeCell ref="C89:I89"/>
    <mergeCell ref="J89:K89"/>
    <mergeCell ref="C91:I91"/>
    <mergeCell ref="J91:K91"/>
    <mergeCell ref="A10:A15"/>
    <mergeCell ref="A43:A49"/>
    <mergeCell ref="B10:B15"/>
    <mergeCell ref="B43:B49"/>
  </mergeCells>
  <dataValidations count="1">
    <dataValidation type="list" allowBlank="1" showInputMessage="1" showErrorMessage="1" sqref="C23:C31 H43:I49 H76:I86">
      <formula1>#REF!</formula1>
    </dataValidation>
  </dataValidations>
  <pageMargins left="0.75" right="0.75" top="1" bottom="1" header="0.5" footer="0.5"/>
  <pageSetup paperSize="9" scale="53" orientation="portrait"/>
  <headerFooter/>
  <colBreaks count="1" manualBreakCount="1">
    <brk id="15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Club Med Joyeview千岛湖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daisycao</dc:creator>
  <cp:lastModifiedBy>黛西曹</cp:lastModifiedBy>
  <dcterms:created xsi:type="dcterms:W3CDTF">2023-01-03T18:42:00Z</dcterms:created>
  <dcterms:modified xsi:type="dcterms:W3CDTF">2023-03-16T12:09:23Z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B7D79976F87D5244F30006648BF1CCE7</vt:lpwstr>
  </property>
  <property fmtid="{D5CDD505-2E9C-101B-9397-08002B2CF9AE}" pid="3" name="KSOProductBuildVer">
    <vt:lpwstr>1028-5.1.1.7676</vt:lpwstr>
  </property>
</Properties>
</file>