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  <sheet name="员工差旅明细 (2)" sheetId="4" r:id="rId3"/>
  </sheets>
  <definedNames>
    <definedName name="_xlnm.Print_Area" localSheetId="1">员工差旅明细!$A$1:$K$38</definedName>
    <definedName name="_xlnm.Print_Area" localSheetId="2">'员工差旅明细 (2)'!$A$1:$K$38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<sst xmlns="http://schemas.openxmlformats.org/spreadsheetml/2006/main" count="97">
  <si>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</si>
  <si>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</si>
  <si>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</si>
  <si>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</si>
  <si>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</si>
  <si>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</si>
  <si>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</si>
  <si>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</si>
  <si>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</si>
  <si>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</si>
  <si>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</si>
  <si>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</si>
  <si>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</si>
  <si>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</si>
  <si>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</si>
  <si>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</si>
  <si>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</si>
  <si>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</si>
  <si>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</si>
  <si>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</si>
  <si>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</si>
  <si>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</si>
  <si>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</si>
  <si>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</si>
  <si>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</si>
  <si>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</si>
  <si>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</si>
  <si>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</si>
  <si>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</si>
  <si>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</si>
  <si>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</si>
  <si>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</si>
  <si>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</si>
  <si>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</si>
  <si>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</si>
  <si>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</si>
  <si>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</si>
  <si>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</si>
  <si>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</si>
  <si>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</si>
  <si>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</si>
  <si>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</si>
  <si>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</si>
  <si>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</si>
  <si>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</si>
  <si>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</si>
  <si>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</si>
  <si>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</si>
  <si>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</si>
  <si>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</si>
  <si>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</si>
  <si>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</si>
  <si>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</si>
  <si>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</si>
  <si>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</si>
  <si>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</si>
  <si>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</si>
  <si>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</si>
  <si>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</si>
  <si>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</si>
  <si>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</si>
  <si>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</si>
  <si>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</si>
  <si>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</si>
  <si>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</si>
  <si>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</si>
  <si>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9月22日-23日</t>
  </si>
  <si>
    <t>报销日期:</t>
  </si>
  <si>
    <t>团号:</t>
  </si>
  <si>
    <t xml:space="preserve">HMQ-1709-A22BAR712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</si>
  <si>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</si>
  <si>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</si>
  <si>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</si>
  <si>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</si>
  <si>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</si>
  <si>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</si>
  <si>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</si>
  <si>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</si>
  <si>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</si>
  <si>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</si>
  <si>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</si>
  <si>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</si>
  <si>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</si>
  <si>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</si>
  <si>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</si>
  <si>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</si>
  <si>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</si>
  <si>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</si>
  <si>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</si>
  <si>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</si>
  <si>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</si>
  <si>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</si>
  <si>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郭海燕</t>
  </si>
  <si>
    <t>经理</t>
  </si>
  <si>
    <t>11月4日-6日</t>
  </si>
  <si>
    <t>HMJA-171104-STY285</t>
  </si>
  <si>
    <t>11月4日-5日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</si>
</sst>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20" borderId="22" applyNumberFormat="0" applyAlignment="0" applyProtection="0">
      <alignment vertical="center"/>
    </xf>
    <xf numFmtId="0" fontId="19" fillId="20" borderId="18" applyNumberFormat="0" applyAlignment="0" applyProtection="0">
      <alignment vertical="center"/>
    </xf>
    <xf numFmtId="0" fontId="23" fillId="33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7" workbookViewId="0">
      <selection activeCell="H20" sqref="H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4039</v>
      </c>
      <c r="G17" s="65">
        <v>0</v>
      </c>
      <c r="H17" s="65">
        <f t="shared" si="0"/>
        <v>4039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3107.4</v>
      </c>
      <c r="G18" s="65">
        <v>0</v>
      </c>
      <c r="H18" s="65">
        <f t="shared" si="0"/>
        <v>3107.4</v>
      </c>
      <c r="I18" s="86" t="s">
        <v>24</v>
      </c>
      <c r="J18" s="92"/>
    </row>
    <row r="19" customHeight="1" spans="1:10">
      <c r="A19" s="63"/>
      <c r="B19" s="64"/>
      <c r="C19" s="65"/>
      <c r="D19" s="66"/>
      <c r="E19" s="65"/>
      <c r="F19" s="65">
        <v>5459.89</v>
      </c>
      <c r="G19" s="65">
        <v>0</v>
      </c>
      <c r="H19" s="65">
        <f t="shared" si="0"/>
        <v>5459.89</v>
      </c>
      <c r="I19" s="86" t="s">
        <v>25</v>
      </c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12606.29</v>
      </c>
      <c r="G21" s="69">
        <f t="shared" ref="G21:H21" si="5">SUM(G17:G20)</f>
        <v>0</v>
      </c>
      <c r="H21" s="69">
        <f t="shared" si="5"/>
        <v>12606.29</v>
      </c>
      <c r="I21" s="89"/>
      <c r="J21" s="93"/>
    </row>
    <row r="22" customHeight="1" spans="1:10">
      <c r="A22" s="63">
        <v>4</v>
      </c>
      <c r="B22" s="64" t="s">
        <v>27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12606.29</v>
      </c>
      <c r="G53" s="69">
        <f t="shared" si="22"/>
        <v>0</v>
      </c>
      <c r="H53" s="69">
        <f t="shared" si="22"/>
        <v>12606.29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0</v>
      </c>
      <c r="B58" s="81"/>
      <c r="C58" s="81">
        <f>H53</f>
        <v>12606.29</v>
      </c>
      <c r="D58" s="81"/>
      <c r="E58" s="81">
        <f>F53</f>
        <v>12606.29</v>
      </c>
      <c r="F58" s="81"/>
      <c r="G58" s="81">
        <f>G53</f>
        <v>0</v>
      </c>
      <c r="H58" s="81"/>
      <c r="I58" s="99">
        <f>A58-C58</f>
        <v>-12606.29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I37" sqref="I37:J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8"/>
      <c r="J7" s="39">
        <v>43054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69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耿吴茜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>F7</f>
        <v>9月22日-23日</v>
      </c>
      <c r="G30" s="11"/>
      <c r="H30" s="10" t="s">
        <v>67</v>
      </c>
      <c r="I30" s="38"/>
      <c r="J30" s="11">
        <f>J7</f>
        <v>43054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>J8</f>
        <v>HMQ-1709-A22BAR712 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0" t="s">
        <v>75</v>
      </c>
    </row>
    <row r="34" ht="20.1" customHeight="1" spans="2:11">
      <c r="B34" s="27">
        <v>1</v>
      </c>
      <c r="C34" s="27"/>
      <c r="D34" s="33" t="s">
        <v>62</v>
      </c>
      <c r="E34" s="34">
        <v>43001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>
        <v>43000</v>
      </c>
      <c r="F35" s="27"/>
      <c r="G35" s="25">
        <v>100</v>
      </c>
      <c r="H35" s="25">
        <v>1</v>
      </c>
      <c r="I35" s="42">
        <f t="shared" ref="I35:I36" si="0">G35*H35</f>
        <v>100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0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300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92</v>
      </c>
      <c r="G5" s="7"/>
      <c r="H5" s="6" t="s">
        <v>59</v>
      </c>
      <c r="I5" s="5"/>
      <c r="J5" s="7" t="s">
        <v>93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94</v>
      </c>
      <c r="G7" s="11"/>
      <c r="H7" s="10" t="s">
        <v>67</v>
      </c>
      <c r="I7" s="38"/>
      <c r="J7" s="39">
        <v>43053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 t="s">
        <v>95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70</v>
      </c>
      <c r="E10" s="19" t="s">
        <v>71</v>
      </c>
      <c r="F10" s="20"/>
      <c r="G10" s="21" t="s">
        <v>72</v>
      </c>
      <c r="H10" s="20" t="s">
        <v>73</v>
      </c>
      <c r="I10" s="19" t="s">
        <v>74</v>
      </c>
      <c r="J10" s="20"/>
      <c r="K10" s="21" t="s">
        <v>75</v>
      </c>
    </row>
    <row r="11" ht="20.1" customHeight="1" spans="2:11">
      <c r="B11" s="22">
        <v>1</v>
      </c>
      <c r="C11" s="23"/>
      <c r="D11" s="24" t="s">
        <v>76</v>
      </c>
      <c r="E11" s="22" t="s">
        <v>77</v>
      </c>
      <c r="F11" s="23"/>
      <c r="G11" s="25">
        <v>0</v>
      </c>
      <c r="H11" s="25"/>
      <c r="I11" s="42"/>
      <c r="J11" s="43"/>
      <c r="K11" s="44" t="s">
        <v>78</v>
      </c>
    </row>
    <row r="12" ht="20.1" customHeight="1" spans="2:11">
      <c r="B12" s="22">
        <v>2</v>
      </c>
      <c r="C12" s="23"/>
      <c r="D12" s="26"/>
      <c r="E12" s="27" t="s">
        <v>79</v>
      </c>
      <c r="F12" s="27"/>
      <c r="G12" s="25">
        <v>0</v>
      </c>
      <c r="H12" s="25"/>
      <c r="I12" s="42"/>
      <c r="J12" s="43"/>
      <c r="K12" s="44" t="s">
        <v>80</v>
      </c>
    </row>
    <row r="13" ht="20.1" customHeight="1" spans="2:11">
      <c r="B13" s="22">
        <v>3</v>
      </c>
      <c r="C13" s="23"/>
      <c r="D13" s="26"/>
      <c r="E13" s="22" t="s">
        <v>81</v>
      </c>
      <c r="F13" s="23"/>
      <c r="G13" s="25">
        <v>0</v>
      </c>
      <c r="H13" s="25"/>
      <c r="I13" s="42"/>
      <c r="J13" s="43"/>
      <c r="K13" s="44" t="s">
        <v>78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73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53</v>
      </c>
      <c r="G23" s="16" t="s">
        <v>86</v>
      </c>
      <c r="H23" s="16"/>
      <c r="I23" s="16"/>
      <c r="J23" s="16" t="s">
        <v>55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 t="shared" ref="F28:F30" si="0">F5</f>
        <v>郭海燕</v>
      </c>
      <c r="G28" s="7"/>
      <c r="H28" s="6" t="s">
        <v>59</v>
      </c>
      <c r="I28" s="5"/>
      <c r="J28" s="7" t="str">
        <f t="shared" ref="J28:J31" si="1">J5</f>
        <v>经理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 t="shared" si="0"/>
        <v>北京</v>
      </c>
      <c r="G29" s="11"/>
      <c r="H29" s="10" t="s">
        <v>63</v>
      </c>
      <c r="I29" s="9"/>
      <c r="J29" s="11" t="str">
        <f t="shared" si="1"/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 t="shared" si="0"/>
        <v>11月4日-6日</v>
      </c>
      <c r="G30" s="11"/>
      <c r="H30" s="10" t="s">
        <v>67</v>
      </c>
      <c r="I30" s="38"/>
      <c r="J30" s="11">
        <f t="shared" si="1"/>
        <v>43053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 t="str">
        <f t="shared" si="1"/>
        <v>HMJA-171104-STY285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46</v>
      </c>
      <c r="J33" s="25"/>
      <c r="K33" s="50" t="s">
        <v>75</v>
      </c>
    </row>
    <row r="34" ht="20.1" customHeight="1" spans="2:11">
      <c r="B34" s="27">
        <v>1</v>
      </c>
      <c r="C34" s="27"/>
      <c r="D34" s="33" t="s">
        <v>62</v>
      </c>
      <c r="E34" s="27" t="s">
        <v>96</v>
      </c>
      <c r="F34" s="27"/>
      <c r="G34" s="25">
        <v>200</v>
      </c>
      <c r="H34" s="25">
        <v>2</v>
      </c>
      <c r="I34" s="42">
        <f t="shared" ref="I34:I36" si="2"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>
        <v>43045</v>
      </c>
      <c r="F35" s="27"/>
      <c r="G35" s="25">
        <v>100</v>
      </c>
      <c r="H35" s="25">
        <v>1</v>
      </c>
      <c r="I35" s="42">
        <f t="shared" si="2"/>
        <v>100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2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5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53</v>
      </c>
      <c r="G38" s="16" t="s">
        <v>86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员工差旅明细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2017-11-15T10:21:04Z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