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2022年\2022年7月18日宝马厦门会议\"/>
    </mc:Choice>
  </mc:AlternateContent>
  <xr:revisionPtr revIDLastSave="0" documentId="13_ncr:1_{A2ACD1E2-1F1E-47C1-A4A3-9F21EBDEAAD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" sheetId="4" r:id="rId1"/>
    <sheet name="厦门" sheetId="14" r:id="rId2"/>
    <sheet name="接送机车辆明细" sheetId="15" r:id="rId3"/>
  </sheets>
  <definedNames>
    <definedName name="_xlnm.Print_Area" localSheetId="0">Summary!$A$1:$B$31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4" l="1"/>
  <c r="H12" i="14"/>
  <c r="H41" i="14"/>
  <c r="H38" i="14"/>
  <c r="H67" i="14"/>
  <c r="H68" i="14"/>
  <c r="H37" i="14"/>
  <c r="H81" i="14"/>
  <c r="H98" i="14"/>
  <c r="H99" i="14"/>
  <c r="H97" i="14"/>
  <c r="H100" i="14"/>
  <c r="E66" i="14"/>
  <c r="H79" i="14"/>
  <c r="H80" i="14"/>
  <c r="H75" i="14"/>
  <c r="H76" i="14"/>
  <c r="H13" i="14"/>
  <c r="H14" i="14"/>
  <c r="H15" i="14"/>
  <c r="H24" i="14"/>
  <c r="H25" i="14"/>
  <c r="H40" i="14"/>
  <c r="H56" i="14"/>
  <c r="H55" i="14"/>
  <c r="H54" i="14"/>
  <c r="H53" i="14"/>
  <c r="H52" i="14"/>
  <c r="H51" i="14"/>
  <c r="H50" i="14"/>
  <c r="H36" i="14"/>
  <c r="H65" i="14"/>
  <c r="B100" i="14"/>
  <c r="H90" i="14"/>
  <c r="H89" i="14"/>
  <c r="H88" i="14"/>
  <c r="E87" i="14"/>
  <c r="H87" i="14"/>
  <c r="H91" i="14"/>
  <c r="H78" i="14"/>
  <c r="H82" i="14"/>
  <c r="H77" i="14"/>
  <c r="H69" i="14"/>
  <c r="H66" i="14"/>
  <c r="H64" i="14"/>
  <c r="H49" i="14"/>
  <c r="H48" i="14"/>
  <c r="H47" i="14"/>
  <c r="H46" i="14"/>
  <c r="H45" i="14"/>
  <c r="H44" i="14"/>
  <c r="H35" i="14"/>
  <c r="H34" i="14"/>
  <c r="H27" i="14"/>
  <c r="H26" i="14"/>
  <c r="H23" i="14"/>
  <c r="H22" i="14"/>
  <c r="H28" i="14"/>
  <c r="H11" i="14"/>
  <c r="H16" i="14"/>
  <c r="H8" i="14"/>
  <c r="H7" i="14"/>
  <c r="H6" i="14"/>
  <c r="H42" i="14"/>
  <c r="H59" i="14"/>
  <c r="H70" i="14"/>
  <c r="H71" i="14"/>
  <c r="H83" i="14"/>
  <c r="H92" i="14"/>
  <c r="H29" i="14"/>
  <c r="H101" i="14"/>
  <c r="H9" i="14"/>
  <c r="H17" i="14"/>
  <c r="H60" i="14"/>
  <c r="H2" i="14"/>
  <c r="B17" i="4"/>
  <c r="B19" i="4"/>
  <c r="B23" i="4"/>
  <c r="J2" i="14"/>
  <c r="B26" i="4"/>
  <c r="B27" i="4"/>
  <c r="B24" i="4"/>
</calcChain>
</file>

<file path=xl/sharedStrings.xml><?xml version="1.0" encoding="utf-8"?>
<sst xmlns="http://schemas.openxmlformats.org/spreadsheetml/2006/main" count="981" uniqueCount="504">
  <si>
    <t>Basic information and cost overview</t>
  </si>
  <si>
    <t>Project</t>
  </si>
  <si>
    <t>Company</t>
  </si>
  <si>
    <t>Comfort International M.I.C.E. Service CO.,LTD.</t>
  </si>
  <si>
    <t>Contact</t>
  </si>
  <si>
    <t>Name</t>
  </si>
  <si>
    <t>Amanda</t>
  </si>
  <si>
    <t>Surname</t>
  </si>
  <si>
    <t>An</t>
  </si>
  <si>
    <t>Position</t>
  </si>
  <si>
    <t>Project Manager</t>
  </si>
  <si>
    <t>Mobile</t>
  </si>
  <si>
    <t>Fixed line</t>
  </si>
  <si>
    <t>Email</t>
  </si>
  <si>
    <t>anlihuan@cct.cn</t>
  </si>
  <si>
    <t xml:space="preserve">Conference 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</si>
  <si>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</si>
  <si>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</si>
  <si>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</si>
  <si>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</si>
  <si>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</si>
  <si>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</si>
  <si>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</si>
  <si>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</si>
  <si>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</si>
  <si>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</si>
  <si>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</si>
  <si>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</si>
  <si>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</si>
  <si>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</si>
  <si>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</si>
  <si>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</si>
  <si>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</si>
  <si>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</si>
  <si>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pax/day</t>
  </si>
  <si>
    <t>I A 2</t>
  </si>
  <si>
    <t>Creative Director</t>
  </si>
  <si>
    <t>I A 3</t>
  </si>
  <si>
    <t>DTP / 2 D / 3 D Designer</t>
  </si>
  <si>
    <t>I A</t>
  </si>
  <si>
    <t>Sub-Total Agency Fees (Preparation)</t>
  </si>
  <si>
    <t>Agency Fees (On site)</t>
  </si>
  <si>
    <t>I B 1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</si>
  <si>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</si>
  <si>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</si>
  <si>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</si>
  <si>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</si>
  <si>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</si>
  <si>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</si>
  <si>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</si>
  <si>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</si>
  <si>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</si>
  <si>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Round trip</t>
  </si>
  <si>
    <t>II A2</t>
  </si>
  <si>
    <t>Crew flights for event (Economy class) II</t>
  </si>
  <si>
    <t>II A3</t>
  </si>
  <si>
    <t>Rm/Night</t>
  </si>
  <si>
    <t>II A4</t>
  </si>
  <si>
    <t>II A5</t>
  </si>
  <si>
    <t>unit</t>
  </si>
  <si>
    <t>II A</t>
  </si>
  <si>
    <t>Sub-Total Onsite Event</t>
  </si>
  <si>
    <t>II</t>
  </si>
  <si>
    <t>Total Travel &amp; Accomodation</t>
  </si>
  <si>
    <t>Logistics &amp; Operations</t>
  </si>
  <si>
    <t xml:space="preserve">Details / Comments </t>
  </si>
  <si>
    <t>Logistics</t>
  </si>
  <si>
    <t>III A 1</t>
  </si>
  <si>
    <t>Shuttle bus for dinner</t>
  </si>
  <si>
    <t>III A 2</t>
  </si>
  <si>
    <t>Shuttle bus for 接送机</t>
  </si>
  <si>
    <t>III A</t>
  </si>
  <si>
    <t>Sub-Total Logistics</t>
  </si>
  <si>
    <t>III B 1</t>
  </si>
  <si>
    <t>Flower</t>
  </si>
  <si>
    <t>III B 2</t>
  </si>
  <si>
    <t>Mic cover</t>
  </si>
  <si>
    <t>Mic cover
麦克风套</t>
  </si>
  <si>
    <t>III B 3</t>
  </si>
  <si>
    <t>RSVP</t>
  </si>
  <si>
    <t>Person</t>
  </si>
  <si>
    <t>来宾信息收集、接送机确认、酒店入住信息确认</t>
  </si>
  <si>
    <t>III B 4</t>
  </si>
  <si>
    <t>Platform</t>
  </si>
  <si>
    <t>III B 5</t>
  </si>
  <si>
    <t>Carpet</t>
  </si>
  <si>
    <t>整个舞台需要灰色地毯，符合宝马标准</t>
  </si>
  <si>
    <t>III B 6</t>
  </si>
  <si>
    <t>胸卡</t>
  </si>
  <si>
    <t>III B</t>
  </si>
  <si>
    <t>Sub-Total Materials</t>
  </si>
  <si>
    <t>III</t>
  </si>
  <si>
    <t>Total Logistics &amp; Operation</t>
  </si>
  <si>
    <t>IV</t>
  </si>
  <si>
    <t>Hospitality</t>
  </si>
  <si>
    <t>IV A 1</t>
  </si>
  <si>
    <t>Venue rental event date(s)</t>
  </si>
  <si>
    <t>pax</t>
  </si>
  <si>
    <t>厦门安达仕酒店会议室，250平，全天使用。7月18日下午进场搭建彩排，7月19日，20日，21日会议</t>
  </si>
  <si>
    <t>IV A 2</t>
  </si>
  <si>
    <t>Tea Break</t>
  </si>
  <si>
    <t>IV A 3</t>
  </si>
  <si>
    <t>Lunch</t>
  </si>
  <si>
    <t>IV A 4</t>
  </si>
  <si>
    <t>Dinner</t>
  </si>
  <si>
    <t>IV A 5</t>
  </si>
  <si>
    <t>wine</t>
  </si>
  <si>
    <t xml:space="preserve">Subtotal </t>
  </si>
  <si>
    <t>Total Hospitality</t>
  </si>
  <si>
    <t>Setup / Construction</t>
  </si>
  <si>
    <t>Setup Vendor</t>
  </si>
  <si>
    <r>
      <rPr>
        <b/>
        <sz val="14"/>
        <color theme="1"/>
        <rFont val="MINI Serif"/>
        <family val="1"/>
      </rPr>
      <t xml:space="preserve">Details / Comments
</t>
    </r>
    <r>
      <rPr>
        <sz val="14"/>
        <color theme="1"/>
        <rFont val="MINI Serif"/>
        <family val="1"/>
      </rPr>
      <t>All descriptions shall be written in EN and CN</t>
    </r>
  </si>
  <si>
    <t>V A 1</t>
  </si>
  <si>
    <t>Direction Board指示牌</t>
  </si>
  <si>
    <t>0.8m*2m，木结构喷绘，符合宝马标准</t>
  </si>
  <si>
    <t>V A 2</t>
  </si>
  <si>
    <t>V A 3</t>
  </si>
  <si>
    <t>奖杯奖状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</si>
  <si>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</si>
  <si>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</si>
  <si>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</si>
  <si>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</si>
  <si>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</si>
  <si>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</si>
  <si>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</si>
  <si>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AV-</t>
  </si>
  <si>
    <t>8m*4.5m LED P3 ，内含视频控制人员。7月18日搭建彩排，7月19日会议，20日会议，21日会议</t>
  </si>
  <si>
    <t>VI 2</t>
  </si>
  <si>
    <t>提词器</t>
  </si>
  <si>
    <t>65寸电视，7月18日搭建彩排，7月19日会议，20日会议，21日会议</t>
  </si>
  <si>
    <t>VI 3</t>
  </si>
  <si>
    <t>音响-</t>
  </si>
  <si>
    <t>包含8个全频音信6个低音音响2个置补声音响，4个麦克风，1个控制台及人员
7月18日搭建彩排，7月19日会议，20日会议，21日会议</t>
  </si>
  <si>
    <t>VI 4</t>
  </si>
  <si>
    <t>灯光--</t>
  </si>
  <si>
    <t>包含16个面光灯，12个电脑灯，1个控制台及人员
7月18日搭建彩排，7月19日会议，20日会议，21日会议</t>
  </si>
  <si>
    <t>VI A</t>
  </si>
  <si>
    <t>Subtotal AV</t>
  </si>
  <si>
    <t>Total AV</t>
  </si>
  <si>
    <t>Photo &amp; Video</t>
  </si>
  <si>
    <t>Photo &amp;Video crew</t>
  </si>
  <si>
    <t>VII  1</t>
  </si>
  <si>
    <t>Photo crew</t>
  </si>
  <si>
    <t>day/person</t>
  </si>
  <si>
    <r>
      <rPr>
        <sz val="14"/>
        <color theme="1"/>
        <rFont val="MINI Serif"/>
        <family val="1"/>
      </rPr>
      <t>V photo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>based on standard requirements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 xml:space="preserve">including equipment
</t>
    </r>
    <r>
      <rPr>
        <sz val="14"/>
        <color theme="1"/>
        <rFont val="宋体"/>
        <family val="3"/>
        <charset val="134"/>
      </rPr>
      <t>云摄影，含设备，</t>
    </r>
    <r>
      <rPr>
        <sz val="14"/>
        <color theme="1"/>
        <rFont val="MINI Serif"/>
        <family val="1"/>
      </rPr>
      <t>8</t>
    </r>
    <r>
      <rPr>
        <sz val="14"/>
        <color theme="1"/>
        <rFont val="宋体"/>
        <family val="3"/>
        <charset val="134"/>
      </rPr>
      <t>小时工作时间</t>
    </r>
  </si>
  <si>
    <t>VII  2</t>
  </si>
  <si>
    <t>video</t>
  </si>
  <si>
    <t>摄像1个机位</t>
  </si>
  <si>
    <t>VII  3</t>
  </si>
  <si>
    <t>剪辑</t>
  </si>
  <si>
    <t>剪辑活动总结视频3分钟内。</t>
  </si>
  <si>
    <t>VII A</t>
  </si>
  <si>
    <t>VII</t>
  </si>
  <si>
    <t>Total Photo &amp; Video</t>
  </si>
  <si>
    <t>Quantity/Time</t>
    <phoneticPr fontId="26" type="noConversion"/>
  </si>
  <si>
    <t>BBA（80%）</t>
    <phoneticPr fontId="26" type="noConversion"/>
  </si>
  <si>
    <t>NSC（20%）</t>
    <phoneticPr fontId="26" type="noConversion"/>
  </si>
  <si>
    <t>BBS6 Workshop</t>
    <phoneticPr fontId="26" type="noConversion"/>
  </si>
  <si>
    <t>李思甜16日-22日</t>
    <phoneticPr fontId="26" type="noConversion"/>
  </si>
  <si>
    <t>安黎欢，李思甜，仲岚北京-厦门机票</t>
    <phoneticPr fontId="26" type="noConversion"/>
  </si>
  <si>
    <t>III A 3</t>
  </si>
  <si>
    <t>司机费用</t>
    <phoneticPr fontId="26" type="noConversion"/>
  </si>
  <si>
    <t>签到台桌花*2（酒店入住+会场）讲台花*1</t>
    <phoneticPr fontId="26" type="noConversion"/>
  </si>
  <si>
    <t>III B 7</t>
  </si>
  <si>
    <t>III B 8</t>
  </si>
  <si>
    <t>III B 9</t>
  </si>
  <si>
    <t>III B 10</t>
  </si>
  <si>
    <t>III B 11</t>
  </si>
  <si>
    <t>pvc材质，胸卡绳印制logo，大客户会议87姓名+10嘉宾，二手车会议63姓名+10嘉宾</t>
    <phoneticPr fontId="26" type="noConversion"/>
  </si>
  <si>
    <t>会议席位卡</t>
    <phoneticPr fontId="26" type="noConversion"/>
  </si>
  <si>
    <t>自助餐券</t>
    <phoneticPr fontId="26" type="noConversion"/>
  </si>
  <si>
    <t>铜版纸彩色打印A4三折桌卡，大客户会议87姓名，二手车会议63姓名，10张空白</t>
    <phoneticPr fontId="26" type="noConversion"/>
  </si>
  <si>
    <t>铜版纸彩色打印餐券，19日100张，20日80张，21日100张</t>
    <phoneticPr fontId="26" type="noConversion"/>
  </si>
  <si>
    <t>主持人手卡</t>
    <phoneticPr fontId="26" type="noConversion"/>
  </si>
  <si>
    <t>讲台logo KT板</t>
    <phoneticPr fontId="26" type="noConversion"/>
  </si>
  <si>
    <t>III B 12</t>
  </si>
  <si>
    <t>III B 13</t>
  </si>
  <si>
    <t>接机牌</t>
    <phoneticPr fontId="26" type="noConversion"/>
  </si>
  <si>
    <t>车头牌</t>
    <phoneticPr fontId="26" type="noConversion"/>
  </si>
  <si>
    <t>倒计时分钟牌</t>
    <phoneticPr fontId="26" type="noConversion"/>
  </si>
  <si>
    <t>画架指示牌</t>
    <phoneticPr fontId="26" type="noConversion"/>
  </si>
  <si>
    <t>画架+KT板60*90cm</t>
    <phoneticPr fontId="26" type="noConversion"/>
  </si>
  <si>
    <t>Materials</t>
    <phoneticPr fontId="26" type="noConversion"/>
  </si>
  <si>
    <t>III A 4</t>
  </si>
  <si>
    <t>会议礼仪</t>
    <phoneticPr fontId="26" type="noConversion"/>
  </si>
  <si>
    <t>II A6</t>
  </si>
  <si>
    <t>朗学红机票</t>
    <phoneticPr fontId="26" type="noConversion"/>
  </si>
  <si>
    <t>朗学红房间费用</t>
    <phoneticPr fontId="26" type="noConversion"/>
  </si>
  <si>
    <t>I B 4</t>
  </si>
  <si>
    <t>酒店签到人员</t>
    <phoneticPr fontId="26" type="noConversion"/>
  </si>
  <si>
    <t>厦门本地协助酒店入住人员，负责酒店签到及外出用餐餐厅setup</t>
    <phoneticPr fontId="26" type="noConversion"/>
  </si>
  <si>
    <r>
      <rPr>
        <sz val="14"/>
        <color theme="1"/>
        <rFont val="宋体"/>
        <family val="3"/>
        <charset val="134"/>
      </rPr>
      <t>安黎欢，李思甜，仲岚</t>
    </r>
    <r>
      <rPr>
        <sz val="14"/>
        <color theme="1"/>
        <rFont val="MINI Serif"/>
        <family val="1"/>
      </rPr>
      <t>16</t>
    </r>
    <r>
      <rPr>
        <sz val="14"/>
        <color theme="1"/>
        <rFont val="宋体"/>
        <family val="3"/>
        <charset val="134"/>
      </rPr>
      <t>日</t>
    </r>
    <r>
      <rPr>
        <sz val="14"/>
        <color theme="1"/>
        <rFont val="MINI Serif"/>
        <family val="1"/>
      </rPr>
      <t>-22</t>
    </r>
    <r>
      <rPr>
        <sz val="14"/>
        <color theme="1"/>
        <rFont val="宋体"/>
        <family val="3"/>
        <charset val="134"/>
      </rPr>
      <t>日厦门住宿共计</t>
    </r>
    <r>
      <rPr>
        <sz val="14"/>
        <color theme="1"/>
        <rFont val="MINI Serif"/>
        <family val="1"/>
      </rPr>
      <t>6</t>
    </r>
    <r>
      <rPr>
        <sz val="14"/>
        <color theme="1"/>
        <rFont val="宋体"/>
        <family val="3"/>
        <charset val="134"/>
      </rPr>
      <t>晚</t>
    </r>
    <phoneticPr fontId="26" type="noConversion"/>
  </si>
  <si>
    <t>安黎欢，李思甜，仲岚市内交通费用</t>
    <phoneticPr fontId="26" type="noConversion"/>
  </si>
  <si>
    <t>V A 4</t>
  </si>
  <si>
    <t>奖杯奖状</t>
    <phoneticPr fontId="26" type="noConversion"/>
  </si>
  <si>
    <t>V A 5</t>
  </si>
  <si>
    <t>奖状</t>
    <phoneticPr fontId="26" type="noConversion"/>
  </si>
  <si>
    <t>大客户奖杯费用</t>
    <phoneticPr fontId="26" type="noConversion"/>
  </si>
  <si>
    <r>
      <t>Suttle Bus service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3"/>
        <charset val="134"/>
      </rPr>
      <t>43</t>
    </r>
    <r>
      <rPr>
        <sz val="14"/>
        <color theme="1"/>
        <rFont val="MINI Serif"/>
        <family val="1"/>
      </rPr>
      <t xml:space="preserve"> seats
43</t>
    </r>
    <r>
      <rPr>
        <sz val="14"/>
        <color theme="1"/>
        <rFont val="宋体"/>
        <family val="3"/>
        <charset val="134"/>
      </rPr>
      <t>座以上大巴外出用餐服务，酒店</t>
    </r>
    <r>
      <rPr>
        <sz val="14"/>
        <color theme="1"/>
        <rFont val="MINI Serif"/>
        <family val="3"/>
        <charset val="134"/>
      </rPr>
      <t>-</t>
    </r>
    <r>
      <rPr>
        <sz val="14"/>
        <color theme="1"/>
        <rFont val="宋体"/>
        <family val="3"/>
        <charset val="134"/>
      </rPr>
      <t>外出用餐餐厅</t>
    </r>
    <r>
      <rPr>
        <sz val="14"/>
        <color theme="1"/>
        <rFont val="MINI Serif"/>
        <family val="3"/>
        <charset val="134"/>
      </rPr>
      <t xml:space="preserve">
7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MINI Serif"/>
        <family val="3"/>
        <charset val="134"/>
      </rPr>
      <t>19</t>
    </r>
    <r>
      <rPr>
        <sz val="14"/>
        <color theme="1"/>
        <rFont val="宋体"/>
        <family val="3"/>
        <charset val="134"/>
      </rPr>
      <t>日</t>
    </r>
    <r>
      <rPr>
        <sz val="14"/>
        <color theme="1"/>
        <rFont val="MINI Serif"/>
        <family val="3"/>
        <charset val="134"/>
      </rPr>
      <t>3</t>
    </r>
    <r>
      <rPr>
        <sz val="14"/>
        <color theme="1"/>
        <rFont val="宋体"/>
        <family val="3"/>
        <charset val="134"/>
      </rPr>
      <t>辆，</t>
    </r>
    <r>
      <rPr>
        <sz val="14"/>
        <color theme="1"/>
        <rFont val="MINI Serif"/>
        <family val="3"/>
        <charset val="134"/>
      </rPr>
      <t>21</t>
    </r>
    <r>
      <rPr>
        <sz val="14"/>
        <color theme="1"/>
        <rFont val="宋体"/>
        <family val="3"/>
        <charset val="134"/>
      </rPr>
      <t>日2辆。</t>
    </r>
    <phoneticPr fontId="26" type="noConversion"/>
  </si>
  <si>
    <t>铜版纸彩色打印，50张</t>
    <phoneticPr fontId="26" type="noConversion"/>
  </si>
  <si>
    <r>
      <t>VIP5</t>
    </r>
    <r>
      <rPr>
        <sz val="14"/>
        <color theme="1"/>
        <rFont val="宋体"/>
        <family val="3"/>
        <charset val="134"/>
      </rPr>
      <t>系宝马司机费用，全天（8小时）待命包含餐费补助</t>
    </r>
    <phoneticPr fontId="26" type="noConversion"/>
  </si>
  <si>
    <t>背景板</t>
    <phoneticPr fontId="26" type="noConversion"/>
  </si>
  <si>
    <t>V A 6</t>
  </si>
  <si>
    <t>A3铜版纸打印</t>
    <phoneticPr fontId="26" type="noConversion"/>
  </si>
  <si>
    <t>3天自助午餐。19日70人，20日64人，21日61人</t>
    <phoneticPr fontId="26" type="noConversion"/>
  </si>
  <si>
    <t>IV A 7</t>
  </si>
  <si>
    <t>5*3背景板，含4座射灯5天总费用</t>
    <phoneticPr fontId="26" type="noConversion"/>
  </si>
  <si>
    <t>V A 7</t>
  </si>
  <si>
    <t>奖杯快递费用</t>
    <phoneticPr fontId="26" type="noConversion"/>
  </si>
  <si>
    <t>接送机人员</t>
    <phoneticPr fontId="26" type="noConversion"/>
  </si>
  <si>
    <t>Project Manager</t>
    <phoneticPr fontId="26" type="noConversion"/>
  </si>
  <si>
    <t>I B 5</t>
  </si>
  <si>
    <r>
      <rPr>
        <sz val="14"/>
        <color theme="1"/>
        <rFont val="宋体"/>
        <family val="3"/>
        <charset val="134"/>
      </rPr>
      <t>厦门本地接机人员，厦门机场</t>
    </r>
    <r>
      <rPr>
        <sz val="14"/>
        <color theme="1"/>
        <rFont val="MINI Serif"/>
        <family val="1"/>
      </rPr>
      <t>T3</t>
    </r>
    <r>
      <rPr>
        <sz val="14"/>
        <color theme="1"/>
        <rFont val="宋体"/>
        <family val="3"/>
        <charset val="134"/>
      </rPr>
      <t>航站楼；</t>
    </r>
    <r>
      <rPr>
        <sz val="14"/>
        <color theme="1"/>
        <rFont val="MINI Serif"/>
        <family val="1"/>
      </rPr>
      <t>T4</t>
    </r>
    <r>
      <rPr>
        <sz val="14"/>
        <color theme="1"/>
        <rFont val="宋体"/>
        <family val="3"/>
        <charset val="134"/>
      </rPr>
      <t>航站楼</t>
    </r>
    <r>
      <rPr>
        <sz val="14"/>
        <color theme="1"/>
        <rFont val="MINI Serif"/>
        <family val="1"/>
      </rPr>
      <t>18-20</t>
    </r>
    <r>
      <rPr>
        <sz val="14"/>
        <color theme="1"/>
        <rFont val="宋体"/>
        <family val="3"/>
        <charset val="134"/>
      </rPr>
      <t>日接机各</t>
    </r>
    <r>
      <rPr>
        <sz val="14"/>
        <color theme="1"/>
        <rFont val="MINI Serif"/>
        <family val="1"/>
      </rPr>
      <t>2</t>
    </r>
    <r>
      <rPr>
        <sz val="14"/>
        <color theme="1"/>
        <rFont val="宋体"/>
        <family val="3"/>
        <charset val="134"/>
      </rPr>
      <t>人</t>
    </r>
    <phoneticPr fontId="26" type="noConversion"/>
  </si>
  <si>
    <r>
      <rPr>
        <sz val="14"/>
        <color theme="1"/>
        <rFont val="宋体"/>
        <family val="3"/>
        <charset val="134"/>
      </rPr>
      <t>仲岚</t>
    </r>
    <r>
      <rPr>
        <sz val="14"/>
        <color theme="1"/>
        <rFont val="Times New Roman"/>
        <family val="1"/>
      </rPr>
      <t>16</t>
    </r>
    <r>
      <rPr>
        <sz val="14"/>
        <color theme="1"/>
        <rFont val="宋体"/>
        <family val="3"/>
        <charset val="134"/>
      </rPr>
      <t>日</t>
    </r>
    <r>
      <rPr>
        <sz val="14"/>
        <color theme="1"/>
        <rFont val="Times New Roman"/>
        <family val="1"/>
      </rPr>
      <t>-22</t>
    </r>
    <r>
      <rPr>
        <sz val="14"/>
        <color theme="1"/>
        <rFont val="宋体"/>
        <family val="3"/>
        <charset val="134"/>
      </rPr>
      <t>日</t>
    </r>
    <phoneticPr fontId="26" type="noConversion"/>
  </si>
  <si>
    <r>
      <rPr>
        <sz val="14"/>
        <color theme="1"/>
        <rFont val="宋体"/>
        <family val="3"/>
        <charset val="134"/>
      </rPr>
      <t>安黎欢</t>
    </r>
    <r>
      <rPr>
        <sz val="14"/>
        <color theme="1"/>
        <rFont val="MINI Serif"/>
        <family val="1"/>
      </rPr>
      <t>16</t>
    </r>
    <r>
      <rPr>
        <sz val="14"/>
        <color theme="1"/>
        <rFont val="宋体"/>
        <family val="3"/>
        <charset val="134"/>
      </rPr>
      <t>日</t>
    </r>
    <r>
      <rPr>
        <sz val="14"/>
        <color theme="1"/>
        <rFont val="MINI Serif"/>
        <family val="1"/>
      </rPr>
      <t>-22</t>
    </r>
    <r>
      <rPr>
        <sz val="14"/>
        <color theme="1"/>
        <rFont val="宋体"/>
        <family val="3"/>
        <charset val="134"/>
      </rPr>
      <t>日</t>
    </r>
    <phoneticPr fontId="26" type="noConversion"/>
  </si>
  <si>
    <t>Account Director</t>
    <phoneticPr fontId="26" type="noConversion"/>
  </si>
  <si>
    <t>安黎欢，李思甜，仲岚厦门-北京机票</t>
    <phoneticPr fontId="26" type="noConversion"/>
  </si>
  <si>
    <t>III A 5</t>
  </si>
  <si>
    <t>BMW5系车辆油费洗车费用</t>
    <phoneticPr fontId="26" type="noConversion"/>
  </si>
  <si>
    <t>油费612元，洗车费用30元（下雨洗车1次）</t>
    <phoneticPr fontId="26" type="noConversion"/>
  </si>
  <si>
    <t>A3尺寸KT板</t>
    <phoneticPr fontId="26" type="noConversion"/>
  </si>
  <si>
    <t>19日岚第餐厅晚宴</t>
    <phoneticPr fontId="26" type="noConversion"/>
  </si>
  <si>
    <t>21日鹭江宾馆晚宴</t>
    <phoneticPr fontId="26" type="noConversion"/>
  </si>
  <si>
    <t>2场晚宴红酒饮料费用</t>
    <phoneticPr fontId="26" type="noConversion"/>
  </si>
  <si>
    <t>大客户奖状内页打印+相框费用</t>
    <phoneticPr fontId="26" type="noConversion"/>
  </si>
  <si>
    <t>顺丰快递大客户奖杯奖状费用</t>
    <phoneticPr fontId="26" type="noConversion"/>
  </si>
  <si>
    <t>III A 6</t>
  </si>
  <si>
    <t>VIP车辆备品费用</t>
    <phoneticPr fontId="26" type="noConversion"/>
  </si>
  <si>
    <t>III A 7</t>
  </si>
  <si>
    <t>依云水2箱</t>
    <phoneticPr fontId="26" type="noConversion"/>
  </si>
  <si>
    <t>赠送雨伞，口罩，免洗酒精洗手液等备品</t>
    <phoneticPr fontId="26" type="noConversion"/>
  </si>
  <si>
    <t>III B 14</t>
  </si>
  <si>
    <t>III B 15</t>
  </si>
  <si>
    <t>签到package口罩</t>
    <phoneticPr fontId="26" type="noConversion"/>
  </si>
  <si>
    <r>
      <rPr>
        <sz val="14"/>
        <color theme="1"/>
        <rFont val="宋体"/>
        <family val="3"/>
        <charset val="134"/>
      </rPr>
      <t>签到</t>
    </r>
    <r>
      <rPr>
        <sz val="14"/>
        <color theme="1"/>
        <rFont val="Times New Roman"/>
        <family val="1"/>
      </rPr>
      <t>package</t>
    </r>
    <r>
      <rPr>
        <sz val="14"/>
        <color theme="1"/>
        <rFont val="宋体"/>
        <family val="1"/>
        <charset val="134"/>
      </rPr>
      <t>文件袋</t>
    </r>
    <phoneticPr fontId="26" type="noConversion"/>
  </si>
  <si>
    <t>赠送</t>
    <phoneticPr fontId="26" type="noConversion"/>
  </si>
  <si>
    <t>接送机用车费用总计，详见接送机明细</t>
    <phoneticPr fontId="26" type="noConversion"/>
  </si>
  <si>
    <t>20日晚郎秘房费</t>
    <phoneticPr fontId="26" type="noConversion"/>
  </si>
  <si>
    <t>序号</t>
  </si>
  <si>
    <t>姓名</t>
  </si>
  <si>
    <t>公司名称</t>
  </si>
  <si>
    <t>手机号</t>
  </si>
  <si>
    <t>来程航班号</t>
  </si>
  <si>
    <t>航站楼</t>
  </si>
  <si>
    <t>落地时间</t>
  </si>
  <si>
    <t>车型</t>
    <phoneticPr fontId="26" type="noConversion"/>
  </si>
  <si>
    <t>费用</t>
    <phoneticPr fontId="26" type="noConversion"/>
  </si>
  <si>
    <t>苑莉莉</t>
  </si>
  <si>
    <t>衡水威宝</t>
  </si>
  <si>
    <t>-07-18</t>
  </si>
  <si>
    <t>-07-21</t>
  </si>
  <si>
    <t>9C8975</t>
  </si>
  <si>
    <t>T4</t>
  </si>
  <si>
    <t>王蒙</t>
  </si>
  <si>
    <t>BMW北区</t>
  </si>
  <si>
    <t>-07-20</t>
  </si>
  <si>
    <t>CA1809</t>
  </si>
  <si>
    <t>考斯特</t>
    <phoneticPr fontId="26" type="noConversion"/>
  </si>
  <si>
    <t>邬洋</t>
  </si>
  <si>
    <t>BMW总部</t>
  </si>
  <si>
    <t>齐悦</t>
  </si>
  <si>
    <t>BBS62大客户</t>
  </si>
  <si>
    <t>林颖</t>
  </si>
  <si>
    <t>BBS 60</t>
  </si>
  <si>
    <t>宋洋</t>
  </si>
  <si>
    <t>北京骏宝行</t>
  </si>
  <si>
    <t>于洪庄</t>
  </si>
  <si>
    <t>车崇博</t>
  </si>
  <si>
    <t>西安顺宝行</t>
  </si>
  <si>
    <t>GS7633</t>
  </si>
  <si>
    <t>GL8</t>
    <phoneticPr fontId="26" type="noConversion"/>
  </si>
  <si>
    <t>康列</t>
  </si>
  <si>
    <t>陈喜凤</t>
  </si>
  <si>
    <t>菏泽乾宝</t>
  </si>
  <si>
    <t>SC4766</t>
  </si>
  <si>
    <t>吴国梁</t>
  </si>
  <si>
    <t>SC8401</t>
  </si>
  <si>
    <t>常奕</t>
  </si>
  <si>
    <t>BBS-61</t>
  </si>
  <si>
    <t>CA1833</t>
  </si>
  <si>
    <t>马燕彬</t>
  </si>
  <si>
    <t>企业机构及外交销售</t>
  </si>
  <si>
    <t>叶翚</t>
  </si>
  <si>
    <t>BMW 企业机构销售</t>
  </si>
  <si>
    <t>kelly wang</t>
  </si>
  <si>
    <t>BBS-6</t>
  </si>
  <si>
    <t>-07-22</t>
  </si>
  <si>
    <t>陈静</t>
  </si>
  <si>
    <t>曹帆</t>
  </si>
  <si>
    <t>BMW总部 BBS-6</t>
  </si>
  <si>
    <t>李京</t>
  </si>
  <si>
    <t>西区</t>
  </si>
  <si>
    <t>CA4539</t>
  </si>
  <si>
    <t>陈登苹</t>
  </si>
  <si>
    <t>华晨宝马</t>
  </si>
  <si>
    <t>张培</t>
  </si>
  <si>
    <t>成都中宝</t>
  </si>
  <si>
    <t>周莉莉</t>
  </si>
  <si>
    <t>苏州宝华</t>
  </si>
  <si>
    <t>SC8812</t>
  </si>
  <si>
    <t>沈晓萍</t>
  </si>
  <si>
    <t>苏州骏宝行</t>
  </si>
  <si>
    <t>周子雯</t>
  </si>
  <si>
    <t>杨祚成</t>
  </si>
  <si>
    <t>武艺</t>
  </si>
  <si>
    <t>北京燕德宝</t>
  </si>
  <si>
    <t>SC2130</t>
  </si>
  <si>
    <t>李志扬</t>
  </si>
  <si>
    <t>特殊销售</t>
  </si>
  <si>
    <t>CA1871</t>
  </si>
  <si>
    <t>王金玉</t>
  </si>
  <si>
    <t>东南区</t>
  </si>
  <si>
    <t>CA8796</t>
  </si>
  <si>
    <t>王景</t>
  </si>
  <si>
    <t>浙江金湖</t>
  </si>
  <si>
    <t>SC8796</t>
  </si>
  <si>
    <t>陈家齐</t>
  </si>
  <si>
    <t>BMW东南区</t>
  </si>
  <si>
    <t>MF8080</t>
    <phoneticPr fontId="26" type="noConversion"/>
  </si>
  <si>
    <t>T3</t>
  </si>
  <si>
    <t>俞一鸣</t>
  </si>
  <si>
    <t>东南区销售部</t>
  </si>
  <si>
    <t>吴荣</t>
  </si>
  <si>
    <t xml:space="preserve"> 雍涛</t>
  </si>
  <si>
    <t>沈阳汇中宝</t>
  </si>
  <si>
    <t>CZ6517</t>
  </si>
  <si>
    <t>赵国昌</t>
  </si>
  <si>
    <t>济南大友宝</t>
  </si>
  <si>
    <t>MF8572</t>
  </si>
  <si>
    <t>周靓</t>
  </si>
  <si>
    <t>张群</t>
  </si>
  <si>
    <t>合肥中升之宝</t>
  </si>
  <si>
    <t>MF8056</t>
  </si>
  <si>
    <t>张永虎</t>
  </si>
  <si>
    <t>南京宁宝</t>
  </si>
  <si>
    <t>MF8514</t>
  </si>
  <si>
    <t>康瑞</t>
  </si>
  <si>
    <t>南京中升之宝</t>
  </si>
  <si>
    <t>胡健</t>
  </si>
  <si>
    <t>王甲</t>
  </si>
  <si>
    <t>郑州宝莲祥</t>
  </si>
  <si>
    <t>173 9897 9955</t>
  </si>
  <si>
    <t xml:space="preserve">MF8642 </t>
  </si>
  <si>
    <t>包超</t>
  </si>
  <si>
    <t>丹阳宝德</t>
  </si>
  <si>
    <t xml:space="preserve">NS3225 </t>
  </si>
  <si>
    <t>孙少莉</t>
  </si>
  <si>
    <t>四川中达成宝</t>
  </si>
  <si>
    <t>MF8442</t>
  </si>
  <si>
    <t>张阔</t>
  </si>
  <si>
    <t>胡匀波</t>
  </si>
  <si>
    <t>长沙宝悦</t>
  </si>
  <si>
    <t>MF8226</t>
  </si>
  <si>
    <t>孙磊</t>
  </si>
  <si>
    <t>天津市中顺津宝</t>
  </si>
  <si>
    <t>MF8164</t>
  </si>
  <si>
    <t>孙旭</t>
  </si>
  <si>
    <t>CZ8875</t>
  </si>
  <si>
    <t>韩鹏</t>
  </si>
  <si>
    <t>晁园园</t>
  </si>
  <si>
    <t>武汉汉德宝</t>
  </si>
  <si>
    <t>MF8928</t>
  </si>
  <si>
    <t>沈涛</t>
  </si>
  <si>
    <t>宁波宝恒</t>
  </si>
  <si>
    <t>MF8592</t>
  </si>
  <si>
    <t>张国荣</t>
  </si>
  <si>
    <t>MF8160</t>
  </si>
  <si>
    <t>王军</t>
  </si>
  <si>
    <t>上海宝宁</t>
  </si>
  <si>
    <t>程越</t>
  </si>
  <si>
    <t>苗霖</t>
  </si>
  <si>
    <t>上海宝诚中环</t>
  </si>
  <si>
    <t>项骏</t>
  </si>
  <si>
    <t>上海宝诚</t>
  </si>
  <si>
    <t>G1659</t>
    <phoneticPr fontId="26" type="noConversion"/>
  </si>
  <si>
    <t>厦门</t>
    <phoneticPr fontId="26" type="noConversion"/>
  </si>
  <si>
    <t>王鹏</t>
  </si>
  <si>
    <t>章克彦</t>
  </si>
  <si>
    <t>东区大客户</t>
  </si>
  <si>
    <t>张伟峰</t>
  </si>
  <si>
    <t>G1655</t>
  </si>
  <si>
    <t>厦门北</t>
  </si>
  <si>
    <t>郑辉</t>
  </si>
  <si>
    <t>G1669</t>
    <phoneticPr fontId="26" type="noConversion"/>
  </si>
  <si>
    <t>厦门北</t>
    <phoneticPr fontId="26" type="noConversion"/>
  </si>
  <si>
    <t>接机日期</t>
    <phoneticPr fontId="26" type="noConversion"/>
  </si>
  <si>
    <t>蔡庆毅</t>
  </si>
  <si>
    <t>-07-19</t>
  </si>
  <si>
    <t>MF8505</t>
    <phoneticPr fontId="26" type="noConversion"/>
  </si>
  <si>
    <t>T3</t>
    <phoneticPr fontId="26" type="noConversion"/>
  </si>
  <si>
    <t>赵燚</t>
  </si>
  <si>
    <t>张泽</t>
  </si>
  <si>
    <t>重庆宝渝</t>
  </si>
  <si>
    <t>MF8404</t>
  </si>
  <si>
    <t>杨硕</t>
  </si>
  <si>
    <t>北区</t>
  </si>
  <si>
    <t>范伟</t>
  </si>
  <si>
    <t>北京盈之宝</t>
  </si>
  <si>
    <t>王伶</t>
  </si>
  <si>
    <t>NSC</t>
  </si>
  <si>
    <t>毛银忠</t>
    <phoneticPr fontId="26" type="noConversion"/>
  </si>
  <si>
    <t>南京宁宝</t>
    <phoneticPr fontId="26" type="noConversion"/>
  </si>
  <si>
    <t>姚梅</t>
  </si>
  <si>
    <t>BMW 东区</t>
  </si>
  <si>
    <t>张晨光</t>
  </si>
  <si>
    <t>西安中宝</t>
  </si>
  <si>
    <t>SC4880</t>
  </si>
  <si>
    <t>李达</t>
    <phoneticPr fontId="26" type="noConversion"/>
  </si>
  <si>
    <t>吴志平</t>
  </si>
  <si>
    <t>贵阳宝源</t>
  </si>
  <si>
    <t>MF8425</t>
  </si>
  <si>
    <t>唐龙飞</t>
  </si>
  <si>
    <t>贵阳南明宝源</t>
  </si>
  <si>
    <t>孟庆亮</t>
  </si>
  <si>
    <t>北区销售</t>
  </si>
  <si>
    <t>刘黄</t>
  </si>
  <si>
    <t>合肥宝之佳</t>
  </si>
  <si>
    <t>MU5170</t>
    <phoneticPr fontId="26" type="noConversion"/>
  </si>
  <si>
    <t>T4</t>
    <phoneticPr fontId="26" type="noConversion"/>
  </si>
  <si>
    <t>彭诺</t>
  </si>
  <si>
    <t>北京京宝行</t>
  </si>
  <si>
    <t>KN5927</t>
    <phoneticPr fontId="26" type="noConversion"/>
  </si>
  <si>
    <t>方亮</t>
  </si>
  <si>
    <t>云南宝悦</t>
    <phoneticPr fontId="26" type="noConversion"/>
  </si>
  <si>
    <t>KY8215</t>
    <phoneticPr fontId="26" type="noConversion"/>
  </si>
  <si>
    <t>马福兴</t>
    <phoneticPr fontId="26" type="noConversion"/>
  </si>
  <si>
    <t>137 6914 5003</t>
    <phoneticPr fontId="26" type="noConversion"/>
  </si>
  <si>
    <t>谢小萍</t>
  </si>
  <si>
    <t>MF8514</t>
    <phoneticPr fontId="26" type="noConversion"/>
  </si>
  <si>
    <t>汪军锋</t>
  </si>
  <si>
    <t>杭州骏宝行</t>
  </si>
  <si>
    <t>G1653</t>
    <phoneticPr fontId="26" type="noConversion"/>
  </si>
  <si>
    <t>罗穆州</t>
  </si>
  <si>
    <t>杭州和诚之宝</t>
  </si>
  <si>
    <t>G1653</t>
  </si>
  <si>
    <t>赵锋</t>
  </si>
  <si>
    <t>刘畅</t>
  </si>
  <si>
    <t>合肥宝利丰</t>
  </si>
  <si>
    <t>G321</t>
  </si>
  <si>
    <t>王喜</t>
  </si>
  <si>
    <t>文科军</t>
  </si>
  <si>
    <t>成都宝悦</t>
  </si>
  <si>
    <t>CA4539</t>
    <phoneticPr fontId="26" type="noConversion"/>
  </si>
  <si>
    <t>CZ7066</t>
    <phoneticPr fontId="26" type="noConversion"/>
  </si>
  <si>
    <t>返程航班号</t>
  </si>
  <si>
    <t>9C6714</t>
  </si>
  <si>
    <t>CA1810</t>
  </si>
  <si>
    <t>SC1173</t>
  </si>
  <si>
    <t>SC8406</t>
  </si>
  <si>
    <t>MF8441</t>
    <phoneticPr fontId="26" type="noConversion"/>
  </si>
  <si>
    <t>MF8441</t>
  </si>
  <si>
    <t>返程日期</t>
    <phoneticPr fontId="26" type="noConversion"/>
  </si>
  <si>
    <t>20日酒店定点发车</t>
    <phoneticPr fontId="26" type="noConversion"/>
  </si>
  <si>
    <t>9点</t>
    <phoneticPr fontId="26" type="noConversion"/>
  </si>
  <si>
    <t>彭诺</t>
    <phoneticPr fontId="26" type="noConversion"/>
  </si>
  <si>
    <t>10点</t>
    <phoneticPr fontId="26" type="noConversion"/>
  </si>
  <si>
    <t>发车时间</t>
    <phoneticPr fontId="26" type="noConversion"/>
  </si>
  <si>
    <t>13点</t>
    <phoneticPr fontId="26" type="noConversion"/>
  </si>
  <si>
    <t>王冬</t>
    <phoneticPr fontId="26" type="noConversion"/>
  </si>
  <si>
    <t>中升集团</t>
    <phoneticPr fontId="26" type="noConversion"/>
  </si>
  <si>
    <t>MU2187</t>
    <phoneticPr fontId="26" type="noConversion"/>
  </si>
  <si>
    <t>朗学红</t>
    <phoneticPr fontId="26" type="noConversion"/>
  </si>
  <si>
    <t>CZ4404</t>
    <phoneticPr fontId="26" type="noConversion"/>
  </si>
  <si>
    <t>接机表</t>
    <phoneticPr fontId="26" type="noConversion"/>
  </si>
  <si>
    <t>送机表</t>
    <phoneticPr fontId="26" type="noConversion"/>
  </si>
  <si>
    <t>MF8502</t>
    <phoneticPr fontId="26" type="noConversion"/>
  </si>
  <si>
    <t>III A 8</t>
  </si>
  <si>
    <r>
      <t>19</t>
    </r>
    <r>
      <rPr>
        <sz val="14"/>
        <color theme="1"/>
        <rFont val="宋体"/>
        <family val="3"/>
        <charset val="134"/>
      </rPr>
      <t>日</t>
    </r>
    <r>
      <rPr>
        <sz val="14"/>
        <color theme="1"/>
        <rFont val="Times New Roman"/>
        <family val="1"/>
      </rPr>
      <t>/21</t>
    </r>
    <r>
      <rPr>
        <sz val="14"/>
        <color theme="1"/>
        <rFont val="宋体"/>
        <family val="3"/>
        <charset val="134"/>
      </rPr>
      <t>日会议礼仪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人</t>
    </r>
    <r>
      <rPr>
        <sz val="14"/>
        <color theme="1"/>
        <rFont val="Times New Roman"/>
        <family val="1"/>
      </rPr>
      <t>*2</t>
    </r>
    <r>
      <rPr>
        <sz val="14"/>
        <color theme="1"/>
        <rFont val="宋体"/>
        <family val="3"/>
        <charset val="134"/>
      </rPr>
      <t>天</t>
    </r>
    <phoneticPr fontId="26" type="noConversion"/>
  </si>
  <si>
    <r>
      <t>1</t>
    </r>
    <r>
      <rPr>
        <sz val="14"/>
        <color theme="1"/>
        <rFont val="宋体"/>
        <family val="3"/>
        <charset val="134"/>
      </rPr>
      <t>人提前</t>
    </r>
    <r>
      <rPr>
        <sz val="14"/>
        <color theme="1"/>
        <rFont val="MINI Serif"/>
        <family val="1"/>
      </rPr>
      <t>1</t>
    </r>
    <r>
      <rPr>
        <sz val="14"/>
        <color theme="1"/>
        <rFont val="宋体"/>
        <family val="3"/>
        <charset val="134"/>
      </rPr>
      <t>天彩排劳务费及往返打车费用</t>
    </r>
    <phoneticPr fontId="26" type="noConversion"/>
  </si>
  <si>
    <t>厦门站</t>
    <phoneticPr fontId="26" type="noConversion"/>
  </si>
  <si>
    <t>22日酒店定点发车</t>
    <phoneticPr fontId="26" type="noConversion"/>
  </si>
  <si>
    <t>Account Manager</t>
    <phoneticPr fontId="26" type="noConversion"/>
  </si>
  <si>
    <t>I B 2</t>
    <phoneticPr fontId="26" type="noConversion"/>
  </si>
  <si>
    <t>I B 3</t>
    <phoneticPr fontId="26" type="noConversion"/>
  </si>
  <si>
    <t>结算金额</t>
    <phoneticPr fontId="26" type="noConversion"/>
  </si>
  <si>
    <t>原PO金额</t>
    <phoneticPr fontId="26" type="noConversion"/>
  </si>
  <si>
    <t>3天会议6次茶歇，19日80人，20日40人，21日62人</t>
    <phoneticPr fontId="26" type="noConversion"/>
  </si>
  <si>
    <t>Crew flights for event (Economy class) I</t>
    <phoneticPr fontId="26" type="noConversion"/>
  </si>
  <si>
    <t>Agency Staff Accomodation I</t>
    <phoneticPr fontId="26" type="noConversion"/>
  </si>
  <si>
    <t>Agency Staff working on site traffic</t>
    <phoneticPr fontId="26" type="noConversion"/>
  </si>
  <si>
    <t>结算材料P2</t>
    <phoneticPr fontId="26" type="noConversion"/>
  </si>
  <si>
    <t>结算材料P3</t>
  </si>
  <si>
    <t>结算材料P4</t>
  </si>
  <si>
    <t>结算材料P5</t>
  </si>
  <si>
    <t>结算材料P6</t>
  </si>
  <si>
    <t>结算材料P7</t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</si>
  <si>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P8</t>
    </r>
    <phoneticPr fontId="26" type="noConversion"/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</si>
  <si>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P9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</si>
  <si>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P10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</si>
  <si>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P11</t>
    </r>
    <phoneticPr fontId="26" type="noConversion"/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</si>
  <si>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P12</t>
    </r>
    <phoneticPr fontId="26" type="noConversion"/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</si>
  <si>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P13</t>
    </r>
    <phoneticPr fontId="26" type="noConversion"/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</si>
  <si>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P14</t>
    </r>
    <phoneticPr fontId="26" type="noConversion"/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</si>
  <si>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P15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</si>
  <si>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P16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</si>
  <si>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P17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</si>
  <si>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P18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</si>
  <si>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宋体"/>
        <family val="3"/>
        <charset val="134"/>
      </rPr>
      <t>结算材料</t>
    </r>
    <r>
      <rPr>
        <sz val="14"/>
        <color theme="1"/>
        <rFont val="Times New Roman"/>
        <family val="1"/>
      </rPr>
      <t>P19</t>
    </r>
    <phoneticPr fontId="26" type="noConversion"/>
  </si>
  <si>
    <t xml:space="preserve">Standard Conference </t>
    <phoneticPr fontId="26" type="noConversion"/>
  </si>
  <si>
    <t>优惠价（不含税）</t>
    <phoneticPr fontId="26" type="noConversion"/>
  </si>
  <si>
    <t>搭建舞台，铺设灰色地毯</t>
    <phoneticPr fontId="26" type="noConversion"/>
  </si>
  <si>
    <t>结算材料P20</t>
    <phoneticPr fontId="26" type="noConversion"/>
  </si>
  <si>
    <t>结算材料P21</t>
    <phoneticPr fontId="26" type="noConversion"/>
  </si>
  <si>
    <t>二手车奖杯奖状费用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</si>
</sst>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[$¥-804]#,##0.00"/>
    <numFmt numFmtId="177" formatCode="[$¥-411]#,##0.00"/>
    <numFmt numFmtId="178" formatCode="_-[$¥-411]* #,##0_-;\-[$¥-411]* #,##0_-;_-[$¥-411]* &quot;-&quot;_-;_-@_-"/>
    <numFmt numFmtId="179" formatCode="[$¥-411]#,##0"/>
    <numFmt numFmtId="180" formatCode="_(* #,##0.00_);_(* \(#,##0.00\);_(* &quot;-&quot;??_);_(@_)"/>
    <numFmt numFmtId="181" formatCode="0_);[Red]\(0\)"/>
    <numFmt numFmtId="182" formatCode="[$¥-804]#,##0"/>
    <numFmt numFmtId="183" formatCode="_ [$¥-804]* #,##0.00_ ;_ [$¥-804]* \-#,##0.00_ ;_ [$¥-804]* &quot;-&quot;??_ ;_ @_ "/>
    <numFmt numFmtId="184" formatCode="[$¥-411]#,##0.00;\-[$¥-411]#,##0.00"/>
    <numFmt numFmtId="185" formatCode="_(* #,##0_);_(* \(#,##0\);_(* &quot;-&quot;??_);_(@_)"/>
    <numFmt numFmtId="186" formatCode="\¥#,##0.00_);[Red]\(\¥#,##0.00\)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name val="MINI Serif"/>
      <family val="1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sz val="12"/>
      <name val="BMWTypeRegular"/>
      <family val="1"/>
    </font>
    <font>
      <u/>
      <sz val="10"/>
      <color indexed="12"/>
      <name val="Verdana"/>
      <family val="2"/>
    </font>
    <font>
      <sz val="9"/>
      <color theme="1"/>
      <name val="BMW Group"/>
      <family val="1"/>
    </font>
    <font>
      <b/>
      <sz val="12"/>
      <color indexed="8"/>
      <name val="BMW Type Global Regular"/>
      <family val="1"/>
    </font>
    <font>
      <b/>
      <sz val="12"/>
      <color theme="1"/>
      <name val="BMW Type Global Regular"/>
      <family val="1"/>
    </font>
    <font>
      <u/>
      <sz val="10"/>
      <color indexed="12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MINI Serif"/>
      <family val="3"/>
      <charset val="134"/>
    </font>
    <font>
      <sz val="14"/>
      <color theme="1"/>
      <name val="Times New Roman"/>
      <family val="1"/>
    </font>
    <font>
      <sz val="14"/>
      <color rgb="FFFF0000"/>
      <name val="MINI Serif"/>
      <family val="1"/>
    </font>
    <font>
      <sz val="14"/>
      <color theme="1"/>
      <name val="宋体"/>
      <family val="1"/>
      <charset val="134"/>
    </font>
    <font>
      <sz val="14"/>
      <color rgb="FFFF0000"/>
      <name val="宋体"/>
      <family val="3"/>
      <charset val="134"/>
    </font>
    <font>
      <sz val="12"/>
      <color rgb="FF000000"/>
      <name val="Calibri"/>
      <family val="2"/>
    </font>
    <font>
      <sz val="10"/>
      <color theme="1"/>
      <name val="宋体"/>
      <family val="2"/>
      <scheme val="minor"/>
    </font>
    <font>
      <sz val="12"/>
      <color rgb="FFFF0000"/>
      <name val="Calibri"/>
      <family val="2"/>
    </font>
    <font>
      <sz val="10"/>
      <color rgb="FFFF0000"/>
      <name val="宋体"/>
      <family val="2"/>
      <scheme val="minor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8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9"/>
      <color theme="1"/>
      <name val="宋体"/>
      <family val="3"/>
      <charset val="134"/>
    </font>
    <font>
      <b/>
      <sz val="11"/>
      <color indexed="8"/>
      <name val="BMW Type Global Regular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B608D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4">
    <xf numFmtId="0" fontId="0" fillId="0" borderId="0"/>
    <xf numFmtId="182" fontId="21" fillId="0" borderId="0"/>
    <xf numFmtId="176" fontId="19" fillId="0" borderId="0"/>
    <xf numFmtId="180" fontId="2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8" fontId="25" fillId="0" borderId="0"/>
    <xf numFmtId="184" fontId="19" fillId="0" borderId="0">
      <alignment vertical="center"/>
    </xf>
    <xf numFmtId="176" fontId="25" fillId="0" borderId="0"/>
    <xf numFmtId="0" fontId="22" fillId="0" borderId="0"/>
    <xf numFmtId="184" fontId="19" fillId="0" borderId="0"/>
    <xf numFmtId="182" fontId="19" fillId="0" borderId="0"/>
    <xf numFmtId="177" fontId="20" fillId="0" borderId="0"/>
    <xf numFmtId="176" fontId="19" fillId="0" borderId="0"/>
    <xf numFmtId="179" fontId="19" fillId="0" borderId="0"/>
    <xf numFmtId="182" fontId="20" fillId="0" borderId="0">
      <alignment vertical="center"/>
    </xf>
    <xf numFmtId="0" fontId="23" fillId="0" borderId="0">
      <alignment vertical="center"/>
    </xf>
    <xf numFmtId="182" fontId="25" fillId="0" borderId="0"/>
    <xf numFmtId="179" fontId="19" fillId="0" borderId="0"/>
    <xf numFmtId="182" fontId="25" fillId="0" borderId="0"/>
    <xf numFmtId="177" fontId="19" fillId="0" borderId="0"/>
    <xf numFmtId="182" fontId="19" fillId="0" borderId="0"/>
    <xf numFmtId="182" fontId="19" fillId="0" borderId="0"/>
    <xf numFmtId="182" fontId="19" fillId="0" borderId="0">
      <alignment vertical="center"/>
    </xf>
    <xf numFmtId="0" fontId="19" fillId="0" borderId="0"/>
    <xf numFmtId="0" fontId="22" fillId="0" borderId="0">
      <alignment vertical="center"/>
    </xf>
    <xf numFmtId="184" fontId="25" fillId="0" borderId="0"/>
    <xf numFmtId="184" fontId="25" fillId="0" borderId="0"/>
    <xf numFmtId="184" fontId="25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182" fontId="25" fillId="0" borderId="0"/>
    <xf numFmtId="176" fontId="25" fillId="0" borderId="0"/>
    <xf numFmtId="0" fontId="22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83" fontId="20" fillId="0" borderId="0"/>
    <xf numFmtId="184" fontId="20" fillId="0" borderId="0"/>
    <xf numFmtId="176" fontId="20" fillId="0" borderId="0"/>
    <xf numFmtId="182" fontId="20" fillId="0" borderId="0"/>
    <xf numFmtId="179" fontId="20" fillId="0" borderId="0">
      <alignment vertical="center"/>
    </xf>
    <xf numFmtId="179" fontId="20" fillId="0" borderId="0"/>
    <xf numFmtId="0" fontId="33" fillId="0" borderId="0" applyNumberFormat="0" applyFont="0" applyFill="0" applyBorder="0" applyAlignment="0" applyProtection="0"/>
  </cellStyleXfs>
  <cellXfs count="211">
    <xf numFmtId="0" fontId="0" fillId="0" borderId="0" xfId="0"/>
    <xf numFmtId="49" fontId="2" fillId="0" borderId="0" xfId="16" applyNumberFormat="1" applyFont="1" applyAlignment="1">
      <alignment horizontal="left" vertical="center"/>
    </xf>
    <xf numFmtId="182" fontId="2" fillId="0" borderId="0" xfId="16" applyFont="1" applyAlignment="1">
      <alignment horizontal="left" vertical="center"/>
    </xf>
    <xf numFmtId="185" fontId="2" fillId="0" borderId="0" xfId="3" applyNumberFormat="1" applyFont="1" applyAlignment="1">
      <alignment horizontal="left" vertical="center"/>
    </xf>
    <xf numFmtId="185" fontId="2" fillId="0" borderId="0" xfId="3" applyNumberFormat="1" applyFont="1" applyAlignment="1">
      <alignment horizontal="right" vertical="center"/>
    </xf>
    <xf numFmtId="176" fontId="2" fillId="0" borderId="0" xfId="16" applyNumberFormat="1" applyFont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85" fontId="3" fillId="3" borderId="2" xfId="3" applyNumberFormat="1" applyFont="1" applyFill="1" applyBorder="1" applyAlignment="1">
      <alignment horizontal="left" vertical="center"/>
    </xf>
    <xf numFmtId="185" fontId="3" fillId="3" borderId="2" xfId="3" applyNumberFormat="1" applyFont="1" applyFill="1" applyBorder="1" applyAlignment="1">
      <alignment horizontal="right" vertical="center"/>
    </xf>
    <xf numFmtId="182" fontId="3" fillId="3" borderId="2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left" vertical="center"/>
    </xf>
    <xf numFmtId="176" fontId="3" fillId="4" borderId="2" xfId="2" applyFont="1" applyFill="1" applyBorder="1" applyAlignment="1">
      <alignment horizontal="left" vertical="center"/>
    </xf>
    <xf numFmtId="185" fontId="3" fillId="4" borderId="2" xfId="3" applyNumberFormat="1" applyFont="1" applyFill="1" applyBorder="1" applyAlignment="1">
      <alignment horizontal="left" vertical="center"/>
    </xf>
    <xf numFmtId="185" fontId="3" fillId="4" borderId="2" xfId="3" applyNumberFormat="1" applyFont="1" applyFill="1" applyBorder="1" applyAlignment="1">
      <alignment horizontal="right" vertical="center"/>
    </xf>
    <xf numFmtId="185" fontId="3" fillId="4" borderId="2" xfId="3" applyNumberFormat="1" applyFont="1" applyFill="1" applyBorder="1" applyAlignment="1">
      <alignment horizontal="left" vertical="center" wrapText="1"/>
    </xf>
    <xf numFmtId="176" fontId="3" fillId="4" borderId="2" xfId="2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185" fontId="3" fillId="5" borderId="2" xfId="3" applyNumberFormat="1" applyFont="1" applyFill="1" applyBorder="1" applyAlignment="1">
      <alignment horizontal="left" vertical="center"/>
    </xf>
    <xf numFmtId="185" fontId="3" fillId="5" borderId="2" xfId="3" applyNumberFormat="1" applyFont="1" applyFill="1" applyBorder="1" applyAlignment="1">
      <alignment horizontal="right" vertical="center"/>
    </xf>
    <xf numFmtId="182" fontId="3" fillId="5" borderId="2" xfId="0" applyNumberFormat="1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left" vertical="center"/>
    </xf>
    <xf numFmtId="49" fontId="3" fillId="6" borderId="3" xfId="34" applyNumberFormat="1" applyFont="1" applyFill="1" applyBorder="1" applyAlignment="1">
      <alignment horizontal="left" vertical="center"/>
    </xf>
    <xf numFmtId="176" fontId="3" fillId="6" borderId="2" xfId="39" applyFont="1" applyFill="1" applyBorder="1" applyAlignment="1">
      <alignment horizontal="left" vertical="center"/>
    </xf>
    <xf numFmtId="185" fontId="3" fillId="6" borderId="2" xfId="3" applyNumberFormat="1" applyFont="1" applyFill="1" applyBorder="1" applyAlignment="1">
      <alignment horizontal="left" vertical="center"/>
    </xf>
    <xf numFmtId="185" fontId="3" fillId="6" borderId="2" xfId="3" applyNumberFormat="1" applyFont="1" applyFill="1" applyBorder="1" applyAlignment="1">
      <alignment horizontal="right" vertical="center"/>
    </xf>
    <xf numFmtId="185" fontId="3" fillId="6" borderId="2" xfId="3" applyNumberFormat="1" applyFont="1" applyFill="1" applyBorder="1" applyAlignment="1">
      <alignment horizontal="left" vertical="center" wrapText="1"/>
    </xf>
    <xf numFmtId="176" fontId="3" fillId="6" borderId="2" xfId="12" applyFont="1" applyFill="1" applyBorder="1" applyAlignment="1">
      <alignment horizontal="left" vertical="center" wrapText="1"/>
    </xf>
    <xf numFmtId="0" fontId="2" fillId="0" borderId="2" xfId="10" applyNumberFormat="1" applyFont="1" applyBorder="1" applyAlignment="1">
      <alignment horizontal="left" vertical="center"/>
    </xf>
    <xf numFmtId="182" fontId="2" fillId="0" borderId="2" xfId="18" applyFont="1" applyBorder="1" applyAlignment="1">
      <alignment horizontal="left" vertical="center" wrapText="1"/>
    </xf>
    <xf numFmtId="185" fontId="2" fillId="0" borderId="2" xfId="3" applyNumberFormat="1" applyFont="1" applyFill="1" applyBorder="1" applyAlignment="1">
      <alignment horizontal="left" vertical="center" wrapText="1"/>
    </xf>
    <xf numFmtId="185" fontId="2" fillId="0" borderId="2" xfId="3" applyNumberFormat="1" applyFont="1" applyFill="1" applyBorder="1" applyAlignment="1">
      <alignment horizontal="right" vertical="center" wrapText="1"/>
    </xf>
    <xf numFmtId="182" fontId="2" fillId="7" borderId="2" xfId="18" applyFont="1" applyFill="1" applyBorder="1" applyAlignment="1">
      <alignment horizontal="left" vertical="center"/>
    </xf>
    <xf numFmtId="182" fontId="2" fillId="7" borderId="2" xfId="16" applyFont="1" applyFill="1" applyBorder="1" applyAlignment="1">
      <alignment horizontal="left" vertical="center"/>
    </xf>
    <xf numFmtId="176" fontId="2" fillId="0" borderId="2" xfId="1" applyNumberFormat="1" applyFont="1" applyFill="1" applyBorder="1" applyAlignment="1">
      <alignment horizontal="left" vertical="center" wrapText="1"/>
    </xf>
    <xf numFmtId="182" fontId="3" fillId="4" borderId="4" xfId="10" applyFont="1" applyFill="1" applyBorder="1" applyAlignment="1">
      <alignment horizontal="left" vertical="center"/>
    </xf>
    <xf numFmtId="182" fontId="3" fillId="4" borderId="5" xfId="10" applyFont="1" applyFill="1" applyBorder="1" applyAlignment="1">
      <alignment horizontal="left" vertical="center"/>
    </xf>
    <xf numFmtId="185" fontId="3" fillId="4" borderId="5" xfId="3" applyNumberFormat="1" applyFont="1" applyFill="1" applyBorder="1" applyAlignment="1">
      <alignment horizontal="left" vertical="center"/>
    </xf>
    <xf numFmtId="185" fontId="3" fillId="4" borderId="5" xfId="3" applyNumberFormat="1" applyFont="1" applyFill="1" applyBorder="1" applyAlignment="1">
      <alignment horizontal="right" vertical="center"/>
    </xf>
    <xf numFmtId="185" fontId="3" fillId="4" borderId="5" xfId="3" applyNumberFormat="1" applyFont="1" applyFill="1" applyBorder="1" applyAlignment="1">
      <alignment horizontal="left" vertical="center" wrapText="1"/>
    </xf>
    <xf numFmtId="176" fontId="3" fillId="4" borderId="5" xfId="10" applyNumberFormat="1" applyFont="1" applyFill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/>
    </xf>
    <xf numFmtId="176" fontId="2" fillId="7" borderId="2" xfId="1" applyNumberFormat="1" applyFont="1" applyFill="1" applyBorder="1" applyAlignment="1">
      <alignment horizontal="left" vertical="center" wrapText="1"/>
    </xf>
    <xf numFmtId="182" fontId="2" fillId="0" borderId="2" xfId="18" applyFont="1" applyFill="1" applyBorder="1" applyAlignment="1">
      <alignment horizontal="left" vertical="center"/>
    </xf>
    <xf numFmtId="185" fontId="4" fillId="0" borderId="2" xfId="3" applyNumberFormat="1" applyFont="1" applyFill="1" applyBorder="1" applyAlignment="1">
      <alignment horizontal="right" vertical="center" wrapText="1"/>
    </xf>
    <xf numFmtId="185" fontId="2" fillId="0" borderId="2" xfId="3" applyNumberFormat="1" applyFont="1" applyFill="1" applyBorder="1" applyAlignment="1">
      <alignment horizontal="center" vertical="center" wrapText="1"/>
    </xf>
    <xf numFmtId="182" fontId="2" fillId="0" borderId="2" xfId="3" applyNumberFormat="1" applyFont="1" applyFill="1" applyBorder="1" applyAlignment="1">
      <alignment horizontal="left" vertical="center" wrapText="1"/>
    </xf>
    <xf numFmtId="49" fontId="2" fillId="0" borderId="2" xfId="16" applyNumberFormat="1" applyFont="1" applyBorder="1" applyAlignment="1">
      <alignment horizontal="left" vertical="center"/>
    </xf>
    <xf numFmtId="182" fontId="3" fillId="3" borderId="2" xfId="10" applyFont="1" applyFill="1" applyBorder="1" applyAlignment="1">
      <alignment horizontal="left" vertical="center" wrapText="1"/>
    </xf>
    <xf numFmtId="182" fontId="3" fillId="5" borderId="2" xfId="10" applyFont="1" applyFill="1" applyBorder="1" applyAlignment="1">
      <alignment horizontal="left" vertical="center" wrapText="1"/>
    </xf>
    <xf numFmtId="49" fontId="3" fillId="6" borderId="6" xfId="34" applyNumberFormat="1" applyFont="1" applyFill="1" applyBorder="1" applyAlignment="1">
      <alignment horizontal="left" vertical="center"/>
    </xf>
    <xf numFmtId="182" fontId="2" fillId="0" borderId="2" xfId="18" applyFont="1" applyBorder="1" applyAlignment="1">
      <alignment vertical="center" wrapText="1"/>
    </xf>
    <xf numFmtId="182" fontId="3" fillId="4" borderId="7" xfId="10" applyFont="1" applyFill="1" applyBorder="1" applyAlignment="1">
      <alignment horizontal="left" vertical="center" wrapText="1"/>
    </xf>
    <xf numFmtId="182" fontId="2" fillId="0" borderId="2" xfId="1" applyFont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185" fontId="3" fillId="5" borderId="8" xfId="3" applyNumberFormat="1" applyFont="1" applyFill="1" applyBorder="1" applyAlignment="1">
      <alignment horizontal="left" vertical="center"/>
    </xf>
    <xf numFmtId="185" fontId="3" fillId="5" borderId="8" xfId="3" applyNumberFormat="1" applyFont="1" applyFill="1" applyBorder="1" applyAlignment="1">
      <alignment horizontal="right" vertical="center"/>
    </xf>
    <xf numFmtId="182" fontId="3" fillId="5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85" fontId="3" fillId="0" borderId="10" xfId="3" applyNumberFormat="1" applyFont="1" applyFill="1" applyBorder="1" applyAlignment="1">
      <alignment horizontal="left" vertical="center"/>
    </xf>
    <xf numFmtId="185" fontId="3" fillId="0" borderId="10" xfId="3" applyNumberFormat="1" applyFont="1" applyFill="1" applyBorder="1" applyAlignment="1">
      <alignment horizontal="right" vertical="center"/>
    </xf>
    <xf numFmtId="182" fontId="3" fillId="0" borderId="10" xfId="0" applyNumberFormat="1" applyFont="1" applyBorder="1" applyAlignment="1">
      <alignment horizontal="left" vertical="center"/>
    </xf>
    <xf numFmtId="182" fontId="3" fillId="0" borderId="6" xfId="0" applyNumberFormat="1" applyFont="1" applyBorder="1" applyAlignment="1">
      <alignment horizontal="left" vertical="center"/>
    </xf>
    <xf numFmtId="49" fontId="3" fillId="5" borderId="11" xfId="0" applyNumberFormat="1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185" fontId="3" fillId="5" borderId="11" xfId="3" applyNumberFormat="1" applyFont="1" applyFill="1" applyBorder="1" applyAlignment="1">
      <alignment horizontal="left" vertical="center"/>
    </xf>
    <xf numFmtId="185" fontId="3" fillId="5" borderId="11" xfId="3" applyNumberFormat="1" applyFont="1" applyFill="1" applyBorder="1" applyAlignment="1">
      <alignment horizontal="right" vertical="center"/>
    </xf>
    <xf numFmtId="182" fontId="3" fillId="5" borderId="11" xfId="0" applyNumberFormat="1" applyFont="1" applyFill="1" applyBorder="1" applyAlignment="1">
      <alignment horizontal="left" vertical="center"/>
    </xf>
    <xf numFmtId="176" fontId="3" fillId="5" borderId="11" xfId="0" applyNumberFormat="1" applyFont="1" applyFill="1" applyBorder="1" applyAlignment="1">
      <alignment horizontal="left" vertical="center"/>
    </xf>
    <xf numFmtId="182" fontId="2" fillId="0" borderId="6" xfId="1" applyFont="1" applyBorder="1" applyAlignment="1">
      <alignment horizontal="left" vertical="center" wrapText="1"/>
    </xf>
    <xf numFmtId="0" fontId="6" fillId="0" borderId="0" xfId="0" applyFont="1"/>
    <xf numFmtId="0" fontId="7" fillId="0" borderId="0" xfId="28" applyFont="1"/>
    <xf numFmtId="0" fontId="6" fillId="8" borderId="2" xfId="0" applyFont="1" applyFill="1" applyBorder="1" applyAlignment="1">
      <alignment vertical="center"/>
    </xf>
    <xf numFmtId="40" fontId="6" fillId="8" borderId="2" xfId="0" applyNumberFormat="1" applyFont="1" applyFill="1" applyBorder="1" applyAlignment="1">
      <alignment horizontal="center" vertical="center"/>
    </xf>
    <xf numFmtId="49" fontId="9" fillId="9" borderId="2" xfId="0" applyNumberFormat="1" applyFont="1" applyFill="1" applyBorder="1" applyAlignment="1">
      <alignment vertical="center"/>
    </xf>
    <xf numFmtId="40" fontId="10" fillId="9" borderId="2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vertical="center"/>
    </xf>
    <xf numFmtId="0" fontId="11" fillId="7" borderId="12" xfId="5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40" fontId="6" fillId="9" borderId="2" xfId="0" applyNumberFormat="1" applyFont="1" applyFill="1" applyBorder="1" applyAlignment="1">
      <alignment horizontal="center" vertical="center"/>
    </xf>
    <xf numFmtId="49" fontId="6" fillId="8" borderId="9" xfId="0" applyNumberFormat="1" applyFont="1" applyFill="1" applyBorder="1" applyAlignment="1">
      <alignment vertical="center"/>
    </xf>
    <xf numFmtId="0" fontId="13" fillId="0" borderId="2" xfId="24" applyFont="1" applyFill="1" applyBorder="1" applyAlignment="1" applyProtection="1">
      <alignment horizontal="center" vertical="center"/>
      <protection locked="0"/>
    </xf>
    <xf numFmtId="0" fontId="14" fillId="0" borderId="2" xfId="4" applyFont="1" applyFill="1" applyBorder="1" applyAlignment="1" applyProtection="1">
      <alignment horizontal="center" vertical="center"/>
      <protection locked="0"/>
    </xf>
    <xf numFmtId="0" fontId="6" fillId="8" borderId="8" xfId="0" applyFont="1" applyFill="1" applyBorder="1" applyAlignment="1">
      <alignment vertical="center"/>
    </xf>
    <xf numFmtId="14" fontId="12" fillId="0" borderId="13" xfId="0" applyNumberFormat="1" applyFont="1" applyBorder="1" applyAlignment="1">
      <alignment horizontal="center" vertical="center"/>
    </xf>
    <xf numFmtId="186" fontId="6" fillId="8" borderId="2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horizontal="left" vertical="center"/>
    </xf>
    <xf numFmtId="186" fontId="16" fillId="9" borderId="2" xfId="0" applyNumberFormat="1" applyFont="1" applyFill="1" applyBorder="1" applyAlignment="1">
      <alignment vertical="center"/>
    </xf>
    <xf numFmtId="49" fontId="17" fillId="9" borderId="2" xfId="0" applyNumberFormat="1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vertical="center"/>
    </xf>
    <xf numFmtId="40" fontId="6" fillId="8" borderId="15" xfId="0" applyNumberFormat="1" applyFont="1" applyFill="1" applyBorder="1" applyAlignment="1">
      <alignment vertical="center"/>
    </xf>
    <xf numFmtId="40" fontId="6" fillId="0" borderId="0" xfId="0" applyNumberFormat="1" applyFont="1" applyFill="1" applyAlignment="1">
      <alignment horizontal="right"/>
    </xf>
    <xf numFmtId="40" fontId="6" fillId="0" borderId="0" xfId="0" applyNumberFormat="1" applyFont="1" applyFill="1"/>
    <xf numFmtId="0" fontId="7" fillId="0" borderId="0" xfId="28" applyFont="1" applyFill="1"/>
    <xf numFmtId="49" fontId="9" fillId="0" borderId="2" xfId="0" applyNumberFormat="1" applyFont="1" applyFill="1" applyBorder="1" applyAlignment="1">
      <alignment vertical="center"/>
    </xf>
    <xf numFmtId="186" fontId="16" fillId="0" borderId="2" xfId="0" applyNumberFormat="1" applyFont="1" applyFill="1" applyBorder="1" applyAlignment="1">
      <alignment vertical="center"/>
    </xf>
    <xf numFmtId="0" fontId="6" fillId="0" borderId="0" xfId="0" applyFont="1" applyFill="1"/>
    <xf numFmtId="182" fontId="27" fillId="0" borderId="2" xfId="18" applyFont="1" applyBorder="1" applyAlignment="1">
      <alignment vertical="center" wrapText="1"/>
    </xf>
    <xf numFmtId="182" fontId="5" fillId="0" borderId="2" xfId="18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2" fillId="0" borderId="0" xfId="43" applyFont="1" applyFill="1" applyBorder="1" applyAlignment="1">
      <alignment vertical="center"/>
    </xf>
    <xf numFmtId="0" fontId="33" fillId="0" borderId="0" xfId="43" applyFill="1" applyAlignment="1">
      <alignment vertical="center"/>
    </xf>
    <xf numFmtId="0" fontId="34" fillId="0" borderId="0" xfId="43" applyFont="1" applyFill="1" applyBorder="1" applyAlignment="1">
      <alignment vertical="center"/>
    </xf>
    <xf numFmtId="0" fontId="35" fillId="0" borderId="0" xfId="43" applyFont="1" applyFill="1" applyAlignment="1">
      <alignment vertical="center"/>
    </xf>
    <xf numFmtId="0" fontId="0" fillId="0" borderId="0" xfId="0" applyFill="1"/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8" fillId="0" borderId="0" xfId="43" applyFont="1" applyFill="1" applyBorder="1" applyAlignment="1">
      <alignment vertical="center"/>
    </xf>
    <xf numFmtId="0" fontId="36" fillId="0" borderId="0" xfId="43" applyFont="1" applyFill="1" applyBorder="1" applyAlignment="1">
      <alignment vertical="center"/>
    </xf>
    <xf numFmtId="0" fontId="39" fillId="0" borderId="0" xfId="43" applyFont="1" applyFill="1" applyAlignment="1">
      <alignment vertical="center"/>
    </xf>
    <xf numFmtId="0" fontId="40" fillId="0" borderId="0" xfId="43" applyFont="1" applyFill="1" applyBorder="1" applyAlignment="1">
      <alignment vertical="center"/>
    </xf>
    <xf numFmtId="0" fontId="40" fillId="0" borderId="0" xfId="43" applyFont="1" applyFill="1" applyAlignment="1">
      <alignment vertical="center"/>
    </xf>
    <xf numFmtId="0" fontId="39" fillId="0" borderId="0" xfId="0" applyFont="1" applyFill="1"/>
    <xf numFmtId="0" fontId="36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0" xfId="0" applyFont="1" applyBorder="1" applyAlignment="1">
      <alignment horizontal="left" vertical="center"/>
    </xf>
    <xf numFmtId="0" fontId="42" fillId="0" borderId="2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9" xfId="0" applyFont="1" applyBorder="1" applyAlignment="1">
      <alignment horizontal="left" vertical="center"/>
    </xf>
    <xf numFmtId="0" fontId="42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4" xfId="0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2" fillId="0" borderId="18" xfId="0" applyFont="1" applyBorder="1" applyAlignment="1">
      <alignment horizontal="left" vertical="center"/>
    </xf>
    <xf numFmtId="20" fontId="42" fillId="0" borderId="19" xfId="0" applyNumberFormat="1" applyFont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left" vertical="center"/>
    </xf>
    <xf numFmtId="0" fontId="42" fillId="0" borderId="25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2" xfId="43" applyFont="1" applyFill="1" applyBorder="1" applyAlignment="1">
      <alignment horizontal="center" vertical="center"/>
    </xf>
    <xf numFmtId="0" fontId="42" fillId="0" borderId="2" xfId="43" applyFont="1" applyFill="1" applyBorder="1" applyAlignment="1">
      <alignment horizontal="left" vertical="center"/>
    </xf>
    <xf numFmtId="0" fontId="42" fillId="0" borderId="8" xfId="43" applyFont="1" applyFill="1" applyBorder="1" applyAlignment="1">
      <alignment horizontal="center" vertical="center"/>
    </xf>
    <xf numFmtId="0" fontId="42" fillId="0" borderId="2" xfId="30" applyFont="1" applyFill="1" applyBorder="1" applyAlignment="1">
      <alignment horizontal="center" vertical="center"/>
    </xf>
    <xf numFmtId="0" fontId="43" fillId="0" borderId="2" xfId="30" applyFont="1" applyFill="1" applyBorder="1" applyAlignment="1">
      <alignment horizontal="center" vertical="center"/>
    </xf>
    <xf numFmtId="0" fontId="43" fillId="0" borderId="2" xfId="30" applyFont="1" applyFill="1" applyBorder="1" applyAlignment="1">
      <alignment horizontal="left" vertical="center"/>
    </xf>
    <xf numFmtId="0" fontId="42" fillId="0" borderId="2" xfId="30" applyFont="1" applyFill="1" applyBorder="1" applyAlignment="1">
      <alignment horizontal="left" vertical="center"/>
    </xf>
    <xf numFmtId="20" fontId="42" fillId="0" borderId="2" xfId="30" applyNumberFormat="1" applyFont="1" applyFill="1" applyBorder="1" applyAlignment="1">
      <alignment horizontal="center" vertical="center"/>
    </xf>
    <xf numFmtId="0" fontId="44" fillId="0" borderId="2" xfId="30" applyFont="1" applyFill="1" applyBorder="1" applyAlignment="1">
      <alignment vertical="center"/>
    </xf>
    <xf numFmtId="0" fontId="44" fillId="0" borderId="2" xfId="30" applyFont="1" applyFill="1" applyBorder="1" applyAlignment="1">
      <alignment horizontal="center" vertical="center"/>
    </xf>
    <xf numFmtId="0" fontId="45" fillId="10" borderId="36" xfId="0" applyFont="1" applyFill="1" applyBorder="1" applyAlignment="1">
      <alignment horizontal="center" vertical="center"/>
    </xf>
    <xf numFmtId="0" fontId="45" fillId="10" borderId="36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49" fontId="3" fillId="2" borderId="1" xfId="16" applyNumberFormat="1" applyFont="1" applyFill="1" applyBorder="1" applyAlignment="1">
      <alignment vertical="center"/>
    </xf>
    <xf numFmtId="182" fontId="27" fillId="0" borderId="0" xfId="16" applyFont="1" applyAlignment="1">
      <alignment horizontal="left" vertical="center"/>
    </xf>
    <xf numFmtId="182" fontId="2" fillId="0" borderId="2" xfId="18" applyFont="1" applyFill="1" applyBorder="1" applyAlignment="1">
      <alignment horizontal="left" vertical="center" wrapText="1"/>
    </xf>
    <xf numFmtId="182" fontId="5" fillId="0" borderId="2" xfId="18" applyFont="1" applyFill="1" applyBorder="1" applyAlignment="1">
      <alignment vertical="center" wrapText="1"/>
    </xf>
    <xf numFmtId="182" fontId="2" fillId="0" borderId="2" xfId="18" applyFont="1" applyFill="1" applyBorder="1" applyAlignment="1">
      <alignment vertical="center" wrapText="1"/>
    </xf>
    <xf numFmtId="182" fontId="27" fillId="0" borderId="2" xfId="18" applyFont="1" applyFill="1" applyBorder="1" applyAlignment="1">
      <alignment vertical="center" wrapText="1"/>
    </xf>
    <xf numFmtId="182" fontId="5" fillId="0" borderId="2" xfId="18" applyFont="1" applyFill="1" applyBorder="1" applyAlignment="1">
      <alignment horizontal="left" vertical="center" wrapText="1"/>
    </xf>
    <xf numFmtId="182" fontId="2" fillId="0" borderId="2" xfId="1" applyFont="1" applyFill="1" applyBorder="1" applyAlignment="1">
      <alignment horizontal="left" vertical="center" wrapText="1"/>
    </xf>
    <xf numFmtId="182" fontId="29" fillId="0" borderId="2" xfId="1" applyFont="1" applyFill="1" applyBorder="1" applyAlignment="1">
      <alignment horizontal="left" vertical="center" wrapText="1"/>
    </xf>
    <xf numFmtId="182" fontId="5" fillId="0" borderId="2" xfId="1" applyFont="1" applyFill="1" applyBorder="1" applyAlignment="1">
      <alignment horizontal="left" vertical="center" wrapText="1"/>
    </xf>
    <xf numFmtId="182" fontId="5" fillId="0" borderId="6" xfId="1" applyFont="1" applyFill="1" applyBorder="1" applyAlignment="1">
      <alignment horizontal="left" vertical="center" wrapText="1"/>
    </xf>
    <xf numFmtId="182" fontId="31" fillId="0" borderId="6" xfId="1" applyFont="1" applyFill="1" applyBorder="1" applyAlignment="1">
      <alignment horizontal="left" vertical="center" wrapText="1"/>
    </xf>
    <xf numFmtId="182" fontId="27" fillId="0" borderId="2" xfId="18" applyFont="1" applyFill="1" applyBorder="1" applyAlignment="1">
      <alignment horizontal="left" vertical="center" wrapText="1"/>
    </xf>
    <xf numFmtId="179" fontId="2" fillId="0" borderId="2" xfId="41" applyFont="1" applyFill="1" applyBorder="1" applyAlignment="1">
      <alignment horizontal="left" vertical="center" wrapText="1"/>
    </xf>
    <xf numFmtId="49" fontId="2" fillId="0" borderId="2" xfId="3" applyNumberFormat="1" applyFont="1" applyFill="1" applyBorder="1" applyAlignment="1">
      <alignment horizontal="left" vertical="center" wrapText="1"/>
    </xf>
    <xf numFmtId="181" fontId="2" fillId="0" borderId="2" xfId="3" applyNumberFormat="1" applyFont="1" applyFill="1" applyBorder="1" applyAlignment="1">
      <alignment horizontal="right" vertical="center" wrapText="1"/>
    </xf>
    <xf numFmtId="14" fontId="47" fillId="3" borderId="2" xfId="0" applyNumberFormat="1" applyFont="1" applyFill="1" applyBorder="1" applyAlignment="1">
      <alignment horizontal="left" vertical="center"/>
    </xf>
    <xf numFmtId="186" fontId="48" fillId="3" borderId="2" xfId="0" applyNumberFormat="1" applyFont="1" applyFill="1" applyBorder="1" applyAlignment="1">
      <alignment vertical="center"/>
    </xf>
    <xf numFmtId="182" fontId="2" fillId="0" borderId="0" xfId="16" applyFont="1" applyFill="1" applyAlignment="1">
      <alignment horizontal="left" vertical="center"/>
    </xf>
    <xf numFmtId="49" fontId="8" fillId="8" borderId="2" xfId="0" applyNumberFormat="1" applyFont="1" applyFill="1" applyBorder="1" applyAlignment="1">
      <alignment horizontal="center" vertical="center"/>
    </xf>
    <xf numFmtId="49" fontId="6" fillId="8" borderId="14" xfId="0" applyNumberFormat="1" applyFont="1" applyFill="1" applyBorder="1" applyAlignment="1">
      <alignment horizontal="left" vertical="center"/>
    </xf>
    <xf numFmtId="49" fontId="6" fillId="8" borderId="15" xfId="0" applyNumberFormat="1" applyFont="1" applyFill="1" applyBorder="1" applyAlignment="1">
      <alignment horizontal="left" vertical="center"/>
    </xf>
    <xf numFmtId="49" fontId="6" fillId="8" borderId="16" xfId="0" applyNumberFormat="1" applyFont="1" applyFill="1" applyBorder="1" applyAlignment="1">
      <alignment horizontal="left" vertical="center"/>
    </xf>
    <xf numFmtId="49" fontId="6" fillId="8" borderId="17" xfId="0" applyNumberFormat="1" applyFont="1" applyFill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2" fillId="0" borderId="2" xfId="3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58" fontId="42" fillId="0" borderId="2" xfId="30" applyNumberFormat="1" applyFont="1" applyFill="1" applyBorder="1" applyAlignment="1">
      <alignment horizontal="center" vertical="center"/>
    </xf>
    <xf numFmtId="0" fontId="42" fillId="0" borderId="2" xfId="43" applyFont="1" applyFill="1" applyBorder="1" applyAlignment="1">
      <alignment horizontal="center" vertical="center"/>
    </xf>
    <xf numFmtId="20" fontId="43" fillId="0" borderId="2" xfId="30" applyNumberFormat="1" applyFont="1" applyFill="1" applyBorder="1" applyAlignment="1">
      <alignment horizontal="center" vertical="center"/>
    </xf>
    <xf numFmtId="0" fontId="43" fillId="0" borderId="2" xfId="3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31" xfId="43" applyFont="1" applyFill="1" applyBorder="1" applyAlignment="1">
      <alignment horizontal="center" vertical="center"/>
    </xf>
    <xf numFmtId="0" fontId="42" fillId="0" borderId="8" xfId="43" applyFont="1" applyFill="1" applyBorder="1" applyAlignment="1">
      <alignment horizontal="center" vertical="center"/>
    </xf>
    <xf numFmtId="0" fontId="42" fillId="0" borderId="13" xfId="43" applyFont="1" applyFill="1" applyBorder="1" applyAlignment="1">
      <alignment horizontal="center" vertical="center"/>
    </xf>
    <xf numFmtId="0" fontId="42" fillId="0" borderId="8" xfId="43" applyNumberFormat="1" applyFont="1" applyFill="1" applyBorder="1" applyAlignment="1">
      <alignment horizontal="center" vertical="center"/>
    </xf>
    <xf numFmtId="0" fontId="42" fillId="0" borderId="13" xfId="43" applyNumberFormat="1" applyFont="1" applyFill="1" applyBorder="1" applyAlignment="1">
      <alignment horizontal="center" vertical="center"/>
    </xf>
    <xf numFmtId="0" fontId="42" fillId="0" borderId="31" xfId="43" applyNumberFormat="1" applyFont="1" applyFill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</cellXfs>
  <cellStyles count="44">
    <cellStyle name="0,0_x000a__x000a_NA_x000a__x000a_ 2" xfId="15" xr:uid="{00000000-0005-0000-0000-000035000000}"/>
    <cellStyle name="0,0_x000d__x000a_NA_x000d__x000a_" xfId="8" xr:uid="{00000000-0005-0000-0000-00001A000000}"/>
    <cellStyle name="Normal 2" xfId="16" xr:uid="{00000000-0005-0000-0000-000037000000}"/>
    <cellStyle name="Normal 2 2" xfId="10" xr:uid="{00000000-0005-0000-0000-000021000000}"/>
    <cellStyle name="Normal 2 2 2" xfId="19" xr:uid="{00000000-0005-0000-0000-000041000000}"/>
    <cellStyle name="Normal 2 2 2 2" xfId="13" xr:uid="{00000000-0005-0000-0000-000030000000}"/>
    <cellStyle name="Normal 2 2 2 3" xfId="2" xr:uid="{00000000-0005-0000-0000-000007000000}"/>
    <cellStyle name="Normal 2 2 2 3 2" xfId="20" xr:uid="{00000000-0005-0000-0000-000042000000}"/>
    <cellStyle name="Normal 2 2 2 4" xfId="17" xr:uid="{00000000-0005-0000-0000-000038000000}"/>
    <cellStyle name="Normal 2 2 3" xfId="6" xr:uid="{00000000-0005-0000-0000-000016000000}"/>
    <cellStyle name="Normal 2 2 3 2" xfId="12" xr:uid="{00000000-0005-0000-0000-00002A000000}"/>
    <cellStyle name="Normal 2 2 3 2 2" xfId="21" xr:uid="{00000000-0005-0000-0000-000043000000}"/>
    <cellStyle name="Normal 2 2 4" xfId="9" xr:uid="{00000000-0005-0000-0000-00001B000000}"/>
    <cellStyle name="Normal 2 2 4 2" xfId="22" xr:uid="{00000000-0005-0000-0000-000044000000}"/>
    <cellStyle name="Normal 2 3" xfId="23" xr:uid="{00000000-0005-0000-0000-000045000000}"/>
    <cellStyle name="Normal 3" xfId="18" xr:uid="{00000000-0005-0000-0000-00003B000000}"/>
    <cellStyle name="Normal 3 7" xfId="24" xr:uid="{00000000-0005-0000-0000-000046000000}"/>
    <cellStyle name="Normal 4" xfId="25" xr:uid="{00000000-0005-0000-0000-000047000000}"/>
    <cellStyle name="Normal 5" xfId="26" xr:uid="{00000000-0005-0000-0000-000048000000}"/>
    <cellStyle name="Normal 6" xfId="27" xr:uid="{00000000-0005-0000-0000-000049000000}"/>
    <cellStyle name="Normal_mck_ceocircle_20060228 2" xfId="1" xr:uid="{00000000-0005-0000-0000-000003000000}"/>
    <cellStyle name="Normal_mck_ceocircle_20060228_budget_mini_ava_041207.xls" xfId="28" xr:uid="{00000000-0005-0000-0000-00004A000000}"/>
    <cellStyle name="常规" xfId="0" builtinId="0"/>
    <cellStyle name="常规 14" xfId="29" xr:uid="{00000000-0005-0000-0000-00004B000000}"/>
    <cellStyle name="常规 2" xfId="43" xr:uid="{B0AAF417-C281-483F-80B8-F7DC5AAF3336}"/>
    <cellStyle name="常规 3" xfId="30" xr:uid="{00000000-0005-0000-0000-00004C000000}"/>
    <cellStyle name="常规 3 2" xfId="31" xr:uid="{00000000-0005-0000-0000-00004D000000}"/>
    <cellStyle name="常规 3 3" xfId="32" xr:uid="{00000000-0005-0000-0000-00004E000000}"/>
    <cellStyle name="常规 5 2 2" xfId="7" xr:uid="{00000000-0005-0000-0000-000019000000}"/>
    <cellStyle name="常规 5 2 2 2" xfId="33" xr:uid="{00000000-0005-0000-0000-00004F000000}"/>
    <cellStyle name="常规 5 2 2 3" xfId="34" xr:uid="{00000000-0005-0000-0000-000050000000}"/>
    <cellStyle name="常规 6" xfId="5" xr:uid="{00000000-0005-0000-0000-000010000000}"/>
    <cellStyle name="常规 9" xfId="35" xr:uid="{00000000-0005-0000-0000-000051000000}"/>
    <cellStyle name="超链接" xfId="4" builtinId="8"/>
    <cellStyle name="千位分隔" xfId="3" builtinId="3"/>
    <cellStyle name="千位分隔 2 2" xfId="36" xr:uid="{00000000-0005-0000-0000-000052000000}"/>
    <cellStyle name="样式 1" xfId="37" xr:uid="{00000000-0005-0000-0000-000053000000}"/>
    <cellStyle name="样式 1 2" xfId="38" xr:uid="{00000000-0005-0000-0000-000054000000}"/>
    <cellStyle name="样式 1 2 2" xfId="11" xr:uid="{00000000-0005-0000-0000-000024000000}"/>
    <cellStyle name="样式 1 2 2 2" xfId="39" xr:uid="{00000000-0005-0000-0000-000055000000}"/>
    <cellStyle name="样式 1 2 2 2 2" xfId="40" xr:uid="{00000000-0005-0000-0000-000056000000}"/>
    <cellStyle name="样式 1 2 2 2 2 2" xfId="41" xr:uid="{00000000-0005-0000-0000-000057000000}"/>
    <cellStyle name="样式 1 2 2 3" xfId="42" xr:uid="{00000000-0005-0000-0000-000058000000}"/>
    <cellStyle name="样式 1 2 4" xfId="14" xr:uid="{00000000-0005-0000-0000-000034000000}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D9F5D6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D9F5D6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4"/>
  <sheetViews>
    <sheetView topLeftCell="A10" workbookViewId="0">
      <selection activeCell="E21" sqref="E21"/>
    </sheetView>
  </sheetViews>
  <sheetFormatPr defaultColWidth="13" defaultRowHeight="13.8"/>
  <cols>
    <col min="1" max="1" width="26.88671875" style="74" customWidth="1"/>
    <col min="2" max="2" width="37.33203125" style="74" customWidth="1"/>
    <col min="3" max="16384" width="13" style="74"/>
  </cols>
  <sheetData>
    <row r="1" spans="1:2" s="73" customFormat="1" ht="20.399999999999999">
      <c r="A1" s="175" t="s">
        <v>0</v>
      </c>
      <c r="B1" s="175"/>
    </row>
    <row r="2" spans="1:2" s="73" customFormat="1">
      <c r="A2" s="75"/>
      <c r="B2" s="76"/>
    </row>
    <row r="3" spans="1:2" s="73" customFormat="1" ht="29.25" customHeight="1">
      <c r="A3" s="77" t="s">
        <v>1</v>
      </c>
      <c r="B3" s="78"/>
    </row>
    <row r="4" spans="1:2" s="73" customFormat="1" ht="42.9" customHeight="1">
      <c r="A4" s="79" t="s">
        <v>2</v>
      </c>
      <c r="B4" s="80" t="s">
        <v>3</v>
      </c>
    </row>
    <row r="5" spans="1:2" s="73" customFormat="1" ht="15.6">
      <c r="A5" s="79"/>
      <c r="B5" s="81"/>
    </row>
    <row r="6" spans="1:2" s="73" customFormat="1" ht="15.6">
      <c r="A6" s="79"/>
      <c r="B6" s="81"/>
    </row>
    <row r="7" spans="1:2" s="73" customFormat="1">
      <c r="A7" s="75"/>
      <c r="B7" s="76"/>
    </row>
    <row r="8" spans="1:2" s="73" customFormat="1" ht="15">
      <c r="A8" s="77" t="s">
        <v>4</v>
      </c>
      <c r="B8" s="82"/>
    </row>
    <row r="9" spans="1:2" s="73" customFormat="1" ht="15.6">
      <c r="A9" s="83" t="s">
        <v>5</v>
      </c>
      <c r="B9" s="84" t="s">
        <v>6</v>
      </c>
    </row>
    <row r="10" spans="1:2" s="73" customFormat="1" ht="15.6">
      <c r="A10" s="83" t="s">
        <v>7</v>
      </c>
      <c r="B10" s="84" t="s">
        <v>8</v>
      </c>
    </row>
    <row r="11" spans="1:2" s="73" customFormat="1" ht="15.6">
      <c r="A11" s="83" t="s">
        <v>9</v>
      </c>
      <c r="B11" s="84" t="s">
        <v>10</v>
      </c>
    </row>
    <row r="12" spans="1:2" s="73" customFormat="1" ht="15.6">
      <c r="A12" s="83" t="s">
        <v>11</v>
      </c>
      <c r="B12" s="84">
        <v>15210315875</v>
      </c>
    </row>
    <row r="13" spans="1:2" s="73" customFormat="1" ht="15.6">
      <c r="A13" s="83" t="s">
        <v>12</v>
      </c>
      <c r="B13" s="84"/>
    </row>
    <row r="14" spans="1:2" s="73" customFormat="1">
      <c r="A14" s="83" t="s">
        <v>13</v>
      </c>
      <c r="B14" s="85" t="s">
        <v>14</v>
      </c>
    </row>
    <row r="15" spans="1:2" s="73" customFormat="1" ht="15.6">
      <c r="A15" s="86"/>
      <c r="B15" s="87"/>
    </row>
    <row r="16" spans="1:2" s="73" customFormat="1" ht="33" customHeight="1">
      <c r="A16" s="77" t="s">
        <v>15</v>
      </c>
      <c r="B16" s="82"/>
    </row>
    <row r="17" spans="1:2" s="73" customFormat="1" ht="18.600000000000001" customHeight="1">
      <c r="A17" s="89" t="s">
        <v>157</v>
      </c>
      <c r="B17" s="88">
        <f>厦门!H2</f>
        <v>387366.00948000001</v>
      </c>
    </row>
    <row r="18" spans="1:2" s="73" customFormat="1" ht="18.600000000000001" customHeight="1">
      <c r="A18" s="89"/>
      <c r="B18" s="88"/>
    </row>
    <row r="19" spans="1:2" s="73" customFormat="1" ht="18.600000000000001" customHeight="1">
      <c r="A19" s="89" t="s">
        <v>498</v>
      </c>
      <c r="B19" s="88">
        <f>B17</f>
        <v>387366.00948000001</v>
      </c>
    </row>
    <row r="20" spans="1:2" s="73" customFormat="1" ht="22.2" customHeight="1">
      <c r="A20" s="172" t="s">
        <v>499</v>
      </c>
      <c r="B20" s="173">
        <v>386140</v>
      </c>
    </row>
    <row r="21" spans="1:2" s="73" customFormat="1" ht="15">
      <c r="A21" s="77" t="s">
        <v>16</v>
      </c>
      <c r="B21" s="90">
        <f>B20</f>
        <v>386140</v>
      </c>
    </row>
    <row r="22" spans="1:2" s="73" customFormat="1" ht="8.4" customHeight="1">
      <c r="A22" s="97"/>
      <c r="B22" s="98"/>
    </row>
    <row r="23" spans="1:2" s="73" customFormat="1" ht="15">
      <c r="A23" s="77" t="s">
        <v>155</v>
      </c>
      <c r="B23" s="90">
        <f>B21*0.8</f>
        <v>308912</v>
      </c>
    </row>
    <row r="24" spans="1:2" s="73" customFormat="1" ht="15">
      <c r="A24" s="77" t="s">
        <v>156</v>
      </c>
      <c r="B24" s="90">
        <f>B21*0.2</f>
        <v>77228</v>
      </c>
    </row>
    <row r="25" spans="1:2" s="99" customFormat="1" ht="7.8" customHeight="1">
      <c r="A25" s="97"/>
      <c r="B25" s="98"/>
    </row>
    <row r="26" spans="1:2" s="73" customFormat="1" ht="15">
      <c r="A26" s="91" t="s">
        <v>17</v>
      </c>
      <c r="B26" s="90">
        <f>B21*6%</f>
        <v>23168.399999999998</v>
      </c>
    </row>
    <row r="27" spans="1:2" s="73" customFormat="1" ht="15">
      <c r="A27" s="77" t="s">
        <v>18</v>
      </c>
      <c r="B27" s="90">
        <f>B21+B26</f>
        <v>409308.4</v>
      </c>
    </row>
    <row r="28" spans="1:2" s="73" customFormat="1">
      <c r="A28" s="92"/>
      <c r="B28" s="93"/>
    </row>
    <row r="29" spans="1:2" s="73" customFormat="1">
      <c r="A29" s="176" t="s">
        <v>19</v>
      </c>
      <c r="B29" s="177"/>
    </row>
    <row r="30" spans="1:2" s="73" customFormat="1">
      <c r="A30" s="178" t="s">
        <v>20</v>
      </c>
      <c r="B30" s="179"/>
    </row>
    <row r="31" spans="1:2" s="73" customFormat="1">
      <c r="A31" s="74"/>
      <c r="B31" s="94"/>
    </row>
    <row r="32" spans="1:2" s="73" customFormat="1">
      <c r="A32" s="74"/>
      <c r="B32" s="95"/>
    </row>
    <row r="33" spans="2:2">
      <c r="B33" s="96"/>
    </row>
    <row r="34" spans="2:2">
      <c r="B34" s="96"/>
    </row>
  </sheetData>
  <mergeCells count="3">
    <mergeCell ref="A1:B1"/>
    <mergeCell ref="A29:B29"/>
    <mergeCell ref="A30:B30"/>
  </mergeCells>
  <phoneticPr fontId="26" type="noConversion"/>
  <hyperlinks>
    <hyperlink ref="B14" r:id="rId1" xr:uid="{00000000-0004-0000-0000-000000000000}"/>
  </hyperlinks>
  <pageMargins left="0.7" right="0.7" top="0.75" bottom="0.75" header="0.3" footer="0.3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F154"/>
  <sheetViews>
    <sheetView tabSelected="1" zoomScale="60" zoomScaleNormal="60" workbookViewId="0">
      <pane ySplit="3" topLeftCell="A4" activePane="bottomLeft" state="frozen"/>
      <selection pane="bottomLeft" activeCell="I79" sqref="I79"/>
    </sheetView>
  </sheetViews>
  <sheetFormatPr defaultColWidth="46.88671875" defaultRowHeight="18" outlineLevelRow="2"/>
  <cols>
    <col min="1" max="1" width="18.44140625" style="1" customWidth="1"/>
    <col min="2" max="2" width="50.44140625" style="2" bestFit="1" customWidth="1"/>
    <col min="3" max="3" width="11.33203125" style="3" customWidth="1"/>
    <col min="4" max="4" width="24.33203125" style="4" bestFit="1" customWidth="1"/>
    <col min="5" max="5" width="20.6640625" style="3" bestFit="1" customWidth="1"/>
    <col min="6" max="6" width="9.5546875" style="3" bestFit="1" customWidth="1"/>
    <col min="7" max="7" width="13.44140625" style="2" bestFit="1" customWidth="1"/>
    <col min="8" max="8" width="15.88671875" style="5" bestFit="1" customWidth="1"/>
    <col min="9" max="9" width="108.6640625" style="2" bestFit="1" customWidth="1"/>
    <col min="10" max="10" width="17.33203125" style="2" bestFit="1" customWidth="1"/>
    <col min="11" max="32" width="9.33203125" style="2" customWidth="1"/>
    <col min="33" max="16384" width="46.88671875" style="2"/>
  </cols>
  <sheetData>
    <row r="1" spans="1:10" ht="31.5" customHeight="1">
      <c r="A1" s="156"/>
      <c r="B1" s="156"/>
      <c r="C1" s="156"/>
      <c r="D1" s="156"/>
      <c r="E1" s="156"/>
      <c r="F1" s="156"/>
      <c r="G1" s="156"/>
      <c r="H1" s="156" t="s">
        <v>474</v>
      </c>
      <c r="I1" s="156" t="s">
        <v>475</v>
      </c>
    </row>
    <row r="2" spans="1:10" ht="31.5" customHeight="1">
      <c r="A2" s="6"/>
      <c r="B2" s="7" t="s">
        <v>21</v>
      </c>
      <c r="C2" s="8"/>
      <c r="D2" s="9"/>
      <c r="E2" s="8"/>
      <c r="F2" s="8"/>
      <c r="G2" s="10"/>
      <c r="H2" s="11">
        <f>H17+H29+H60+H71+H83+H92+H101</f>
        <v>387366.00948000001</v>
      </c>
      <c r="I2" s="49">
        <v>386140</v>
      </c>
      <c r="J2" s="2">
        <f>I2-H2</f>
        <v>-1226.0094800000079</v>
      </c>
    </row>
    <row r="3" spans="1:10" ht="28.8" customHeight="1">
      <c r="A3" s="12" t="s">
        <v>22</v>
      </c>
      <c r="B3" s="12" t="s">
        <v>23</v>
      </c>
      <c r="C3" s="13" t="s">
        <v>24</v>
      </c>
      <c r="D3" s="14" t="s">
        <v>25</v>
      </c>
      <c r="E3" s="15" t="s">
        <v>26</v>
      </c>
      <c r="F3" s="15" t="s">
        <v>27</v>
      </c>
      <c r="G3" s="16" t="s">
        <v>28</v>
      </c>
      <c r="H3" s="16" t="s">
        <v>29</v>
      </c>
      <c r="I3" s="16" t="s">
        <v>30</v>
      </c>
    </row>
    <row r="4" spans="1:10" ht="36.9" customHeight="1" outlineLevel="1">
      <c r="A4" s="17"/>
      <c r="B4" s="18" t="s">
        <v>31</v>
      </c>
      <c r="C4" s="19"/>
      <c r="D4" s="20"/>
      <c r="E4" s="19"/>
      <c r="F4" s="19"/>
      <c r="G4" s="21"/>
      <c r="H4" s="22"/>
      <c r="I4" s="50"/>
    </row>
    <row r="5" spans="1:10" ht="36.9" customHeight="1" outlineLevel="2">
      <c r="A5" s="23"/>
      <c r="B5" s="24" t="s">
        <v>32</v>
      </c>
      <c r="C5" s="25"/>
      <c r="D5" s="26"/>
      <c r="E5" s="27"/>
      <c r="F5" s="25"/>
      <c r="G5" s="24"/>
      <c r="H5" s="28"/>
      <c r="I5" s="51"/>
    </row>
    <row r="6" spans="1:10" ht="39" customHeight="1" outlineLevel="2">
      <c r="A6" s="29" t="s">
        <v>33</v>
      </c>
      <c r="B6" s="30" t="s">
        <v>215</v>
      </c>
      <c r="C6" s="31" t="s">
        <v>34</v>
      </c>
      <c r="D6" s="32">
        <v>1</v>
      </c>
      <c r="E6" s="31">
        <v>1</v>
      </c>
      <c r="F6" s="31">
        <v>6</v>
      </c>
      <c r="G6" s="33">
        <v>1200</v>
      </c>
      <c r="H6" s="34">
        <f>D6*E6*F6*G6</f>
        <v>7200</v>
      </c>
      <c r="I6" s="52"/>
    </row>
    <row r="7" spans="1:10" ht="36.9" customHeight="1" outlineLevel="2">
      <c r="A7" s="29" t="s">
        <v>35</v>
      </c>
      <c r="B7" s="30" t="s">
        <v>36</v>
      </c>
      <c r="C7" s="31" t="s">
        <v>34</v>
      </c>
      <c r="D7" s="32">
        <v>1</v>
      </c>
      <c r="E7" s="31">
        <v>1</v>
      </c>
      <c r="F7" s="31">
        <v>6</v>
      </c>
      <c r="G7" s="33">
        <v>1000</v>
      </c>
      <c r="H7" s="34">
        <f>D7*E7*F7*G7</f>
        <v>6000</v>
      </c>
      <c r="I7" s="52"/>
    </row>
    <row r="8" spans="1:10" ht="36.9" customHeight="1" outlineLevel="2">
      <c r="A8" s="29" t="s">
        <v>37</v>
      </c>
      <c r="B8" s="30" t="s">
        <v>38</v>
      </c>
      <c r="C8" s="31" t="s">
        <v>34</v>
      </c>
      <c r="D8" s="32">
        <v>1</v>
      </c>
      <c r="E8" s="31">
        <v>1</v>
      </c>
      <c r="F8" s="31">
        <v>5</v>
      </c>
      <c r="G8" s="35">
        <v>1000</v>
      </c>
      <c r="H8" s="34">
        <f>D8*E8*F8*G8</f>
        <v>5000</v>
      </c>
      <c r="I8" s="52"/>
    </row>
    <row r="9" spans="1:10" ht="36.9" customHeight="1" outlineLevel="1">
      <c r="A9" s="36" t="s">
        <v>39</v>
      </c>
      <c r="B9" s="37" t="s">
        <v>40</v>
      </c>
      <c r="C9" s="38"/>
      <c r="D9" s="39"/>
      <c r="E9" s="40"/>
      <c r="F9" s="40"/>
      <c r="G9" s="41"/>
      <c r="H9" s="41">
        <f>SUM(H6:H8)</f>
        <v>18200</v>
      </c>
      <c r="I9" s="53"/>
    </row>
    <row r="10" spans="1:10" ht="36.9" customHeight="1" outlineLevel="2">
      <c r="A10" s="23"/>
      <c r="B10" s="24" t="s">
        <v>41</v>
      </c>
      <c r="C10" s="25"/>
      <c r="D10" s="26"/>
      <c r="E10" s="27"/>
      <c r="F10" s="25"/>
      <c r="G10" s="24"/>
      <c r="H10" s="28"/>
      <c r="I10" s="28"/>
    </row>
    <row r="11" spans="1:10" ht="36.9" customHeight="1" outlineLevel="2">
      <c r="A11" s="42" t="s">
        <v>42</v>
      </c>
      <c r="B11" s="30" t="s">
        <v>215</v>
      </c>
      <c r="C11" s="31" t="s">
        <v>34</v>
      </c>
      <c r="D11" s="32">
        <v>1</v>
      </c>
      <c r="E11" s="31">
        <v>1</v>
      </c>
      <c r="F11" s="31">
        <v>7</v>
      </c>
      <c r="G11" s="33">
        <v>600</v>
      </c>
      <c r="H11" s="43">
        <f>D11*E11*F11*G11</f>
        <v>4200</v>
      </c>
      <c r="I11" s="100" t="s">
        <v>213</v>
      </c>
    </row>
    <row r="12" spans="1:10" ht="36.9" customHeight="1" outlineLevel="2">
      <c r="A12" s="42" t="s">
        <v>472</v>
      </c>
      <c r="B12" s="30" t="s">
        <v>471</v>
      </c>
      <c r="C12" s="31" t="s">
        <v>34</v>
      </c>
      <c r="D12" s="32">
        <v>1</v>
      </c>
      <c r="E12" s="31">
        <v>1</v>
      </c>
      <c r="F12" s="31">
        <v>7</v>
      </c>
      <c r="G12" s="33">
        <v>600</v>
      </c>
      <c r="H12" s="43">
        <f t="shared" ref="H12" si="0">D12*E12*F12*G12</f>
        <v>4200</v>
      </c>
      <c r="I12" s="100" t="s">
        <v>214</v>
      </c>
    </row>
    <row r="13" spans="1:10" ht="36.9" customHeight="1" outlineLevel="2">
      <c r="A13" s="42" t="s">
        <v>473</v>
      </c>
      <c r="B13" s="30" t="s">
        <v>210</v>
      </c>
      <c r="C13" s="31" t="s">
        <v>34</v>
      </c>
      <c r="D13" s="32">
        <v>1</v>
      </c>
      <c r="E13" s="31">
        <v>1</v>
      </c>
      <c r="F13" s="31">
        <v>7</v>
      </c>
      <c r="G13" s="33">
        <v>600</v>
      </c>
      <c r="H13" s="43">
        <f t="shared" ref="H13:H15" si="1">D13*E13*F13*G13</f>
        <v>4200</v>
      </c>
      <c r="I13" s="52" t="s">
        <v>158</v>
      </c>
    </row>
    <row r="14" spans="1:10" ht="36.9" customHeight="1" outlineLevel="2">
      <c r="A14" s="42" t="s">
        <v>188</v>
      </c>
      <c r="B14" s="30" t="s">
        <v>189</v>
      </c>
      <c r="C14" s="31" t="s">
        <v>34</v>
      </c>
      <c r="D14" s="32">
        <v>1</v>
      </c>
      <c r="E14" s="31">
        <v>1</v>
      </c>
      <c r="F14" s="31">
        <v>5</v>
      </c>
      <c r="G14" s="33">
        <v>500</v>
      </c>
      <c r="H14" s="43">
        <f t="shared" si="1"/>
        <v>2500</v>
      </c>
      <c r="I14" s="52" t="s">
        <v>190</v>
      </c>
    </row>
    <row r="15" spans="1:10" ht="36.9" customHeight="1" outlineLevel="2">
      <c r="A15" s="42" t="s">
        <v>211</v>
      </c>
      <c r="B15" s="101" t="s">
        <v>209</v>
      </c>
      <c r="C15" s="31" t="s">
        <v>34</v>
      </c>
      <c r="D15" s="32">
        <v>2</v>
      </c>
      <c r="E15" s="31">
        <v>2</v>
      </c>
      <c r="F15" s="31">
        <v>3</v>
      </c>
      <c r="G15" s="33">
        <v>500</v>
      </c>
      <c r="H15" s="43">
        <f t="shared" si="1"/>
        <v>6000</v>
      </c>
      <c r="I15" s="100" t="s">
        <v>212</v>
      </c>
    </row>
    <row r="16" spans="1:10" ht="36.9" customHeight="1" outlineLevel="1">
      <c r="A16" s="36" t="s">
        <v>43</v>
      </c>
      <c r="B16" s="37" t="s">
        <v>44</v>
      </c>
      <c r="C16" s="38"/>
      <c r="D16" s="39"/>
      <c r="E16" s="40"/>
      <c r="F16" s="40"/>
      <c r="G16" s="41"/>
      <c r="H16" s="41">
        <f>SUM(H11:H15)</f>
        <v>21100</v>
      </c>
      <c r="I16" s="53"/>
    </row>
    <row r="17" spans="1:10" ht="36.9" customHeight="1">
      <c r="A17" s="17" t="s">
        <v>45</v>
      </c>
      <c r="B17" s="18" t="s">
        <v>46</v>
      </c>
      <c r="C17" s="19"/>
      <c r="D17" s="20"/>
      <c r="E17" s="19"/>
      <c r="F17" s="19"/>
      <c r="G17" s="21"/>
      <c r="H17" s="22">
        <f>H9+H16</f>
        <v>39300</v>
      </c>
      <c r="I17" s="50"/>
    </row>
    <row r="18" spans="1:10" ht="36.9" customHeight="1"/>
    <row r="19" spans="1:10" ht="36.9" customHeight="1" outlineLevel="1">
      <c r="A19" s="17"/>
      <c r="B19" s="18" t="s">
        <v>47</v>
      </c>
      <c r="C19" s="19"/>
      <c r="D19" s="20"/>
      <c r="E19" s="19"/>
      <c r="F19" s="19"/>
      <c r="G19" s="21"/>
      <c r="H19" s="22"/>
      <c r="I19" s="50"/>
    </row>
    <row r="20" spans="1:10" ht="36.9" customHeight="1" outlineLevel="1">
      <c r="A20" s="12" t="s">
        <v>22</v>
      </c>
      <c r="B20" s="12" t="s">
        <v>23</v>
      </c>
      <c r="C20" s="13" t="s">
        <v>24</v>
      </c>
      <c r="D20" s="14" t="s">
        <v>25</v>
      </c>
      <c r="E20" s="15" t="s">
        <v>26</v>
      </c>
      <c r="F20" s="15" t="s">
        <v>27</v>
      </c>
      <c r="G20" s="16" t="s">
        <v>28</v>
      </c>
      <c r="H20" s="16" t="s">
        <v>29</v>
      </c>
      <c r="I20" s="16" t="s">
        <v>48</v>
      </c>
    </row>
    <row r="21" spans="1:10" ht="36.9" customHeight="1" outlineLevel="2">
      <c r="A21" s="23"/>
      <c r="B21" s="24" t="s">
        <v>49</v>
      </c>
      <c r="C21" s="25"/>
      <c r="D21" s="26"/>
      <c r="E21" s="27"/>
      <c r="F21" s="25"/>
      <c r="G21" s="24"/>
      <c r="H21" s="28"/>
      <c r="I21" s="51" t="s">
        <v>50</v>
      </c>
    </row>
    <row r="22" spans="1:10" ht="36.9" customHeight="1" outlineLevel="2">
      <c r="A22" s="29" t="s">
        <v>51</v>
      </c>
      <c r="B22" s="158" t="s">
        <v>477</v>
      </c>
      <c r="C22" s="31" t="s">
        <v>59</v>
      </c>
      <c r="D22" s="32">
        <v>1</v>
      </c>
      <c r="E22" s="31">
        <v>3</v>
      </c>
      <c r="F22" s="31">
        <v>1</v>
      </c>
      <c r="G22" s="44">
        <v>1350</v>
      </c>
      <c r="H22" s="35">
        <f t="shared" ref="H22:H27" si="2">D22*E22*F22*G22</f>
        <v>4050</v>
      </c>
      <c r="I22" s="159" t="s">
        <v>159</v>
      </c>
      <c r="J22" s="2" t="s">
        <v>480</v>
      </c>
    </row>
    <row r="23" spans="1:10" ht="36.9" customHeight="1" outlineLevel="2">
      <c r="A23" s="29" t="s">
        <v>53</v>
      </c>
      <c r="B23" s="158" t="s">
        <v>54</v>
      </c>
      <c r="C23" s="31" t="s">
        <v>59</v>
      </c>
      <c r="D23" s="32">
        <v>1</v>
      </c>
      <c r="E23" s="31">
        <v>3</v>
      </c>
      <c r="F23" s="31">
        <v>1</v>
      </c>
      <c r="G23" s="44">
        <v>906.67</v>
      </c>
      <c r="H23" s="35">
        <f t="shared" si="2"/>
        <v>2720.0099999999998</v>
      </c>
      <c r="I23" s="159" t="s">
        <v>216</v>
      </c>
      <c r="J23" s="2" t="s">
        <v>481</v>
      </c>
    </row>
    <row r="24" spans="1:10" ht="36.9" customHeight="1" outlineLevel="2">
      <c r="A24" s="29" t="s">
        <v>55</v>
      </c>
      <c r="B24" s="158" t="s">
        <v>186</v>
      </c>
      <c r="C24" s="31" t="s">
        <v>52</v>
      </c>
      <c r="D24" s="32">
        <v>1</v>
      </c>
      <c r="E24" s="31">
        <v>1</v>
      </c>
      <c r="F24" s="31">
        <v>1</v>
      </c>
      <c r="G24" s="44">
        <v>2530</v>
      </c>
      <c r="H24" s="35">
        <f t="shared" si="2"/>
        <v>2530</v>
      </c>
      <c r="I24" s="160"/>
      <c r="J24" s="2" t="s">
        <v>482</v>
      </c>
    </row>
    <row r="25" spans="1:10" ht="36.9" customHeight="1" outlineLevel="2">
      <c r="A25" s="29" t="s">
        <v>57</v>
      </c>
      <c r="B25" s="158" t="s">
        <v>478</v>
      </c>
      <c r="C25" s="31" t="s">
        <v>56</v>
      </c>
      <c r="D25" s="32">
        <v>1</v>
      </c>
      <c r="E25" s="31">
        <v>2</v>
      </c>
      <c r="F25" s="31">
        <v>6</v>
      </c>
      <c r="G25" s="44">
        <v>375</v>
      </c>
      <c r="H25" s="35">
        <f t="shared" si="2"/>
        <v>4500</v>
      </c>
      <c r="I25" s="161" t="s">
        <v>191</v>
      </c>
      <c r="J25" s="2" t="s">
        <v>483</v>
      </c>
    </row>
    <row r="26" spans="1:10" ht="36.9" customHeight="1" outlineLevel="2">
      <c r="A26" s="29" t="s">
        <v>58</v>
      </c>
      <c r="B26" s="162" t="s">
        <v>187</v>
      </c>
      <c r="C26" s="31" t="s">
        <v>56</v>
      </c>
      <c r="D26" s="32">
        <v>1</v>
      </c>
      <c r="E26" s="31">
        <v>1</v>
      </c>
      <c r="F26" s="31">
        <v>1</v>
      </c>
      <c r="G26" s="44">
        <v>750</v>
      </c>
      <c r="H26" s="35">
        <f t="shared" si="2"/>
        <v>750</v>
      </c>
      <c r="I26" s="160" t="s">
        <v>237</v>
      </c>
      <c r="J26" s="2" t="s">
        <v>484</v>
      </c>
    </row>
    <row r="27" spans="1:10" ht="36.9" customHeight="1" outlineLevel="2">
      <c r="A27" s="29" t="s">
        <v>185</v>
      </c>
      <c r="B27" s="158" t="s">
        <v>479</v>
      </c>
      <c r="C27" s="31" t="s">
        <v>59</v>
      </c>
      <c r="D27" s="32">
        <v>1</v>
      </c>
      <c r="E27" s="31">
        <v>3</v>
      </c>
      <c r="F27" s="31">
        <v>1</v>
      </c>
      <c r="G27" s="44">
        <v>300</v>
      </c>
      <c r="H27" s="35">
        <f t="shared" si="2"/>
        <v>900</v>
      </c>
      <c r="I27" s="160" t="s">
        <v>192</v>
      </c>
      <c r="J27" s="2" t="s">
        <v>485</v>
      </c>
    </row>
    <row r="28" spans="1:10" ht="36.9" customHeight="1" outlineLevel="1">
      <c r="A28" s="23" t="s">
        <v>60</v>
      </c>
      <c r="B28" s="24" t="s">
        <v>61</v>
      </c>
      <c r="C28" s="25"/>
      <c r="D28" s="26"/>
      <c r="E28" s="27"/>
      <c r="F28" s="25"/>
      <c r="G28" s="24"/>
      <c r="H28" s="28">
        <f>SUM(H22:H27)</f>
        <v>15450.01</v>
      </c>
      <c r="I28" s="26"/>
    </row>
    <row r="29" spans="1:10" ht="36.9" customHeight="1">
      <c r="A29" s="17" t="s">
        <v>62</v>
      </c>
      <c r="B29" s="18" t="s">
        <v>63</v>
      </c>
      <c r="C29" s="19"/>
      <c r="D29" s="20"/>
      <c r="E29" s="19"/>
      <c r="F29" s="19"/>
      <c r="G29" s="21"/>
      <c r="H29" s="21">
        <f>H28</f>
        <v>15450.01</v>
      </c>
      <c r="I29" s="50"/>
    </row>
    <row r="30" spans="1:10" ht="36.9" customHeight="1"/>
    <row r="31" spans="1:10" ht="36.9" customHeight="1" outlineLevel="1">
      <c r="A31" s="17"/>
      <c r="B31" s="18" t="s">
        <v>64</v>
      </c>
      <c r="C31" s="19"/>
      <c r="D31" s="20"/>
      <c r="E31" s="19"/>
      <c r="F31" s="19"/>
      <c r="G31" s="21"/>
      <c r="H31" s="22"/>
      <c r="I31" s="50"/>
    </row>
    <row r="32" spans="1:10" ht="36.9" customHeight="1" outlineLevel="1">
      <c r="A32" s="12" t="s">
        <v>22</v>
      </c>
      <c r="B32" s="12" t="s">
        <v>23</v>
      </c>
      <c r="C32" s="13" t="s">
        <v>24</v>
      </c>
      <c r="D32" s="14" t="s">
        <v>25</v>
      </c>
      <c r="E32" s="15" t="s">
        <v>26</v>
      </c>
      <c r="F32" s="15" t="s">
        <v>27</v>
      </c>
      <c r="G32" s="16" t="s">
        <v>28</v>
      </c>
      <c r="H32" s="16" t="s">
        <v>29</v>
      </c>
      <c r="I32" s="16" t="s">
        <v>65</v>
      </c>
    </row>
    <row r="33" spans="1:10" ht="36.9" customHeight="1" outlineLevel="2">
      <c r="A33" s="23"/>
      <c r="B33" s="24" t="s">
        <v>66</v>
      </c>
      <c r="C33" s="25"/>
      <c r="D33" s="26"/>
      <c r="E33" s="27"/>
      <c r="F33" s="25"/>
      <c r="G33" s="24"/>
      <c r="H33" s="28"/>
      <c r="I33" s="51"/>
    </row>
    <row r="34" spans="1:10" ht="55.8" outlineLevel="2">
      <c r="A34" s="29" t="s">
        <v>67</v>
      </c>
      <c r="B34" s="158" t="s">
        <v>68</v>
      </c>
      <c r="C34" s="31" t="s">
        <v>59</v>
      </c>
      <c r="D34" s="45">
        <v>1</v>
      </c>
      <c r="E34" s="46">
        <v>5</v>
      </c>
      <c r="F34" s="31">
        <v>1</v>
      </c>
      <c r="G34" s="44">
        <v>1500</v>
      </c>
      <c r="H34" s="35">
        <f>D34*E34*F34*G34</f>
        <v>7500</v>
      </c>
      <c r="I34" s="163" t="s">
        <v>198</v>
      </c>
      <c r="J34" s="157" t="s">
        <v>486</v>
      </c>
    </row>
    <row r="35" spans="1:10" ht="39.9" customHeight="1" outlineLevel="2">
      <c r="A35" s="29" t="s">
        <v>69</v>
      </c>
      <c r="B35" s="158" t="s">
        <v>70</v>
      </c>
      <c r="C35" s="31" t="s">
        <v>59</v>
      </c>
      <c r="D35" s="45">
        <v>1</v>
      </c>
      <c r="E35" s="46">
        <v>1</v>
      </c>
      <c r="F35" s="31">
        <v>1</v>
      </c>
      <c r="G35" s="44">
        <v>21800</v>
      </c>
      <c r="H35" s="35">
        <f>D35*E35*F35*G35</f>
        <v>21800</v>
      </c>
      <c r="I35" s="163" t="s">
        <v>236</v>
      </c>
      <c r="J35" s="157" t="s">
        <v>486</v>
      </c>
    </row>
    <row r="36" spans="1:10" ht="39.9" customHeight="1" outlineLevel="2">
      <c r="A36" s="29" t="s">
        <v>160</v>
      </c>
      <c r="B36" s="158" t="s">
        <v>161</v>
      </c>
      <c r="C36" s="31" t="s">
        <v>59</v>
      </c>
      <c r="D36" s="45">
        <v>1</v>
      </c>
      <c r="E36" s="46">
        <v>1</v>
      </c>
      <c r="F36" s="31">
        <v>6</v>
      </c>
      <c r="G36" s="44">
        <v>800</v>
      </c>
      <c r="H36" s="35">
        <f>D36*E36*F36*G36</f>
        <v>4800</v>
      </c>
      <c r="I36" s="163" t="s">
        <v>200</v>
      </c>
      <c r="J36" s="157" t="s">
        <v>486</v>
      </c>
    </row>
    <row r="37" spans="1:10" ht="39.9" customHeight="1" outlineLevel="2">
      <c r="A37" s="29" t="s">
        <v>183</v>
      </c>
      <c r="B37" s="158" t="s">
        <v>218</v>
      </c>
      <c r="C37" s="31" t="s">
        <v>59</v>
      </c>
      <c r="D37" s="45">
        <v>1</v>
      </c>
      <c r="E37" s="46">
        <v>1</v>
      </c>
      <c r="F37" s="31">
        <v>1</v>
      </c>
      <c r="G37" s="44">
        <v>642</v>
      </c>
      <c r="H37" s="35">
        <f>D37*E37*F37*G37</f>
        <v>642</v>
      </c>
      <c r="I37" s="163" t="s">
        <v>219</v>
      </c>
      <c r="J37" s="157" t="s">
        <v>487</v>
      </c>
    </row>
    <row r="38" spans="1:10" ht="39.9" customHeight="1" outlineLevel="2">
      <c r="A38" s="29" t="s">
        <v>217</v>
      </c>
      <c r="B38" s="158" t="s">
        <v>227</v>
      </c>
      <c r="C38" s="31" t="s">
        <v>59</v>
      </c>
      <c r="D38" s="45">
        <v>1</v>
      </c>
      <c r="E38" s="46">
        <v>1</v>
      </c>
      <c r="F38" s="31">
        <v>1</v>
      </c>
      <c r="G38" s="44">
        <v>220</v>
      </c>
      <c r="H38" s="35">
        <f>D38*E38*F38*G38</f>
        <v>220</v>
      </c>
      <c r="I38" s="163" t="s">
        <v>229</v>
      </c>
      <c r="J38" s="157" t="s">
        <v>488</v>
      </c>
    </row>
    <row r="39" spans="1:10" ht="39.9" customHeight="1" outlineLevel="2">
      <c r="A39" s="29" t="s">
        <v>226</v>
      </c>
      <c r="B39" s="158" t="s">
        <v>227</v>
      </c>
      <c r="C39" s="31" t="s">
        <v>59</v>
      </c>
      <c r="D39" s="45">
        <v>1</v>
      </c>
      <c r="E39" s="46">
        <v>1</v>
      </c>
      <c r="F39" s="31">
        <v>1</v>
      </c>
      <c r="G39" s="44">
        <v>198</v>
      </c>
      <c r="H39" s="35">
        <v>0</v>
      </c>
      <c r="I39" s="164" t="s">
        <v>230</v>
      </c>
    </row>
    <row r="40" spans="1:10" ht="39.9" customHeight="1" outlineLevel="2">
      <c r="A40" s="29" t="s">
        <v>228</v>
      </c>
      <c r="B40" s="158" t="s">
        <v>184</v>
      </c>
      <c r="C40" s="31" t="s">
        <v>59</v>
      </c>
      <c r="D40" s="45">
        <v>1</v>
      </c>
      <c r="E40" s="46">
        <v>2</v>
      </c>
      <c r="F40" s="31">
        <v>2</v>
      </c>
      <c r="G40" s="44">
        <v>1000</v>
      </c>
      <c r="H40" s="35">
        <f>D40*E40*F40*G40</f>
        <v>4000</v>
      </c>
      <c r="I40" s="163" t="s">
        <v>467</v>
      </c>
      <c r="J40" s="157" t="s">
        <v>486</v>
      </c>
    </row>
    <row r="41" spans="1:10" ht="39.9" customHeight="1" outlineLevel="2">
      <c r="A41" s="29" t="s">
        <v>466</v>
      </c>
      <c r="B41" s="158" t="s">
        <v>184</v>
      </c>
      <c r="C41" s="31" t="s">
        <v>59</v>
      </c>
      <c r="D41" s="45">
        <v>1</v>
      </c>
      <c r="E41" s="46">
        <v>1</v>
      </c>
      <c r="F41" s="31">
        <v>1</v>
      </c>
      <c r="G41" s="44">
        <v>400</v>
      </c>
      <c r="H41" s="35">
        <f>D41*E41*F41*G41</f>
        <v>400</v>
      </c>
      <c r="I41" s="163" t="s">
        <v>468</v>
      </c>
      <c r="J41" s="157" t="s">
        <v>486</v>
      </c>
    </row>
    <row r="42" spans="1:10" ht="36.9" customHeight="1" outlineLevel="1" thickBot="1">
      <c r="A42" s="36" t="s">
        <v>71</v>
      </c>
      <c r="B42" s="37" t="s">
        <v>72</v>
      </c>
      <c r="C42" s="38"/>
      <c r="D42" s="39"/>
      <c r="E42" s="40"/>
      <c r="F42" s="40"/>
      <c r="G42" s="41"/>
      <c r="H42" s="41">
        <f>SUM(H34:H41)</f>
        <v>39362</v>
      </c>
      <c r="I42" s="53"/>
    </row>
    <row r="43" spans="1:10" ht="36.9" customHeight="1" outlineLevel="2">
      <c r="A43" s="23"/>
      <c r="B43" s="24" t="s">
        <v>182</v>
      </c>
      <c r="C43" s="25"/>
      <c r="D43" s="26"/>
      <c r="E43" s="27"/>
      <c r="F43" s="25"/>
      <c r="G43" s="16" t="s">
        <v>28</v>
      </c>
      <c r="H43" s="28"/>
      <c r="I43" s="51"/>
    </row>
    <row r="44" spans="1:10" ht="45" customHeight="1" outlineLevel="2">
      <c r="A44" s="29" t="s">
        <v>73</v>
      </c>
      <c r="B44" s="158" t="s">
        <v>74</v>
      </c>
      <c r="C44" s="31" t="s">
        <v>59</v>
      </c>
      <c r="D44" s="32">
        <v>1</v>
      </c>
      <c r="E44" s="31">
        <v>3</v>
      </c>
      <c r="F44" s="31">
        <v>1</v>
      </c>
      <c r="G44" s="44">
        <v>450</v>
      </c>
      <c r="H44" s="35">
        <f>D44*E44*F44*G44</f>
        <v>1350</v>
      </c>
      <c r="I44" s="163" t="s">
        <v>162</v>
      </c>
      <c r="J44" s="157" t="s">
        <v>486</v>
      </c>
    </row>
    <row r="45" spans="1:10" ht="36.9" customHeight="1" outlineLevel="2">
      <c r="A45" s="29" t="s">
        <v>75</v>
      </c>
      <c r="B45" s="158" t="s">
        <v>76</v>
      </c>
      <c r="C45" s="31" t="s">
        <v>59</v>
      </c>
      <c r="D45" s="32">
        <v>1</v>
      </c>
      <c r="E45" s="31">
        <v>4</v>
      </c>
      <c r="F45" s="31">
        <v>1</v>
      </c>
      <c r="G45" s="44">
        <v>50</v>
      </c>
      <c r="H45" s="35">
        <f>D45*E45*F45*G45</f>
        <v>200</v>
      </c>
      <c r="I45" s="165" t="s">
        <v>77</v>
      </c>
      <c r="J45" s="157" t="s">
        <v>489</v>
      </c>
    </row>
    <row r="46" spans="1:10" ht="36.9" customHeight="1" outlineLevel="2">
      <c r="A46" s="29" t="s">
        <v>78</v>
      </c>
      <c r="B46" s="158" t="s">
        <v>79</v>
      </c>
      <c r="C46" s="31" t="s">
        <v>80</v>
      </c>
      <c r="D46" s="32">
        <v>1</v>
      </c>
      <c r="E46" s="31">
        <v>2</v>
      </c>
      <c r="F46" s="31">
        <v>1</v>
      </c>
      <c r="G46" s="44">
        <v>2000</v>
      </c>
      <c r="H46" s="35">
        <f t="shared" ref="H46:H55" si="3">D46*E46*F46*G46</f>
        <v>4000</v>
      </c>
      <c r="I46" s="166" t="s">
        <v>81</v>
      </c>
    </row>
    <row r="47" spans="1:10" ht="37.35" customHeight="1" outlineLevel="2">
      <c r="A47" s="29" t="s">
        <v>82</v>
      </c>
      <c r="B47" s="158" t="s">
        <v>83</v>
      </c>
      <c r="C47" s="31" t="s">
        <v>59</v>
      </c>
      <c r="D47" s="31">
        <v>1</v>
      </c>
      <c r="E47" s="31">
        <v>1</v>
      </c>
      <c r="F47" s="31">
        <v>1</v>
      </c>
      <c r="G47" s="44">
        <v>1000</v>
      </c>
      <c r="H47" s="35">
        <f t="shared" si="3"/>
        <v>1000</v>
      </c>
      <c r="I47" s="166" t="s">
        <v>500</v>
      </c>
      <c r="J47" s="157" t="s">
        <v>490</v>
      </c>
    </row>
    <row r="48" spans="1:10" ht="37.35" customHeight="1" outlineLevel="2">
      <c r="A48" s="29" t="s">
        <v>84</v>
      </c>
      <c r="B48" s="158" t="s">
        <v>85</v>
      </c>
      <c r="C48" s="31" t="s">
        <v>59</v>
      </c>
      <c r="D48" s="31">
        <v>1</v>
      </c>
      <c r="E48" s="31">
        <v>50</v>
      </c>
      <c r="F48" s="31">
        <v>1</v>
      </c>
      <c r="G48" s="44">
        <v>30</v>
      </c>
      <c r="H48" s="35">
        <f t="shared" si="3"/>
        <v>1500</v>
      </c>
      <c r="I48" s="166" t="s">
        <v>86</v>
      </c>
      <c r="J48" s="157" t="s">
        <v>490</v>
      </c>
    </row>
    <row r="49" spans="1:10" ht="37.35" customHeight="1" outlineLevel="2">
      <c r="A49" s="29" t="s">
        <v>87</v>
      </c>
      <c r="B49" s="158" t="s">
        <v>88</v>
      </c>
      <c r="C49" s="31" t="s">
        <v>59</v>
      </c>
      <c r="D49" s="31">
        <v>1</v>
      </c>
      <c r="E49" s="31">
        <v>170</v>
      </c>
      <c r="F49" s="31">
        <v>1</v>
      </c>
      <c r="G49" s="44">
        <v>30</v>
      </c>
      <c r="H49" s="35">
        <f t="shared" si="3"/>
        <v>5100</v>
      </c>
      <c r="I49" s="166" t="s">
        <v>168</v>
      </c>
      <c r="J49" s="157" t="s">
        <v>489</v>
      </c>
    </row>
    <row r="50" spans="1:10" ht="37.35" customHeight="1" outlineLevel="2">
      <c r="A50" s="29" t="s">
        <v>163</v>
      </c>
      <c r="B50" s="158" t="s">
        <v>169</v>
      </c>
      <c r="C50" s="31" t="s">
        <v>59</v>
      </c>
      <c r="D50" s="31">
        <v>1</v>
      </c>
      <c r="E50" s="31">
        <v>160</v>
      </c>
      <c r="F50" s="31">
        <v>1</v>
      </c>
      <c r="G50" s="44">
        <v>5</v>
      </c>
      <c r="H50" s="35">
        <f t="shared" si="3"/>
        <v>800</v>
      </c>
      <c r="I50" s="166" t="s">
        <v>171</v>
      </c>
      <c r="J50" s="157" t="s">
        <v>491</v>
      </c>
    </row>
    <row r="51" spans="1:10" ht="37.35" customHeight="1" outlineLevel="2">
      <c r="A51" s="29" t="s">
        <v>164</v>
      </c>
      <c r="B51" s="158" t="s">
        <v>170</v>
      </c>
      <c r="C51" s="31" t="s">
        <v>59</v>
      </c>
      <c r="D51" s="31">
        <v>1</v>
      </c>
      <c r="E51" s="31">
        <v>280</v>
      </c>
      <c r="F51" s="31">
        <v>1</v>
      </c>
      <c r="G51" s="44">
        <v>0.5</v>
      </c>
      <c r="H51" s="35">
        <f t="shared" si="3"/>
        <v>140</v>
      </c>
      <c r="I51" s="166" t="s">
        <v>172</v>
      </c>
      <c r="J51" s="157" t="s">
        <v>489</v>
      </c>
    </row>
    <row r="52" spans="1:10" ht="37.35" customHeight="1" outlineLevel="2">
      <c r="A52" s="29" t="s">
        <v>165</v>
      </c>
      <c r="B52" s="158" t="s">
        <v>173</v>
      </c>
      <c r="C52" s="31" t="s">
        <v>59</v>
      </c>
      <c r="D52" s="31">
        <v>1</v>
      </c>
      <c r="E52" s="31">
        <v>50</v>
      </c>
      <c r="F52" s="31">
        <v>1</v>
      </c>
      <c r="G52" s="44">
        <v>3</v>
      </c>
      <c r="H52" s="35">
        <f t="shared" si="3"/>
        <v>150</v>
      </c>
      <c r="I52" s="166" t="s">
        <v>199</v>
      </c>
      <c r="J52" s="157" t="s">
        <v>489</v>
      </c>
    </row>
    <row r="53" spans="1:10" ht="37.35" customHeight="1" outlineLevel="2">
      <c r="A53" s="29" t="s">
        <v>166</v>
      </c>
      <c r="B53" s="158" t="s">
        <v>174</v>
      </c>
      <c r="C53" s="31" t="s">
        <v>59</v>
      </c>
      <c r="D53" s="31">
        <v>1</v>
      </c>
      <c r="E53" s="31">
        <v>1</v>
      </c>
      <c r="F53" s="31">
        <v>1</v>
      </c>
      <c r="G53" s="44">
        <v>150</v>
      </c>
      <c r="H53" s="35">
        <f t="shared" si="3"/>
        <v>150</v>
      </c>
      <c r="I53" s="166"/>
      <c r="J53" s="157" t="s">
        <v>486</v>
      </c>
    </row>
    <row r="54" spans="1:10" ht="37.35" customHeight="1" outlineLevel="2">
      <c r="A54" s="29" t="s">
        <v>167</v>
      </c>
      <c r="B54" s="158" t="s">
        <v>177</v>
      </c>
      <c r="C54" s="31" t="s">
        <v>59</v>
      </c>
      <c r="D54" s="31">
        <v>1</v>
      </c>
      <c r="E54" s="31">
        <v>8</v>
      </c>
      <c r="F54" s="31">
        <v>1</v>
      </c>
      <c r="G54" s="44">
        <v>80</v>
      </c>
      <c r="H54" s="35">
        <f t="shared" si="3"/>
        <v>640</v>
      </c>
      <c r="I54" s="166"/>
      <c r="J54" s="157" t="s">
        <v>486</v>
      </c>
    </row>
    <row r="55" spans="1:10" ht="37.35" customHeight="1" outlineLevel="2">
      <c r="A55" s="29" t="s">
        <v>175</v>
      </c>
      <c r="B55" s="158" t="s">
        <v>178</v>
      </c>
      <c r="C55" s="31" t="s">
        <v>59</v>
      </c>
      <c r="D55" s="31">
        <v>1</v>
      </c>
      <c r="E55" s="31">
        <v>3</v>
      </c>
      <c r="F55" s="31">
        <v>1</v>
      </c>
      <c r="G55" s="44">
        <v>30</v>
      </c>
      <c r="H55" s="35">
        <f t="shared" si="3"/>
        <v>90</v>
      </c>
      <c r="I55" s="166" t="s">
        <v>220</v>
      </c>
      <c r="J55" s="157" t="s">
        <v>486</v>
      </c>
    </row>
    <row r="56" spans="1:10" ht="37.35" customHeight="1" outlineLevel="2">
      <c r="A56" s="29" t="s">
        <v>176</v>
      </c>
      <c r="B56" s="162" t="s">
        <v>179</v>
      </c>
      <c r="C56" s="31" t="s">
        <v>59</v>
      </c>
      <c r="D56" s="31">
        <v>1</v>
      </c>
      <c r="E56" s="31">
        <v>3</v>
      </c>
      <c r="F56" s="31">
        <v>1</v>
      </c>
      <c r="G56" s="44">
        <v>10</v>
      </c>
      <c r="H56" s="35">
        <f t="shared" ref="H56" si="4">D56*E56*F56*G56</f>
        <v>30</v>
      </c>
      <c r="I56" s="166" t="s">
        <v>203</v>
      </c>
      <c r="J56" s="157" t="s">
        <v>491</v>
      </c>
    </row>
    <row r="57" spans="1:10" ht="37.35" customHeight="1" outlineLevel="2">
      <c r="A57" s="29" t="s">
        <v>231</v>
      </c>
      <c r="B57" s="158" t="s">
        <v>233</v>
      </c>
      <c r="C57" s="31" t="s">
        <v>59</v>
      </c>
      <c r="D57" s="31">
        <v>1</v>
      </c>
      <c r="E57" s="31">
        <v>200</v>
      </c>
      <c r="F57" s="31">
        <v>1</v>
      </c>
      <c r="G57" s="44">
        <v>0.5</v>
      </c>
      <c r="H57" s="35">
        <v>0</v>
      </c>
      <c r="I57" s="167" t="s">
        <v>235</v>
      </c>
    </row>
    <row r="58" spans="1:10" ht="37.35" customHeight="1" outlineLevel="2">
      <c r="A58" s="29" t="s">
        <v>232</v>
      </c>
      <c r="B58" s="168" t="s">
        <v>234</v>
      </c>
      <c r="C58" s="31" t="s">
        <v>59</v>
      </c>
      <c r="D58" s="31">
        <v>1</v>
      </c>
      <c r="E58" s="31">
        <v>200</v>
      </c>
      <c r="F58" s="31">
        <v>1</v>
      </c>
      <c r="G58" s="44">
        <v>4</v>
      </c>
      <c r="H58" s="35">
        <v>0</v>
      </c>
      <c r="I58" s="167" t="s">
        <v>235</v>
      </c>
    </row>
    <row r="59" spans="1:10" ht="36.9" customHeight="1" outlineLevel="1" thickBot="1">
      <c r="A59" s="36" t="s">
        <v>89</v>
      </c>
      <c r="B59" s="24" t="s">
        <v>90</v>
      </c>
      <c r="C59" s="25"/>
      <c r="D59" s="26"/>
      <c r="E59" s="27"/>
      <c r="F59" s="25"/>
      <c r="G59" s="24"/>
      <c r="H59" s="28">
        <f>SUM(H44:H58)</f>
        <v>15150</v>
      </c>
      <c r="I59" s="51"/>
    </row>
    <row r="60" spans="1:10" ht="36.9" customHeight="1" outlineLevel="2">
      <c r="A60" s="17" t="s">
        <v>91</v>
      </c>
      <c r="B60" s="18" t="s">
        <v>92</v>
      </c>
      <c r="C60" s="19"/>
      <c r="D60" s="20"/>
      <c r="E60" s="19"/>
      <c r="F60" s="19"/>
      <c r="G60" s="21"/>
      <c r="H60" s="21">
        <f>H59+H42</f>
        <v>54512</v>
      </c>
      <c r="I60" s="21"/>
    </row>
    <row r="61" spans="1:10" ht="36.9" customHeight="1" outlineLevel="2"/>
    <row r="62" spans="1:10" ht="36.9" customHeight="1" outlineLevel="2">
      <c r="A62" s="17" t="s">
        <v>93</v>
      </c>
      <c r="B62" s="18" t="s">
        <v>94</v>
      </c>
      <c r="C62" s="19"/>
      <c r="D62" s="20"/>
      <c r="E62" s="19"/>
      <c r="F62" s="19"/>
      <c r="G62" s="21"/>
      <c r="H62" s="22"/>
      <c r="I62" s="50"/>
    </row>
    <row r="63" spans="1:10" ht="36.9" customHeight="1" outlineLevel="2">
      <c r="A63" s="12"/>
      <c r="B63" s="12" t="s">
        <v>23</v>
      </c>
      <c r="C63" s="13" t="s">
        <v>24</v>
      </c>
      <c r="D63" s="14" t="s">
        <v>25</v>
      </c>
      <c r="E63" s="15" t="s">
        <v>154</v>
      </c>
      <c r="F63" s="15" t="s">
        <v>27</v>
      </c>
      <c r="G63" s="16" t="s">
        <v>28</v>
      </c>
      <c r="H63" s="16" t="s">
        <v>29</v>
      </c>
      <c r="I63" s="16" t="s">
        <v>48</v>
      </c>
    </row>
    <row r="64" spans="1:10" ht="42.6" customHeight="1" outlineLevel="2">
      <c r="A64" s="30" t="s">
        <v>95</v>
      </c>
      <c r="B64" s="158" t="s">
        <v>96</v>
      </c>
      <c r="C64" s="31" t="s">
        <v>97</v>
      </c>
      <c r="D64" s="32">
        <v>1</v>
      </c>
      <c r="E64" s="31">
        <v>1</v>
      </c>
      <c r="F64" s="31">
        <v>4</v>
      </c>
      <c r="G64" s="44">
        <v>17075</v>
      </c>
      <c r="H64" s="35">
        <f>D64*E64*F64*G64</f>
        <v>68300</v>
      </c>
      <c r="I64" s="165" t="s">
        <v>98</v>
      </c>
      <c r="J64" s="157" t="s">
        <v>492</v>
      </c>
    </row>
    <row r="65" spans="1:10" ht="36.9" customHeight="1" outlineLevel="2">
      <c r="A65" s="30" t="s">
        <v>99</v>
      </c>
      <c r="B65" s="158" t="s">
        <v>100</v>
      </c>
      <c r="C65" s="31" t="s">
        <v>97</v>
      </c>
      <c r="D65" s="32">
        <v>2</v>
      </c>
      <c r="E65" s="31">
        <v>182</v>
      </c>
      <c r="F65" s="31">
        <v>1</v>
      </c>
      <c r="G65" s="44">
        <v>67.692319999999995</v>
      </c>
      <c r="H65" s="35">
        <f>D65*E65*F65*G65</f>
        <v>24640.00448</v>
      </c>
      <c r="I65" s="165" t="s">
        <v>476</v>
      </c>
      <c r="J65" s="157" t="s">
        <v>493</v>
      </c>
    </row>
    <row r="66" spans="1:10" ht="36.9" customHeight="1" outlineLevel="2">
      <c r="A66" s="30" t="s">
        <v>101</v>
      </c>
      <c r="B66" s="158" t="s">
        <v>102</v>
      </c>
      <c r="C66" s="31" t="s">
        <v>97</v>
      </c>
      <c r="D66" s="32">
        <v>1</v>
      </c>
      <c r="E66" s="31">
        <f>70+61+64</f>
        <v>195</v>
      </c>
      <c r="F66" s="31">
        <v>1</v>
      </c>
      <c r="G66" s="44">
        <v>200</v>
      </c>
      <c r="H66" s="35">
        <f t="shared" ref="H66:H69" si="5">D66*E66*F66*G66</f>
        <v>39000</v>
      </c>
      <c r="I66" s="165" t="s">
        <v>204</v>
      </c>
      <c r="J66" s="157" t="s">
        <v>493</v>
      </c>
    </row>
    <row r="67" spans="1:10" ht="36.9" customHeight="1" outlineLevel="2">
      <c r="A67" s="30" t="s">
        <v>103</v>
      </c>
      <c r="B67" s="158" t="s">
        <v>104</v>
      </c>
      <c r="C67" s="31" t="s">
        <v>97</v>
      </c>
      <c r="D67" s="32">
        <v>1</v>
      </c>
      <c r="E67" s="31">
        <v>88.091999999999999</v>
      </c>
      <c r="F67" s="31">
        <v>1</v>
      </c>
      <c r="G67" s="44">
        <v>250</v>
      </c>
      <c r="H67" s="35">
        <f t="shared" si="5"/>
        <v>22023</v>
      </c>
      <c r="I67" s="165" t="s">
        <v>221</v>
      </c>
      <c r="J67" s="157" t="s">
        <v>494</v>
      </c>
    </row>
    <row r="68" spans="1:10" ht="36.9" customHeight="1" outlineLevel="2">
      <c r="A68" s="30" t="s">
        <v>105</v>
      </c>
      <c r="B68" s="158" t="s">
        <v>104</v>
      </c>
      <c r="C68" s="31" t="s">
        <v>97</v>
      </c>
      <c r="D68" s="32">
        <v>1</v>
      </c>
      <c r="E68" s="31">
        <v>51.143999999999998</v>
      </c>
      <c r="F68" s="31">
        <v>1</v>
      </c>
      <c r="G68" s="44">
        <v>250</v>
      </c>
      <c r="H68" s="35">
        <f t="shared" si="5"/>
        <v>12786</v>
      </c>
      <c r="I68" s="165" t="s">
        <v>222</v>
      </c>
      <c r="J68" s="157" t="s">
        <v>495</v>
      </c>
    </row>
    <row r="69" spans="1:10" ht="36.9" customHeight="1" outlineLevel="2">
      <c r="A69" s="30" t="s">
        <v>205</v>
      </c>
      <c r="B69" s="158" t="s">
        <v>106</v>
      </c>
      <c r="C69" s="31" t="s">
        <v>97</v>
      </c>
      <c r="D69" s="32">
        <v>1</v>
      </c>
      <c r="E69" s="31">
        <v>45</v>
      </c>
      <c r="F69" s="31">
        <v>1</v>
      </c>
      <c r="G69" s="44">
        <v>275.911</v>
      </c>
      <c r="H69" s="35">
        <f t="shared" si="5"/>
        <v>12415.995000000001</v>
      </c>
      <c r="I69" s="165" t="s">
        <v>223</v>
      </c>
      <c r="J69" s="157" t="s">
        <v>496</v>
      </c>
    </row>
    <row r="70" spans="1:10" ht="36.9" customHeight="1" outlineLevel="2" thickBot="1">
      <c r="A70" s="36"/>
      <c r="B70" s="37" t="s">
        <v>107</v>
      </c>
      <c r="C70" s="38"/>
      <c r="D70" s="39"/>
      <c r="E70" s="40"/>
      <c r="F70" s="40"/>
      <c r="G70" s="41"/>
      <c r="H70" s="41">
        <f>SUM(H64:H69)</f>
        <v>179164.99948</v>
      </c>
      <c r="I70" s="53"/>
    </row>
    <row r="71" spans="1:10" ht="36.9" customHeight="1" outlineLevel="2">
      <c r="A71" s="17" t="s">
        <v>93</v>
      </c>
      <c r="B71" s="18" t="s">
        <v>108</v>
      </c>
      <c r="C71" s="19"/>
      <c r="D71" s="20"/>
      <c r="E71" s="19"/>
      <c r="F71" s="19"/>
      <c r="G71" s="21"/>
      <c r="H71" s="22">
        <f>H70</f>
        <v>179164.99948</v>
      </c>
      <c r="I71" s="50"/>
    </row>
    <row r="72" spans="1:10" ht="36.9" customHeight="1" outlineLevel="2"/>
    <row r="73" spans="1:10" ht="36.9" customHeight="1" outlineLevel="2">
      <c r="A73" s="17"/>
      <c r="B73" s="18" t="s">
        <v>109</v>
      </c>
      <c r="C73" s="19"/>
      <c r="D73" s="20"/>
      <c r="E73" s="19"/>
      <c r="F73" s="19"/>
      <c r="G73" s="21"/>
      <c r="H73" s="22"/>
      <c r="I73" s="50" t="s">
        <v>110</v>
      </c>
    </row>
    <row r="74" spans="1:10" ht="36.9" customHeight="1" outlineLevel="2">
      <c r="A74" s="12"/>
      <c r="B74" s="12" t="s">
        <v>23</v>
      </c>
      <c r="C74" s="13" t="s">
        <v>24</v>
      </c>
      <c r="D74" s="14" t="s">
        <v>25</v>
      </c>
      <c r="E74" s="15" t="s">
        <v>26</v>
      </c>
      <c r="F74" s="15" t="s">
        <v>27</v>
      </c>
      <c r="G74" s="16" t="s">
        <v>28</v>
      </c>
      <c r="H74" s="16" t="s">
        <v>29</v>
      </c>
      <c r="I74" s="16" t="s">
        <v>111</v>
      </c>
    </row>
    <row r="75" spans="1:10" ht="36.9" customHeight="1" outlineLevel="2">
      <c r="A75" s="29" t="s">
        <v>112</v>
      </c>
      <c r="B75" s="165" t="s">
        <v>201</v>
      </c>
      <c r="C75" s="47" t="s">
        <v>59</v>
      </c>
      <c r="D75" s="32">
        <v>2</v>
      </c>
      <c r="E75" s="31">
        <v>15</v>
      </c>
      <c r="F75" s="31">
        <v>1</v>
      </c>
      <c r="G75" s="44">
        <v>225</v>
      </c>
      <c r="H75" s="35">
        <f t="shared" ref="H75:H81" si="6">D75*E75*F75*G75</f>
        <v>6750</v>
      </c>
      <c r="I75" s="165" t="s">
        <v>206</v>
      </c>
      <c r="J75" s="157" t="s">
        <v>486</v>
      </c>
    </row>
    <row r="76" spans="1:10" ht="36.9" customHeight="1">
      <c r="A76" s="29" t="s">
        <v>115</v>
      </c>
      <c r="B76" s="165" t="s">
        <v>113</v>
      </c>
      <c r="C76" s="47" t="s">
        <v>59</v>
      </c>
      <c r="D76" s="32">
        <v>1</v>
      </c>
      <c r="E76" s="31">
        <v>2</v>
      </c>
      <c r="F76" s="31">
        <v>1</v>
      </c>
      <c r="G76" s="44">
        <v>900</v>
      </c>
      <c r="H76" s="35">
        <f t="shared" si="6"/>
        <v>1800</v>
      </c>
      <c r="I76" s="165" t="s">
        <v>114</v>
      </c>
      <c r="J76" s="157" t="s">
        <v>486</v>
      </c>
    </row>
    <row r="77" spans="1:10" ht="36.9" customHeight="1">
      <c r="A77" s="29" t="s">
        <v>116</v>
      </c>
      <c r="B77" s="165" t="s">
        <v>180</v>
      </c>
      <c r="C77" s="47" t="s">
        <v>59</v>
      </c>
      <c r="D77" s="32">
        <v>1</v>
      </c>
      <c r="E77" s="31">
        <v>1</v>
      </c>
      <c r="F77" s="31">
        <v>1</v>
      </c>
      <c r="G77" s="44">
        <v>350</v>
      </c>
      <c r="H77" s="35">
        <f t="shared" si="6"/>
        <v>350</v>
      </c>
      <c r="I77" s="165" t="s">
        <v>181</v>
      </c>
      <c r="J77" s="157" t="s">
        <v>486</v>
      </c>
    </row>
    <row r="78" spans="1:10" ht="36.9" customHeight="1">
      <c r="A78" s="29" t="s">
        <v>193</v>
      </c>
      <c r="B78" s="165" t="s">
        <v>117</v>
      </c>
      <c r="C78" s="47" t="s">
        <v>59</v>
      </c>
      <c r="D78" s="32">
        <v>1</v>
      </c>
      <c r="E78" s="31">
        <v>35</v>
      </c>
      <c r="F78" s="31">
        <v>1</v>
      </c>
      <c r="G78" s="44">
        <v>340</v>
      </c>
      <c r="H78" s="35">
        <f t="shared" si="6"/>
        <v>11900</v>
      </c>
      <c r="I78" s="165" t="s">
        <v>503</v>
      </c>
      <c r="J78" s="174" t="s">
        <v>501</v>
      </c>
    </row>
    <row r="79" spans="1:10" ht="36.9" customHeight="1">
      <c r="A79" s="29" t="s">
        <v>195</v>
      </c>
      <c r="B79" s="165" t="s">
        <v>196</v>
      </c>
      <c r="C79" s="47" t="s">
        <v>59</v>
      </c>
      <c r="D79" s="32">
        <v>1</v>
      </c>
      <c r="E79" s="31">
        <v>45</v>
      </c>
      <c r="F79" s="31">
        <v>1</v>
      </c>
      <c r="G79" s="44">
        <v>50</v>
      </c>
      <c r="H79" s="35">
        <f t="shared" si="6"/>
        <v>2250</v>
      </c>
      <c r="I79" s="165" t="s">
        <v>224</v>
      </c>
      <c r="J79" s="157" t="s">
        <v>489</v>
      </c>
    </row>
    <row r="80" spans="1:10" ht="38.4" customHeight="1">
      <c r="A80" s="29" t="s">
        <v>202</v>
      </c>
      <c r="B80" s="165" t="s">
        <v>194</v>
      </c>
      <c r="C80" s="47" t="s">
        <v>59</v>
      </c>
      <c r="D80" s="32">
        <v>1</v>
      </c>
      <c r="E80" s="31">
        <v>25</v>
      </c>
      <c r="F80" s="31">
        <v>1</v>
      </c>
      <c r="G80" s="44">
        <v>230</v>
      </c>
      <c r="H80" s="35">
        <f t="shared" si="6"/>
        <v>5750</v>
      </c>
      <c r="I80" s="165" t="s">
        <v>197</v>
      </c>
      <c r="J80" s="157" t="s">
        <v>497</v>
      </c>
    </row>
    <row r="81" spans="1:10" ht="38.4" customHeight="1">
      <c r="A81" s="29" t="s">
        <v>207</v>
      </c>
      <c r="B81" s="165" t="s">
        <v>208</v>
      </c>
      <c r="C81" s="47" t="s">
        <v>59</v>
      </c>
      <c r="D81" s="32">
        <v>1</v>
      </c>
      <c r="E81" s="31">
        <v>1</v>
      </c>
      <c r="F81" s="31">
        <v>1</v>
      </c>
      <c r="G81" s="44">
        <v>2039</v>
      </c>
      <c r="H81" s="35">
        <f t="shared" si="6"/>
        <v>2039</v>
      </c>
      <c r="I81" s="165" t="s">
        <v>225</v>
      </c>
      <c r="J81" s="174" t="s">
        <v>502</v>
      </c>
    </row>
    <row r="82" spans="1:10" ht="36.9" customHeight="1" outlineLevel="2" thickBot="1">
      <c r="A82" s="36" t="s">
        <v>118</v>
      </c>
      <c r="B82" s="37" t="s">
        <v>119</v>
      </c>
      <c r="C82" s="38"/>
      <c r="D82" s="39"/>
      <c r="E82" s="40"/>
      <c r="F82" s="40"/>
      <c r="G82" s="41"/>
      <c r="H82" s="41">
        <f>SUM(H75:H81)</f>
        <v>30839</v>
      </c>
      <c r="I82" s="53"/>
    </row>
    <row r="83" spans="1:10" ht="36.9" customHeight="1" outlineLevel="2">
      <c r="A83" s="17" t="s">
        <v>120</v>
      </c>
      <c r="B83" s="18" t="s">
        <v>121</v>
      </c>
      <c r="C83" s="19"/>
      <c r="D83" s="20"/>
      <c r="E83" s="19"/>
      <c r="F83" s="19"/>
      <c r="G83" s="21"/>
      <c r="H83" s="21">
        <f>H82</f>
        <v>30839</v>
      </c>
      <c r="I83" s="50"/>
    </row>
    <row r="84" spans="1:10" ht="36.9" customHeight="1" outlineLevel="2">
      <c r="I84" s="54"/>
    </row>
    <row r="85" spans="1:10" ht="36.9" customHeight="1" outlineLevel="2">
      <c r="A85" s="17" t="s">
        <v>122</v>
      </c>
      <c r="B85" s="18" t="s">
        <v>123</v>
      </c>
      <c r="C85" s="19"/>
      <c r="D85" s="20"/>
      <c r="E85" s="19"/>
      <c r="F85" s="19"/>
      <c r="G85" s="21"/>
      <c r="H85" s="22"/>
      <c r="I85" s="22"/>
    </row>
    <row r="86" spans="1:10" ht="36.9" customHeight="1" outlineLevel="2">
      <c r="A86" s="12"/>
      <c r="B86" s="12" t="s">
        <v>23</v>
      </c>
      <c r="C86" s="13" t="s">
        <v>24</v>
      </c>
      <c r="D86" s="14" t="s">
        <v>25</v>
      </c>
      <c r="E86" s="15" t="s">
        <v>26</v>
      </c>
      <c r="F86" s="15" t="s">
        <v>27</v>
      </c>
      <c r="G86" s="16" t="s">
        <v>28</v>
      </c>
      <c r="H86" s="16" t="s">
        <v>29</v>
      </c>
      <c r="I86" s="16" t="s">
        <v>48</v>
      </c>
    </row>
    <row r="87" spans="1:10" ht="36.9" customHeight="1" outlineLevel="2">
      <c r="A87" s="48" t="s">
        <v>124</v>
      </c>
      <c r="B87" s="169" t="s">
        <v>125</v>
      </c>
      <c r="C87" s="47" t="s">
        <v>59</v>
      </c>
      <c r="D87" s="32">
        <v>1</v>
      </c>
      <c r="E87" s="31">
        <f>8*4.5</f>
        <v>36</v>
      </c>
      <c r="F87" s="170">
        <v>3</v>
      </c>
      <c r="G87" s="44">
        <v>250</v>
      </c>
      <c r="H87" s="35">
        <f>E87*F87*G87*D87</f>
        <v>27000</v>
      </c>
      <c r="I87" s="165" t="s">
        <v>126</v>
      </c>
      <c r="J87" s="157" t="s">
        <v>490</v>
      </c>
    </row>
    <row r="88" spans="1:10" ht="36.9" customHeight="1" outlineLevel="2">
      <c r="A88" s="48" t="s">
        <v>127</v>
      </c>
      <c r="B88" s="169" t="s">
        <v>128</v>
      </c>
      <c r="C88" s="47" t="s">
        <v>59</v>
      </c>
      <c r="D88" s="32">
        <v>1</v>
      </c>
      <c r="E88" s="31">
        <v>1</v>
      </c>
      <c r="F88" s="170">
        <v>3</v>
      </c>
      <c r="G88" s="44">
        <v>500</v>
      </c>
      <c r="H88" s="35">
        <f>E88*F88*G88*D88</f>
        <v>1500</v>
      </c>
      <c r="I88" s="165" t="s">
        <v>129</v>
      </c>
      <c r="J88" s="157" t="s">
        <v>490</v>
      </c>
    </row>
    <row r="89" spans="1:10" ht="36.9" customHeight="1" outlineLevel="2">
      <c r="A89" s="48" t="s">
        <v>130</v>
      </c>
      <c r="B89" s="169" t="s">
        <v>131</v>
      </c>
      <c r="C89" s="47" t="s">
        <v>59</v>
      </c>
      <c r="D89" s="32">
        <v>1</v>
      </c>
      <c r="E89" s="31">
        <v>1</v>
      </c>
      <c r="F89" s="170">
        <v>3</v>
      </c>
      <c r="G89" s="44">
        <v>3000</v>
      </c>
      <c r="H89" s="35">
        <f t="shared" ref="H89:H90" si="7">E89*F89*G89*D89</f>
        <v>9000</v>
      </c>
      <c r="I89" s="165" t="s">
        <v>132</v>
      </c>
      <c r="J89" s="157" t="s">
        <v>490</v>
      </c>
    </row>
    <row r="90" spans="1:10" ht="36.9" customHeight="1" outlineLevel="2">
      <c r="A90" s="48" t="s">
        <v>133</v>
      </c>
      <c r="B90" s="169" t="s">
        <v>134</v>
      </c>
      <c r="C90" s="47" t="s">
        <v>59</v>
      </c>
      <c r="D90" s="32">
        <v>1</v>
      </c>
      <c r="E90" s="31">
        <v>1</v>
      </c>
      <c r="F90" s="170">
        <v>3</v>
      </c>
      <c r="G90" s="44">
        <v>3000</v>
      </c>
      <c r="H90" s="35">
        <f t="shared" si="7"/>
        <v>9000</v>
      </c>
      <c r="I90" s="165" t="s">
        <v>135</v>
      </c>
      <c r="J90" s="157" t="s">
        <v>490</v>
      </c>
    </row>
    <row r="91" spans="1:10" ht="36.9" customHeight="1" outlineLevel="2">
      <c r="A91" s="36" t="s">
        <v>136</v>
      </c>
      <c r="B91" s="37" t="s">
        <v>137</v>
      </c>
      <c r="C91" s="38"/>
      <c r="D91" s="39"/>
      <c r="E91" s="40"/>
      <c r="F91" s="40"/>
      <c r="G91" s="41"/>
      <c r="H91" s="41">
        <f>SUM(H87:H90)</f>
        <v>46500</v>
      </c>
      <c r="I91" s="53"/>
    </row>
    <row r="92" spans="1:10" ht="36.9" customHeight="1" outlineLevel="2">
      <c r="A92" s="55" t="s">
        <v>122</v>
      </c>
      <c r="B92" s="56" t="s">
        <v>138</v>
      </c>
      <c r="C92" s="57"/>
      <c r="D92" s="58"/>
      <c r="E92" s="57"/>
      <c r="F92" s="57"/>
      <c r="G92" s="59"/>
      <c r="H92" s="59">
        <f>SUM(H91)</f>
        <v>46500</v>
      </c>
      <c r="I92" s="50"/>
    </row>
    <row r="93" spans="1:10" ht="36.9" customHeight="1" outlineLevel="2">
      <c r="A93" s="60"/>
      <c r="B93" s="61"/>
      <c r="C93" s="62"/>
      <c r="D93" s="63"/>
      <c r="E93" s="62"/>
      <c r="F93" s="62"/>
      <c r="G93" s="64"/>
      <c r="H93" s="65"/>
      <c r="I93" s="72"/>
    </row>
    <row r="94" spans="1:10" ht="36.9" customHeight="1" outlineLevel="1">
      <c r="A94" s="66"/>
      <c r="B94" s="67" t="s">
        <v>139</v>
      </c>
      <c r="C94" s="68"/>
      <c r="D94" s="69"/>
      <c r="E94" s="68"/>
      <c r="F94" s="68"/>
      <c r="G94" s="70"/>
      <c r="H94" s="71"/>
      <c r="I94" s="22"/>
    </row>
    <row r="95" spans="1:10" ht="36.9" customHeight="1" outlineLevel="2">
      <c r="A95" s="12"/>
      <c r="B95" s="12" t="s">
        <v>23</v>
      </c>
      <c r="C95" s="13" t="s">
        <v>24</v>
      </c>
      <c r="D95" s="14" t="s">
        <v>25</v>
      </c>
      <c r="E95" s="15" t="s">
        <v>26</v>
      </c>
      <c r="F95" s="13" t="s">
        <v>27</v>
      </c>
      <c r="G95" s="16" t="s">
        <v>28</v>
      </c>
      <c r="H95" s="13" t="s">
        <v>29</v>
      </c>
      <c r="I95" s="16"/>
    </row>
    <row r="96" spans="1:10" ht="36.9" customHeight="1" outlineLevel="2">
      <c r="A96" s="36"/>
      <c r="B96" s="37" t="s">
        <v>140</v>
      </c>
      <c r="C96" s="38"/>
      <c r="D96" s="39"/>
      <c r="E96" s="40"/>
      <c r="F96" s="40"/>
      <c r="G96" s="41"/>
      <c r="H96" s="41"/>
      <c r="I96" s="53"/>
    </row>
    <row r="97" spans="1:32" ht="42" customHeight="1" outlineLevel="2">
      <c r="A97" s="42" t="s">
        <v>141</v>
      </c>
      <c r="B97" s="158" t="s">
        <v>142</v>
      </c>
      <c r="C97" s="31" t="s">
        <v>143</v>
      </c>
      <c r="D97" s="32">
        <v>1</v>
      </c>
      <c r="E97" s="171">
        <v>1</v>
      </c>
      <c r="F97" s="31">
        <v>2</v>
      </c>
      <c r="G97" s="44">
        <v>2800</v>
      </c>
      <c r="H97" s="35">
        <f>D97*E97*F97*G97</f>
        <v>5600</v>
      </c>
      <c r="I97" s="163" t="s">
        <v>144</v>
      </c>
      <c r="J97" s="157" t="s">
        <v>486</v>
      </c>
    </row>
    <row r="98" spans="1:32" ht="36.9" customHeight="1" outlineLevel="2">
      <c r="A98" s="42" t="s">
        <v>145</v>
      </c>
      <c r="B98" s="158" t="s">
        <v>146</v>
      </c>
      <c r="C98" s="31" t="s">
        <v>143</v>
      </c>
      <c r="D98" s="32">
        <v>1</v>
      </c>
      <c r="E98" s="171">
        <v>2</v>
      </c>
      <c r="F98" s="31">
        <v>2</v>
      </c>
      <c r="G98" s="44">
        <v>3000</v>
      </c>
      <c r="H98" s="35">
        <f t="shared" ref="H98:H99" si="8">D98*E98*F98*G98</f>
        <v>12000</v>
      </c>
      <c r="I98" s="163" t="s">
        <v>147</v>
      </c>
      <c r="J98" s="157" t="s">
        <v>486</v>
      </c>
    </row>
    <row r="99" spans="1:32" ht="36.9" customHeight="1" outlineLevel="2">
      <c r="A99" s="42" t="s">
        <v>148</v>
      </c>
      <c r="B99" s="158" t="s">
        <v>149</v>
      </c>
      <c r="C99" s="47" t="s">
        <v>59</v>
      </c>
      <c r="D99" s="32">
        <v>1</v>
      </c>
      <c r="E99" s="171">
        <v>1</v>
      </c>
      <c r="F99" s="31">
        <v>1</v>
      </c>
      <c r="G99" s="44">
        <v>4000</v>
      </c>
      <c r="H99" s="35">
        <f t="shared" si="8"/>
        <v>4000</v>
      </c>
      <c r="I99" s="163" t="s">
        <v>150</v>
      </c>
      <c r="J99" s="157" t="s">
        <v>486</v>
      </c>
    </row>
    <row r="100" spans="1:32" ht="36.9" customHeight="1" outlineLevel="2" thickBot="1">
      <c r="A100" s="36" t="s">
        <v>151</v>
      </c>
      <c r="B100" s="37" t="str">
        <f>CONCATENATE("Subtotal ",B96)</f>
        <v>Subtotal Photo &amp;Video crew</v>
      </c>
      <c r="C100" s="38"/>
      <c r="D100" s="39"/>
      <c r="E100" s="40"/>
      <c r="F100" s="40"/>
      <c r="G100" s="41"/>
      <c r="H100" s="41">
        <f>SUM(H97:H99)</f>
        <v>21600</v>
      </c>
      <c r="I100" s="53"/>
    </row>
    <row r="101" spans="1:32" ht="36.9" customHeight="1" outlineLevel="1">
      <c r="A101" s="17" t="s">
        <v>152</v>
      </c>
      <c r="B101" s="18" t="s">
        <v>153</v>
      </c>
      <c r="C101" s="19"/>
      <c r="D101" s="20"/>
      <c r="E101" s="19"/>
      <c r="F101" s="19"/>
      <c r="G101" s="21"/>
      <c r="H101" s="22">
        <f>H100</f>
        <v>21600</v>
      </c>
      <c r="I101" s="50"/>
    </row>
    <row r="102" spans="1:32" ht="36.9" customHeight="1">
      <c r="A102" s="2"/>
      <c r="H102" s="2"/>
    </row>
    <row r="103" spans="1:32" ht="36.9" customHeight="1"/>
    <row r="104" spans="1:32" ht="36.9" customHeight="1" outlineLevel="1"/>
    <row r="105" spans="1:32" ht="36.9" customHeight="1" outlineLevel="1"/>
    <row r="106" spans="1:32" ht="36.9" customHeight="1" outlineLevel="2"/>
    <row r="107" spans="1:32" ht="36.9" customHeight="1" outlineLevel="2">
      <c r="A107" s="2"/>
      <c r="H107" s="2"/>
    </row>
    <row r="108" spans="1:32" ht="36.9" customHeight="1" outlineLevel="2"/>
    <row r="109" spans="1:32" s="1" customFormat="1" ht="36.9" customHeight="1" outlineLevel="2">
      <c r="B109" s="2"/>
      <c r="C109" s="3"/>
      <c r="D109" s="4"/>
      <c r="E109" s="3"/>
      <c r="F109" s="3"/>
      <c r="G109" s="2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s="1" customFormat="1" ht="36.9" customHeight="1" outlineLevel="2">
      <c r="B110" s="2"/>
      <c r="C110" s="3"/>
      <c r="D110" s="4"/>
      <c r="E110" s="3"/>
      <c r="F110" s="3"/>
      <c r="G110" s="2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s="1" customFormat="1" ht="36.9" customHeight="1" outlineLevel="2">
      <c r="B111" s="2"/>
      <c r="C111" s="3"/>
      <c r="D111" s="4"/>
      <c r="E111" s="3"/>
      <c r="F111" s="3"/>
      <c r="G111" s="2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s="1" customFormat="1" ht="36.9" customHeight="1" outlineLevel="2">
      <c r="B112" s="2"/>
      <c r="C112" s="3"/>
      <c r="D112" s="4"/>
      <c r="E112" s="3"/>
      <c r="F112" s="3"/>
      <c r="G112" s="2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2:32" s="1" customFormat="1" ht="36.9" customHeight="1" outlineLevel="2">
      <c r="B113" s="2"/>
      <c r="C113" s="3"/>
      <c r="D113" s="4"/>
      <c r="E113" s="3"/>
      <c r="F113" s="3"/>
      <c r="G113" s="2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2:32" s="1" customFormat="1" ht="36.9" customHeight="1" outlineLevel="2">
      <c r="B114" s="2"/>
      <c r="C114" s="3"/>
      <c r="D114" s="4"/>
      <c r="E114" s="3"/>
      <c r="F114" s="3"/>
      <c r="G114" s="2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2:32" s="1" customFormat="1" ht="36.9" customHeight="1" outlineLevel="2">
      <c r="B115" s="2"/>
      <c r="C115" s="3"/>
      <c r="D115" s="4"/>
      <c r="E115" s="3"/>
      <c r="F115" s="3"/>
      <c r="G115" s="2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2:32" s="1" customFormat="1" ht="36.9" customHeight="1" outlineLevel="2">
      <c r="B116" s="2"/>
      <c r="C116" s="3"/>
      <c r="D116" s="4"/>
      <c r="E116" s="3"/>
      <c r="F116" s="3"/>
      <c r="G116" s="2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2:32" s="1" customFormat="1" ht="36.9" customHeight="1" outlineLevel="1">
      <c r="B117" s="2"/>
      <c r="C117" s="3"/>
      <c r="D117" s="4"/>
      <c r="E117" s="3"/>
      <c r="F117" s="3"/>
      <c r="G117" s="2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2:32" s="1" customFormat="1" ht="36.9" customHeight="1" outlineLevel="2">
      <c r="B118" s="2"/>
      <c r="C118" s="3"/>
      <c r="D118" s="4"/>
      <c r="E118" s="3"/>
      <c r="F118" s="3"/>
      <c r="G118" s="2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2:32" s="1" customFormat="1" ht="36.9" customHeight="1" outlineLevel="2">
      <c r="B119" s="2"/>
      <c r="C119" s="3"/>
      <c r="D119" s="4"/>
      <c r="E119" s="3"/>
      <c r="F119" s="3"/>
      <c r="G119" s="2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2:32" s="1" customFormat="1" ht="36.9" customHeight="1" outlineLevel="2">
      <c r="B120" s="2"/>
      <c r="C120" s="3"/>
      <c r="D120" s="4"/>
      <c r="E120" s="3"/>
      <c r="F120" s="3"/>
      <c r="G120" s="2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2:32" s="1" customFormat="1" outlineLevel="2">
      <c r="B121" s="2"/>
      <c r="C121" s="3"/>
      <c r="D121" s="4"/>
      <c r="E121" s="3"/>
      <c r="F121" s="3"/>
      <c r="G121" s="2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2:32" s="1" customFormat="1" outlineLevel="2">
      <c r="B122" s="2"/>
      <c r="C122" s="3"/>
      <c r="D122" s="4"/>
      <c r="E122" s="3"/>
      <c r="F122" s="3"/>
      <c r="G122" s="2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2:32" s="1" customFormat="1" outlineLevel="2">
      <c r="B123" s="2"/>
      <c r="C123" s="3"/>
      <c r="D123" s="4"/>
      <c r="E123" s="3"/>
      <c r="F123" s="3"/>
      <c r="G123" s="2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2:32" s="1" customFormat="1" outlineLevel="2">
      <c r="B124" s="2"/>
      <c r="C124" s="3"/>
      <c r="D124" s="4"/>
      <c r="E124" s="3"/>
      <c r="F124" s="3"/>
      <c r="G124" s="2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2:32" s="1" customFormat="1" outlineLevel="2">
      <c r="B125" s="2"/>
      <c r="C125" s="3"/>
      <c r="D125" s="4"/>
      <c r="E125" s="3"/>
      <c r="F125" s="3"/>
      <c r="G125" s="2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2:32" s="1" customFormat="1" outlineLevel="2">
      <c r="B126" s="2"/>
      <c r="C126" s="3"/>
      <c r="D126" s="4"/>
      <c r="E126" s="3"/>
      <c r="F126" s="3"/>
      <c r="G126" s="2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2:32" s="1" customFormat="1" outlineLevel="2">
      <c r="B127" s="2"/>
      <c r="C127" s="3"/>
      <c r="D127" s="4"/>
      <c r="E127" s="3"/>
      <c r="F127" s="3"/>
      <c r="G127" s="2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2:32" s="1" customFormat="1" outlineLevel="2">
      <c r="B128" s="2"/>
      <c r="C128" s="3"/>
      <c r="D128" s="4"/>
      <c r="E128" s="3"/>
      <c r="F128" s="3"/>
      <c r="G128" s="2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2:32" s="1" customFormat="1" outlineLevel="1">
      <c r="B129" s="2"/>
      <c r="C129" s="3"/>
      <c r="D129" s="4"/>
      <c r="E129" s="3"/>
      <c r="F129" s="3"/>
      <c r="G129" s="2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2:32" s="1" customFormat="1" outlineLevel="2">
      <c r="B130" s="2"/>
      <c r="C130" s="3"/>
      <c r="D130" s="4"/>
      <c r="E130" s="3"/>
      <c r="F130" s="3"/>
      <c r="G130" s="2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2:32" s="1" customFormat="1" outlineLevel="2">
      <c r="B131" s="2"/>
      <c r="C131" s="3"/>
      <c r="D131" s="4"/>
      <c r="E131" s="3"/>
      <c r="F131" s="3"/>
      <c r="G131" s="2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2:32" s="1" customFormat="1" outlineLevel="2">
      <c r="B132" s="2"/>
      <c r="C132" s="3"/>
      <c r="D132" s="4"/>
      <c r="E132" s="3"/>
      <c r="F132" s="3"/>
      <c r="G132" s="2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2:32" s="1" customFormat="1" outlineLevel="2">
      <c r="B133" s="2"/>
      <c r="C133" s="3"/>
      <c r="D133" s="4"/>
      <c r="E133" s="3"/>
      <c r="F133" s="3"/>
      <c r="G133" s="2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2:32" s="1" customFormat="1" outlineLevel="2">
      <c r="B134" s="2"/>
      <c r="C134" s="3"/>
      <c r="D134" s="4"/>
      <c r="E134" s="3"/>
      <c r="F134" s="3"/>
      <c r="G134" s="2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2:32" s="1" customFormat="1" outlineLevel="2">
      <c r="B135" s="2"/>
      <c r="C135" s="3"/>
      <c r="D135" s="4"/>
      <c r="E135" s="3"/>
      <c r="F135" s="3"/>
      <c r="G135" s="2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2:32" s="1" customFormat="1" outlineLevel="2">
      <c r="B136" s="2"/>
      <c r="C136" s="3"/>
      <c r="D136" s="4"/>
      <c r="E136" s="3"/>
      <c r="F136" s="3"/>
      <c r="G136" s="2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2:32" s="1" customFormat="1" outlineLevel="2">
      <c r="B137" s="2"/>
      <c r="C137" s="3"/>
      <c r="D137" s="4"/>
      <c r="E137" s="3"/>
      <c r="F137" s="3"/>
      <c r="G137" s="2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2:32" s="1" customFormat="1" outlineLevel="2">
      <c r="B138" s="2"/>
      <c r="C138" s="3"/>
      <c r="D138" s="4"/>
      <c r="E138" s="3"/>
      <c r="F138" s="3"/>
      <c r="G138" s="2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2:32" s="1" customFormat="1" outlineLevel="2">
      <c r="B139" s="2"/>
      <c r="C139" s="3"/>
      <c r="D139" s="4"/>
      <c r="E139" s="3"/>
      <c r="F139" s="3"/>
      <c r="G139" s="2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2:32" s="1" customFormat="1" outlineLevel="2">
      <c r="B140" s="2"/>
      <c r="C140" s="3"/>
      <c r="D140" s="4"/>
      <c r="E140" s="3"/>
      <c r="F140" s="3"/>
      <c r="G140" s="2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2:32" s="1" customFormat="1" outlineLevel="1">
      <c r="B141" s="2"/>
      <c r="C141" s="3"/>
      <c r="D141" s="4"/>
      <c r="E141" s="3"/>
      <c r="F141" s="3"/>
      <c r="G141" s="2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2:32" s="1" customFormat="1" outlineLevel="2">
      <c r="B142" s="2"/>
      <c r="C142" s="3"/>
      <c r="D142" s="4"/>
      <c r="E142" s="3"/>
      <c r="F142" s="3"/>
      <c r="G142" s="2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2:32" s="1" customFormat="1" outlineLevel="2">
      <c r="B143" s="2"/>
      <c r="C143" s="3"/>
      <c r="D143" s="4"/>
      <c r="E143" s="3"/>
      <c r="F143" s="3"/>
      <c r="G143" s="2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2:32" s="1" customFormat="1" outlineLevel="2">
      <c r="B144" s="2"/>
      <c r="C144" s="3"/>
      <c r="D144" s="4"/>
      <c r="E144" s="3"/>
      <c r="F144" s="3"/>
      <c r="G144" s="2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2:32" s="1" customFormat="1" outlineLevel="2">
      <c r="B145" s="2"/>
      <c r="C145" s="3"/>
      <c r="D145" s="4"/>
      <c r="E145" s="3"/>
      <c r="F145" s="3"/>
      <c r="G145" s="2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2:32" s="1" customFormat="1" outlineLevel="2">
      <c r="B146" s="2"/>
      <c r="C146" s="3"/>
      <c r="D146" s="4"/>
      <c r="E146" s="3"/>
      <c r="F146" s="3"/>
      <c r="G146" s="2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2:32" s="1" customFormat="1" outlineLevel="2">
      <c r="B147" s="2"/>
      <c r="C147" s="3"/>
      <c r="D147" s="4"/>
      <c r="E147" s="3"/>
      <c r="F147" s="3"/>
      <c r="G147" s="2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2:32" s="1" customFormat="1" outlineLevel="2">
      <c r="B148" s="2"/>
      <c r="C148" s="3"/>
      <c r="D148" s="4"/>
      <c r="E148" s="3"/>
      <c r="F148" s="3"/>
      <c r="G148" s="2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2:32" s="1" customFormat="1" outlineLevel="2">
      <c r="B149" s="2"/>
      <c r="C149" s="3"/>
      <c r="D149" s="4"/>
      <c r="E149" s="3"/>
      <c r="F149" s="3"/>
      <c r="G149" s="2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2:32" s="1" customFormat="1" outlineLevel="2">
      <c r="B150" s="2"/>
      <c r="C150" s="3"/>
      <c r="D150" s="4"/>
      <c r="E150" s="3"/>
      <c r="F150" s="3"/>
      <c r="G150" s="2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2:32" s="1" customFormat="1" outlineLevel="2">
      <c r="B151" s="2"/>
      <c r="C151" s="3"/>
      <c r="D151" s="4"/>
      <c r="E151" s="3"/>
      <c r="F151" s="3"/>
      <c r="G151" s="2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2:32" s="1" customFormat="1" outlineLevel="2">
      <c r="B152" s="2"/>
      <c r="C152" s="3"/>
      <c r="D152" s="4"/>
      <c r="E152" s="3"/>
      <c r="F152" s="3"/>
      <c r="G152" s="2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2:32" s="1" customFormat="1" outlineLevel="1">
      <c r="B153" s="2"/>
      <c r="C153" s="3"/>
      <c r="D153" s="4"/>
      <c r="E153" s="3"/>
      <c r="F153" s="3"/>
      <c r="G153" s="2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2:32" s="1" customFormat="1">
      <c r="B154" s="2"/>
      <c r="C154" s="3"/>
      <c r="D154" s="4"/>
      <c r="E154" s="3"/>
      <c r="F154" s="3"/>
      <c r="G154" s="2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</sheetData>
  <phoneticPr fontId="26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7FD7-B3B4-4A96-980B-3C1AC3957674}">
  <dimension ref="A1:U88"/>
  <sheetViews>
    <sheetView workbookViewId="0">
      <selection activeCell="K11" sqref="K11"/>
    </sheetView>
  </sheetViews>
  <sheetFormatPr defaultRowHeight="15.6"/>
  <cols>
    <col min="1" max="1" width="5.33203125" bestFit="1" customWidth="1"/>
    <col min="2" max="2" width="8.44140625" bestFit="1" customWidth="1"/>
    <col min="3" max="3" width="14.77734375" style="122" bestFit="1" customWidth="1"/>
    <col min="4" max="4" width="12.21875" bestFit="1" customWidth="1"/>
    <col min="5" max="5" width="9.109375" bestFit="1" customWidth="1"/>
    <col min="6" max="6" width="11.109375" bestFit="1" customWidth="1"/>
    <col min="7" max="7" width="7.21875" bestFit="1" customWidth="1"/>
    <col min="8" max="8" width="9.109375" bestFit="1" customWidth="1"/>
    <col min="9" max="9" width="5.6640625" bestFit="1" customWidth="1"/>
    <col min="10" max="10" width="5.33203125" bestFit="1" customWidth="1"/>
    <col min="12" max="12" width="5.33203125" style="119" bestFit="1" customWidth="1"/>
    <col min="13" max="13" width="5.6640625" style="119" bestFit="1" customWidth="1"/>
    <col min="14" max="14" width="14.77734375" style="119" bestFit="1" customWidth="1"/>
    <col min="15" max="15" width="11.21875" style="119" bestFit="1" customWidth="1"/>
    <col min="16" max="16" width="9.109375" style="120" bestFit="1" customWidth="1"/>
    <col min="17" max="17" width="11.109375" style="119" bestFit="1" customWidth="1"/>
    <col min="18" max="18" width="7.21875" style="119" bestFit="1" customWidth="1"/>
    <col min="19" max="19" width="9.109375" style="119" bestFit="1" customWidth="1"/>
    <col min="20" max="20" width="5.6640625" style="119" bestFit="1" customWidth="1"/>
    <col min="21" max="21" width="5.33203125" style="119" bestFit="1" customWidth="1"/>
  </cols>
  <sheetData>
    <row r="1" spans="1:21" ht="37.200000000000003" customHeight="1">
      <c r="A1" s="180" t="s">
        <v>463</v>
      </c>
      <c r="B1" s="180"/>
      <c r="C1" s="180"/>
      <c r="D1" s="180"/>
      <c r="E1" s="180"/>
      <c r="F1" s="180"/>
      <c r="G1" s="180"/>
      <c r="H1" s="180"/>
      <c r="I1" s="180"/>
      <c r="J1" s="180"/>
      <c r="L1" s="180" t="s">
        <v>464</v>
      </c>
      <c r="M1" s="180"/>
      <c r="N1" s="180"/>
      <c r="O1" s="180"/>
      <c r="P1" s="180"/>
      <c r="Q1" s="180"/>
      <c r="R1" s="180"/>
      <c r="S1" s="180"/>
      <c r="T1" s="180"/>
      <c r="U1" s="180"/>
    </row>
    <row r="2" spans="1:21" s="155" customFormat="1" ht="24" customHeight="1">
      <c r="A2" s="152" t="s">
        <v>238</v>
      </c>
      <c r="B2" s="152" t="s">
        <v>239</v>
      </c>
      <c r="C2" s="153" t="s">
        <v>240</v>
      </c>
      <c r="D2" s="152" t="s">
        <v>241</v>
      </c>
      <c r="E2" s="152" t="s">
        <v>385</v>
      </c>
      <c r="F2" s="152" t="s">
        <v>242</v>
      </c>
      <c r="G2" s="152" t="s">
        <v>243</v>
      </c>
      <c r="H2" s="152" t="s">
        <v>244</v>
      </c>
      <c r="I2" s="152" t="s">
        <v>245</v>
      </c>
      <c r="J2" s="152" t="s">
        <v>246</v>
      </c>
      <c r="K2" s="154"/>
      <c r="L2" s="152" t="s">
        <v>238</v>
      </c>
      <c r="M2" s="152" t="s">
        <v>239</v>
      </c>
      <c r="N2" s="152" t="s">
        <v>240</v>
      </c>
      <c r="O2" s="152" t="s">
        <v>241</v>
      </c>
      <c r="P2" s="152" t="s">
        <v>451</v>
      </c>
      <c r="Q2" s="152" t="s">
        <v>444</v>
      </c>
      <c r="R2" s="152" t="s">
        <v>243</v>
      </c>
      <c r="S2" s="152" t="s">
        <v>456</v>
      </c>
      <c r="T2" s="152" t="s">
        <v>245</v>
      </c>
      <c r="U2" s="152" t="s">
        <v>246</v>
      </c>
    </row>
    <row r="3" spans="1:21" s="102" customFormat="1">
      <c r="A3" s="123">
        <v>1</v>
      </c>
      <c r="B3" s="124" t="s">
        <v>247</v>
      </c>
      <c r="C3" s="125" t="s">
        <v>248</v>
      </c>
      <c r="D3" s="124">
        <v>13165557213</v>
      </c>
      <c r="E3" s="124" t="s">
        <v>249</v>
      </c>
      <c r="F3" s="124" t="s">
        <v>251</v>
      </c>
      <c r="G3" s="124" t="s">
        <v>252</v>
      </c>
      <c r="H3" s="124">
        <v>950</v>
      </c>
      <c r="I3" s="126" t="s">
        <v>270</v>
      </c>
      <c r="J3" s="127">
        <v>300</v>
      </c>
      <c r="K3" s="103"/>
      <c r="L3" s="181" t="s">
        <v>452</v>
      </c>
      <c r="M3" s="181"/>
      <c r="N3" s="181"/>
      <c r="O3" s="181"/>
      <c r="P3" s="181"/>
      <c r="Q3" s="181"/>
      <c r="R3" s="145" t="s">
        <v>389</v>
      </c>
      <c r="S3" s="145">
        <v>1300</v>
      </c>
      <c r="T3" s="145" t="s">
        <v>257</v>
      </c>
      <c r="U3" s="145">
        <v>800</v>
      </c>
    </row>
    <row r="4" spans="1:21" s="102" customFormat="1">
      <c r="A4" s="123">
        <v>2</v>
      </c>
      <c r="B4" s="123" t="s">
        <v>253</v>
      </c>
      <c r="C4" s="128" t="s">
        <v>254</v>
      </c>
      <c r="D4" s="123">
        <v>13801000961</v>
      </c>
      <c r="E4" s="123" t="s">
        <v>249</v>
      </c>
      <c r="F4" s="123" t="s">
        <v>256</v>
      </c>
      <c r="G4" s="123" t="s">
        <v>252</v>
      </c>
      <c r="H4" s="123">
        <v>1225</v>
      </c>
      <c r="I4" s="182" t="s">
        <v>257</v>
      </c>
      <c r="J4" s="185">
        <v>800</v>
      </c>
      <c r="K4" s="103"/>
      <c r="L4" s="181" t="s">
        <v>452</v>
      </c>
      <c r="M4" s="181"/>
      <c r="N4" s="181"/>
      <c r="O4" s="181"/>
      <c r="P4" s="181"/>
      <c r="Q4" s="181"/>
      <c r="R4" s="145" t="s">
        <v>418</v>
      </c>
      <c r="S4" s="145">
        <v>1300</v>
      </c>
      <c r="T4" s="145" t="s">
        <v>257</v>
      </c>
      <c r="U4" s="145">
        <v>800</v>
      </c>
    </row>
    <row r="5" spans="1:21" s="102" customFormat="1">
      <c r="A5" s="123">
        <v>3</v>
      </c>
      <c r="B5" s="123" t="s">
        <v>258</v>
      </c>
      <c r="C5" s="128" t="s">
        <v>259</v>
      </c>
      <c r="D5" s="123">
        <v>18610143490</v>
      </c>
      <c r="E5" s="123" t="s">
        <v>249</v>
      </c>
      <c r="F5" s="123" t="s">
        <v>256</v>
      </c>
      <c r="G5" s="123" t="s">
        <v>252</v>
      </c>
      <c r="H5" s="123">
        <v>1225</v>
      </c>
      <c r="I5" s="183"/>
      <c r="J5" s="185"/>
      <c r="K5" s="103"/>
      <c r="L5" s="146">
        <v>1</v>
      </c>
      <c r="M5" s="145" t="s">
        <v>377</v>
      </c>
      <c r="N5" s="148" t="s">
        <v>378</v>
      </c>
      <c r="O5" s="146">
        <v>18611957112</v>
      </c>
      <c r="P5" s="145" t="s">
        <v>250</v>
      </c>
      <c r="Q5" s="145" t="s">
        <v>469</v>
      </c>
      <c r="R5" s="145"/>
      <c r="S5" s="145">
        <v>902</v>
      </c>
      <c r="T5" s="145" t="s">
        <v>270</v>
      </c>
      <c r="U5" s="146">
        <v>200</v>
      </c>
    </row>
    <row r="6" spans="1:21" s="102" customFormat="1">
      <c r="A6" s="123">
        <v>4</v>
      </c>
      <c r="B6" s="123" t="s">
        <v>260</v>
      </c>
      <c r="C6" s="128" t="s">
        <v>261</v>
      </c>
      <c r="D6" s="123">
        <v>18610143474</v>
      </c>
      <c r="E6" s="123" t="s">
        <v>249</v>
      </c>
      <c r="F6" s="123" t="s">
        <v>256</v>
      </c>
      <c r="G6" s="123" t="s">
        <v>252</v>
      </c>
      <c r="H6" s="123">
        <v>1225</v>
      </c>
      <c r="I6" s="183"/>
      <c r="J6" s="185"/>
      <c r="K6" s="103"/>
      <c r="L6" s="146">
        <v>2</v>
      </c>
      <c r="M6" s="146" t="s">
        <v>272</v>
      </c>
      <c r="N6" s="147" t="s">
        <v>273</v>
      </c>
      <c r="O6" s="146">
        <v>13285300079</v>
      </c>
      <c r="P6" s="145" t="s">
        <v>250</v>
      </c>
      <c r="Q6" s="146"/>
      <c r="R6" s="146" t="s">
        <v>418</v>
      </c>
      <c r="S6" s="146">
        <v>1530</v>
      </c>
      <c r="T6" s="146" t="s">
        <v>270</v>
      </c>
      <c r="U6" s="146">
        <v>300</v>
      </c>
    </row>
    <row r="7" spans="1:21" s="102" customFormat="1">
      <c r="A7" s="123">
        <v>5</v>
      </c>
      <c r="B7" s="123" t="s">
        <v>262</v>
      </c>
      <c r="C7" s="128" t="s">
        <v>263</v>
      </c>
      <c r="D7" s="123">
        <v>13910525474</v>
      </c>
      <c r="E7" s="123" t="s">
        <v>249</v>
      </c>
      <c r="F7" s="123" t="s">
        <v>256</v>
      </c>
      <c r="G7" s="123" t="s">
        <v>252</v>
      </c>
      <c r="H7" s="123">
        <v>1225</v>
      </c>
      <c r="I7" s="183"/>
      <c r="J7" s="185"/>
      <c r="K7" s="103"/>
      <c r="L7" s="146">
        <v>3</v>
      </c>
      <c r="M7" s="145" t="s">
        <v>326</v>
      </c>
      <c r="N7" s="148" t="s">
        <v>327</v>
      </c>
      <c r="O7" s="146">
        <v>18653103588</v>
      </c>
      <c r="P7" s="145" t="s">
        <v>250</v>
      </c>
      <c r="Q7" s="145" t="s">
        <v>448</v>
      </c>
      <c r="R7" s="145" t="s">
        <v>252</v>
      </c>
      <c r="S7" s="145">
        <v>1120</v>
      </c>
      <c r="T7" s="181" t="s">
        <v>270</v>
      </c>
      <c r="U7" s="181">
        <v>300</v>
      </c>
    </row>
    <row r="8" spans="1:21" s="102" customFormat="1">
      <c r="A8" s="123">
        <v>6</v>
      </c>
      <c r="B8" s="123" t="s">
        <v>264</v>
      </c>
      <c r="C8" s="128" t="s">
        <v>265</v>
      </c>
      <c r="D8" s="123">
        <v>13911682890</v>
      </c>
      <c r="E8" s="123" t="s">
        <v>249</v>
      </c>
      <c r="F8" s="123" t="s">
        <v>256</v>
      </c>
      <c r="G8" s="123" t="s">
        <v>252</v>
      </c>
      <c r="H8" s="123">
        <v>1225</v>
      </c>
      <c r="I8" s="183"/>
      <c r="J8" s="185"/>
      <c r="K8" s="103"/>
      <c r="L8" s="146">
        <v>4</v>
      </c>
      <c r="M8" s="145" t="s">
        <v>329</v>
      </c>
      <c r="N8" s="148" t="s">
        <v>327</v>
      </c>
      <c r="O8" s="146">
        <v>18560115558</v>
      </c>
      <c r="P8" s="145" t="s">
        <v>250</v>
      </c>
      <c r="Q8" s="145" t="s">
        <v>448</v>
      </c>
      <c r="R8" s="145" t="s">
        <v>252</v>
      </c>
      <c r="S8" s="145">
        <v>1120</v>
      </c>
      <c r="T8" s="181"/>
      <c r="U8" s="181"/>
    </row>
    <row r="9" spans="1:21" s="102" customFormat="1">
      <c r="A9" s="123">
        <v>7</v>
      </c>
      <c r="B9" s="123" t="s">
        <v>266</v>
      </c>
      <c r="C9" s="128" t="s">
        <v>265</v>
      </c>
      <c r="D9" s="123">
        <v>13910766396</v>
      </c>
      <c r="E9" s="123" t="s">
        <v>249</v>
      </c>
      <c r="F9" s="123" t="s">
        <v>256</v>
      </c>
      <c r="G9" s="123" t="s">
        <v>252</v>
      </c>
      <c r="H9" s="123">
        <v>1225</v>
      </c>
      <c r="I9" s="184"/>
      <c r="J9" s="185"/>
      <c r="K9" s="103"/>
      <c r="L9" s="146">
        <v>5</v>
      </c>
      <c r="M9" s="145" t="s">
        <v>346</v>
      </c>
      <c r="N9" s="148" t="s">
        <v>347</v>
      </c>
      <c r="O9" s="146">
        <v>18980000994</v>
      </c>
      <c r="P9" s="145" t="s">
        <v>250</v>
      </c>
      <c r="Q9" s="145" t="s">
        <v>449</v>
      </c>
      <c r="R9" s="145" t="s">
        <v>319</v>
      </c>
      <c r="S9" s="149">
        <v>0.46250000000000002</v>
      </c>
      <c r="T9" s="181" t="s">
        <v>270</v>
      </c>
      <c r="U9" s="181">
        <v>300</v>
      </c>
    </row>
    <row r="10" spans="1:21" s="102" customFormat="1">
      <c r="A10" s="123">
        <v>8</v>
      </c>
      <c r="B10" s="123" t="s">
        <v>267</v>
      </c>
      <c r="C10" s="128" t="s">
        <v>268</v>
      </c>
      <c r="D10" s="123">
        <v>15029070222</v>
      </c>
      <c r="E10" s="123" t="s">
        <v>249</v>
      </c>
      <c r="F10" s="123" t="s">
        <v>269</v>
      </c>
      <c r="G10" s="123" t="s">
        <v>252</v>
      </c>
      <c r="H10" s="123">
        <v>1300</v>
      </c>
      <c r="I10" s="182" t="s">
        <v>270</v>
      </c>
      <c r="J10" s="185">
        <v>300</v>
      </c>
      <c r="K10" s="103"/>
      <c r="L10" s="146">
        <v>6</v>
      </c>
      <c r="M10" s="145" t="s">
        <v>349</v>
      </c>
      <c r="N10" s="148" t="s">
        <v>347</v>
      </c>
      <c r="O10" s="146">
        <v>13880202002</v>
      </c>
      <c r="P10" s="145" t="s">
        <v>250</v>
      </c>
      <c r="Q10" s="145" t="s">
        <v>450</v>
      </c>
      <c r="R10" s="145" t="s">
        <v>319</v>
      </c>
      <c r="S10" s="149">
        <v>0.46250000000000002</v>
      </c>
      <c r="T10" s="181"/>
      <c r="U10" s="181"/>
    </row>
    <row r="11" spans="1:21" s="102" customFormat="1">
      <c r="A11" s="123">
        <v>9</v>
      </c>
      <c r="B11" s="123" t="s">
        <v>271</v>
      </c>
      <c r="C11" s="128" t="s">
        <v>268</v>
      </c>
      <c r="D11" s="123">
        <v>13659243320</v>
      </c>
      <c r="E11" s="123" t="s">
        <v>249</v>
      </c>
      <c r="F11" s="123" t="s">
        <v>269</v>
      </c>
      <c r="G11" s="123" t="s">
        <v>252</v>
      </c>
      <c r="H11" s="123">
        <v>1300</v>
      </c>
      <c r="I11" s="184"/>
      <c r="J11" s="185"/>
      <c r="K11" s="103"/>
      <c r="L11" s="146">
        <v>7</v>
      </c>
      <c r="M11" s="146" t="s">
        <v>247</v>
      </c>
      <c r="N11" s="147" t="s">
        <v>248</v>
      </c>
      <c r="O11" s="146">
        <v>13165557213</v>
      </c>
      <c r="P11" s="145" t="s">
        <v>250</v>
      </c>
      <c r="Q11" s="146" t="s">
        <v>445</v>
      </c>
      <c r="R11" s="146" t="s">
        <v>252</v>
      </c>
      <c r="S11" s="146">
        <v>1355</v>
      </c>
      <c r="T11" s="188" t="s">
        <v>257</v>
      </c>
      <c r="U11" s="189">
        <v>800</v>
      </c>
    </row>
    <row r="12" spans="1:21" s="102" customFormat="1">
      <c r="A12" s="123">
        <v>10</v>
      </c>
      <c r="B12" s="123" t="s">
        <v>272</v>
      </c>
      <c r="C12" s="128" t="s">
        <v>273</v>
      </c>
      <c r="D12" s="123">
        <v>13285300079</v>
      </c>
      <c r="E12" s="123" t="s">
        <v>249</v>
      </c>
      <c r="F12" s="123" t="s">
        <v>274</v>
      </c>
      <c r="G12" s="123" t="s">
        <v>252</v>
      </c>
      <c r="H12" s="123">
        <v>1335</v>
      </c>
      <c r="I12" s="129" t="s">
        <v>270</v>
      </c>
      <c r="J12" s="127">
        <v>300</v>
      </c>
      <c r="K12" s="103"/>
      <c r="L12" s="146">
        <v>8</v>
      </c>
      <c r="M12" s="146" t="s">
        <v>262</v>
      </c>
      <c r="N12" s="147" t="s">
        <v>263</v>
      </c>
      <c r="O12" s="146">
        <v>13910525474</v>
      </c>
      <c r="P12" s="145" t="s">
        <v>250</v>
      </c>
      <c r="Q12" s="146" t="s">
        <v>446</v>
      </c>
      <c r="R12" s="146" t="s">
        <v>252</v>
      </c>
      <c r="S12" s="146">
        <v>1340</v>
      </c>
      <c r="T12" s="188"/>
      <c r="U12" s="189"/>
    </row>
    <row r="13" spans="1:21" s="102" customFormat="1">
      <c r="A13" s="123">
        <v>11</v>
      </c>
      <c r="B13" s="123" t="s">
        <v>275</v>
      </c>
      <c r="C13" s="128" t="s">
        <v>273</v>
      </c>
      <c r="D13" s="123">
        <v>13335198557</v>
      </c>
      <c r="E13" s="123" t="s">
        <v>249</v>
      </c>
      <c r="F13" s="123" t="s">
        <v>276</v>
      </c>
      <c r="G13" s="123" t="s">
        <v>252</v>
      </c>
      <c r="H13" s="123">
        <v>1415</v>
      </c>
      <c r="I13" s="129" t="s">
        <v>270</v>
      </c>
      <c r="J13" s="127">
        <v>300</v>
      </c>
      <c r="K13" s="103"/>
      <c r="L13" s="146">
        <v>9</v>
      </c>
      <c r="M13" s="145" t="s">
        <v>280</v>
      </c>
      <c r="N13" s="147" t="s">
        <v>281</v>
      </c>
      <c r="O13" s="146">
        <v>18610143076</v>
      </c>
      <c r="P13" s="145" t="s">
        <v>250</v>
      </c>
      <c r="Q13" s="146" t="s">
        <v>446</v>
      </c>
      <c r="R13" s="146" t="s">
        <v>252</v>
      </c>
      <c r="S13" s="146">
        <v>1340</v>
      </c>
      <c r="T13" s="188"/>
      <c r="U13" s="189"/>
    </row>
    <row r="14" spans="1:21" s="102" customFormat="1">
      <c r="A14" s="123">
        <v>12</v>
      </c>
      <c r="B14" s="123" t="s">
        <v>277</v>
      </c>
      <c r="C14" s="128" t="s">
        <v>278</v>
      </c>
      <c r="D14" s="123">
        <v>18611958371</v>
      </c>
      <c r="E14" s="123" t="s">
        <v>249</v>
      </c>
      <c r="F14" s="123" t="s">
        <v>279</v>
      </c>
      <c r="G14" s="123" t="s">
        <v>252</v>
      </c>
      <c r="H14" s="123">
        <v>1430</v>
      </c>
      <c r="I14" s="205" t="s">
        <v>257</v>
      </c>
      <c r="J14" s="185">
        <v>800</v>
      </c>
      <c r="K14" s="103"/>
      <c r="L14" s="146">
        <v>10</v>
      </c>
      <c r="M14" s="145" t="s">
        <v>282</v>
      </c>
      <c r="N14" s="148" t="s">
        <v>283</v>
      </c>
      <c r="O14" s="146">
        <v>13811730240</v>
      </c>
      <c r="P14" s="145" t="s">
        <v>250</v>
      </c>
      <c r="Q14" s="145" t="s">
        <v>446</v>
      </c>
      <c r="R14" s="145" t="s">
        <v>252</v>
      </c>
      <c r="S14" s="145">
        <v>1340</v>
      </c>
      <c r="T14" s="188"/>
      <c r="U14" s="189"/>
    </row>
    <row r="15" spans="1:21" s="102" customFormat="1">
      <c r="A15" s="123">
        <v>13</v>
      </c>
      <c r="B15" s="123" t="s">
        <v>280</v>
      </c>
      <c r="C15" s="128" t="s">
        <v>281</v>
      </c>
      <c r="D15" s="123">
        <v>18610143076</v>
      </c>
      <c r="E15" s="123" t="s">
        <v>249</v>
      </c>
      <c r="F15" s="123" t="s">
        <v>279</v>
      </c>
      <c r="G15" s="123" t="s">
        <v>252</v>
      </c>
      <c r="H15" s="123">
        <v>1430</v>
      </c>
      <c r="I15" s="206"/>
      <c r="J15" s="185"/>
      <c r="K15" s="103"/>
      <c r="L15" s="146">
        <v>11</v>
      </c>
      <c r="M15" s="145" t="s">
        <v>277</v>
      </c>
      <c r="N15" s="147" t="s">
        <v>278</v>
      </c>
      <c r="O15" s="146">
        <v>18611958371</v>
      </c>
      <c r="P15" s="145" t="s">
        <v>250</v>
      </c>
      <c r="Q15" s="145" t="s">
        <v>446</v>
      </c>
      <c r="R15" s="145" t="s">
        <v>252</v>
      </c>
      <c r="S15" s="145">
        <v>1340</v>
      </c>
      <c r="T15" s="188"/>
      <c r="U15" s="189"/>
    </row>
    <row r="16" spans="1:21" s="102" customFormat="1">
      <c r="A16" s="123">
        <v>14</v>
      </c>
      <c r="B16" s="123" t="s">
        <v>282</v>
      </c>
      <c r="C16" s="128" t="s">
        <v>283</v>
      </c>
      <c r="D16" s="123">
        <v>13811730240</v>
      </c>
      <c r="E16" s="123" t="s">
        <v>249</v>
      </c>
      <c r="F16" s="123" t="s">
        <v>279</v>
      </c>
      <c r="G16" s="123" t="s">
        <v>252</v>
      </c>
      <c r="H16" s="123">
        <v>1430</v>
      </c>
      <c r="I16" s="206"/>
      <c r="J16" s="185"/>
      <c r="K16" s="103"/>
      <c r="L16" s="146">
        <v>12</v>
      </c>
      <c r="M16" s="145" t="s">
        <v>287</v>
      </c>
      <c r="N16" s="148" t="s">
        <v>278</v>
      </c>
      <c r="O16" s="146">
        <v>18610143353</v>
      </c>
      <c r="P16" s="145" t="s">
        <v>250</v>
      </c>
      <c r="Q16" s="145"/>
      <c r="R16" s="145"/>
      <c r="S16" s="145"/>
      <c r="T16" s="188"/>
      <c r="U16" s="189"/>
    </row>
    <row r="17" spans="1:21" s="102" customFormat="1">
      <c r="A17" s="123">
        <v>15</v>
      </c>
      <c r="B17" s="123" t="s">
        <v>284</v>
      </c>
      <c r="C17" s="128" t="s">
        <v>285</v>
      </c>
      <c r="D17" s="123">
        <v>18610143735</v>
      </c>
      <c r="E17" s="123" t="s">
        <v>249</v>
      </c>
      <c r="F17" s="124" t="s">
        <v>279</v>
      </c>
      <c r="G17" s="124" t="s">
        <v>252</v>
      </c>
      <c r="H17" s="124">
        <v>1430</v>
      </c>
      <c r="I17" s="206"/>
      <c r="J17" s="185"/>
      <c r="K17" s="103"/>
      <c r="L17" s="146">
        <v>13</v>
      </c>
      <c r="M17" s="145" t="s">
        <v>316</v>
      </c>
      <c r="N17" s="148" t="s">
        <v>317</v>
      </c>
      <c r="O17" s="146">
        <v>13761148495</v>
      </c>
      <c r="P17" s="145" t="s">
        <v>250</v>
      </c>
      <c r="Q17" s="145" t="s">
        <v>447</v>
      </c>
      <c r="R17" s="145" t="s">
        <v>252</v>
      </c>
      <c r="S17" s="145">
        <v>2005</v>
      </c>
      <c r="T17" s="181" t="s">
        <v>270</v>
      </c>
      <c r="U17" s="181">
        <v>300</v>
      </c>
    </row>
    <row r="18" spans="1:21" s="102" customFormat="1">
      <c r="A18" s="123">
        <v>16</v>
      </c>
      <c r="B18" s="123" t="s">
        <v>287</v>
      </c>
      <c r="C18" s="128" t="s">
        <v>278</v>
      </c>
      <c r="D18" s="123">
        <v>18610143353</v>
      </c>
      <c r="E18" s="123" t="s">
        <v>249</v>
      </c>
      <c r="F18" s="123" t="s">
        <v>279</v>
      </c>
      <c r="G18" s="123" t="s">
        <v>252</v>
      </c>
      <c r="H18" s="123">
        <v>1430</v>
      </c>
      <c r="I18" s="206"/>
      <c r="J18" s="185"/>
      <c r="K18" s="103"/>
      <c r="L18" s="146">
        <v>14</v>
      </c>
      <c r="M18" s="145" t="s">
        <v>322</v>
      </c>
      <c r="N18" s="148" t="s">
        <v>311</v>
      </c>
      <c r="O18" s="146">
        <v>18611958058</v>
      </c>
      <c r="P18" s="145" t="s">
        <v>250</v>
      </c>
      <c r="Q18" s="145" t="s">
        <v>447</v>
      </c>
      <c r="R18" s="145" t="s">
        <v>252</v>
      </c>
      <c r="S18" s="145">
        <v>2005</v>
      </c>
      <c r="T18" s="181"/>
      <c r="U18" s="181"/>
    </row>
    <row r="19" spans="1:21" s="102" customFormat="1">
      <c r="A19" s="123">
        <v>17</v>
      </c>
      <c r="B19" s="123" t="s">
        <v>288</v>
      </c>
      <c r="C19" s="128" t="s">
        <v>289</v>
      </c>
      <c r="D19" s="123">
        <v>18611957370</v>
      </c>
      <c r="E19" s="123" t="s">
        <v>249</v>
      </c>
      <c r="F19" s="123" t="s">
        <v>279</v>
      </c>
      <c r="G19" s="123" t="s">
        <v>252</v>
      </c>
      <c r="H19" s="123">
        <v>1430</v>
      </c>
      <c r="I19" s="207"/>
      <c r="J19" s="185"/>
      <c r="K19" s="103"/>
      <c r="L19" s="181" t="s">
        <v>470</v>
      </c>
      <c r="M19" s="181"/>
      <c r="N19" s="181"/>
      <c r="O19" s="181"/>
      <c r="P19" s="181"/>
      <c r="Q19" s="181"/>
      <c r="R19" s="145" t="s">
        <v>389</v>
      </c>
      <c r="S19" s="145">
        <v>1000</v>
      </c>
      <c r="T19" s="145" t="s">
        <v>257</v>
      </c>
      <c r="U19" s="145">
        <v>800</v>
      </c>
    </row>
    <row r="20" spans="1:21" s="102" customFormat="1">
      <c r="A20" s="123">
        <v>18</v>
      </c>
      <c r="B20" s="123" t="s">
        <v>290</v>
      </c>
      <c r="C20" s="128" t="s">
        <v>291</v>
      </c>
      <c r="D20" s="123">
        <v>15882112908</v>
      </c>
      <c r="E20" s="123" t="s">
        <v>249</v>
      </c>
      <c r="F20" s="130" t="s">
        <v>292</v>
      </c>
      <c r="G20" s="123" t="s">
        <v>252</v>
      </c>
      <c r="H20" s="123">
        <v>1435</v>
      </c>
      <c r="I20" s="182" t="s">
        <v>257</v>
      </c>
      <c r="J20" s="185">
        <v>800</v>
      </c>
      <c r="K20" s="103"/>
      <c r="L20" s="181" t="s">
        <v>470</v>
      </c>
      <c r="M20" s="181"/>
      <c r="N20" s="181"/>
      <c r="O20" s="181"/>
      <c r="P20" s="181"/>
      <c r="Q20" s="181"/>
      <c r="R20" s="145" t="s">
        <v>418</v>
      </c>
      <c r="S20" s="145">
        <v>1100</v>
      </c>
      <c r="T20" s="145" t="s">
        <v>257</v>
      </c>
      <c r="U20" s="145">
        <v>800</v>
      </c>
    </row>
    <row r="21" spans="1:21" s="102" customFormat="1">
      <c r="A21" s="123">
        <v>19</v>
      </c>
      <c r="B21" s="123" t="s">
        <v>293</v>
      </c>
      <c r="C21" s="128" t="s">
        <v>294</v>
      </c>
      <c r="D21" s="123">
        <v>18610143520</v>
      </c>
      <c r="E21" s="123" t="s">
        <v>249</v>
      </c>
      <c r="F21" s="123" t="s">
        <v>292</v>
      </c>
      <c r="G21" s="123" t="s">
        <v>252</v>
      </c>
      <c r="H21" s="123">
        <v>1435</v>
      </c>
      <c r="I21" s="183"/>
      <c r="J21" s="185"/>
      <c r="K21" s="103"/>
      <c r="L21" s="142">
        <v>1</v>
      </c>
      <c r="M21" s="142" t="s">
        <v>408</v>
      </c>
      <c r="N21" s="143" t="s">
        <v>409</v>
      </c>
      <c r="O21" s="142">
        <v>15692715756</v>
      </c>
      <c r="P21" s="186" t="s">
        <v>286</v>
      </c>
      <c r="Q21" s="181"/>
      <c r="R21" s="187" t="s">
        <v>418</v>
      </c>
      <c r="S21" s="181" t="s">
        <v>453</v>
      </c>
      <c r="T21" s="181" t="s">
        <v>270</v>
      </c>
      <c r="U21" s="187">
        <v>300</v>
      </c>
    </row>
    <row r="22" spans="1:21" s="102" customFormat="1">
      <c r="A22" s="123">
        <v>20</v>
      </c>
      <c r="B22" s="123" t="s">
        <v>295</v>
      </c>
      <c r="C22" s="128" t="s">
        <v>296</v>
      </c>
      <c r="D22" s="123">
        <v>13881822261</v>
      </c>
      <c r="E22" s="123" t="s">
        <v>249</v>
      </c>
      <c r="F22" s="123" t="s">
        <v>292</v>
      </c>
      <c r="G22" s="123" t="s">
        <v>252</v>
      </c>
      <c r="H22" s="123">
        <v>1435</v>
      </c>
      <c r="I22" s="183"/>
      <c r="J22" s="185"/>
      <c r="K22" s="103"/>
      <c r="L22" s="142">
        <v>2</v>
      </c>
      <c r="M22" s="142" t="s">
        <v>411</v>
      </c>
      <c r="N22" s="143" t="s">
        <v>412</v>
      </c>
      <c r="O22" s="142">
        <v>18275253381</v>
      </c>
      <c r="P22" s="181"/>
      <c r="Q22" s="181"/>
      <c r="R22" s="187"/>
      <c r="S22" s="181"/>
      <c r="T22" s="181"/>
      <c r="U22" s="187"/>
    </row>
    <row r="23" spans="1:21" s="102" customFormat="1">
      <c r="A23" s="123">
        <v>21</v>
      </c>
      <c r="B23" s="123" t="s">
        <v>297</v>
      </c>
      <c r="C23" s="128" t="s">
        <v>298</v>
      </c>
      <c r="D23" s="123">
        <v>18913108686</v>
      </c>
      <c r="E23" s="123" t="s">
        <v>249</v>
      </c>
      <c r="F23" s="123" t="s">
        <v>299</v>
      </c>
      <c r="G23" s="123" t="s">
        <v>252</v>
      </c>
      <c r="H23" s="123">
        <v>1455</v>
      </c>
      <c r="I23" s="183"/>
      <c r="J23" s="185"/>
      <c r="K23" s="103"/>
      <c r="L23" s="146">
        <v>3</v>
      </c>
      <c r="M23" s="145" t="s">
        <v>461</v>
      </c>
      <c r="N23" s="148"/>
      <c r="O23" s="146"/>
      <c r="P23" s="145" t="s">
        <v>286</v>
      </c>
      <c r="Q23" s="145"/>
      <c r="R23" s="146" t="s">
        <v>418</v>
      </c>
      <c r="S23" s="145" t="s">
        <v>457</v>
      </c>
      <c r="T23" s="145" t="s">
        <v>270</v>
      </c>
      <c r="U23" s="146">
        <v>300</v>
      </c>
    </row>
    <row r="24" spans="1:21" s="102" customFormat="1">
      <c r="A24" s="123">
        <v>22</v>
      </c>
      <c r="B24" s="123" t="s">
        <v>300</v>
      </c>
      <c r="C24" s="128" t="s">
        <v>301</v>
      </c>
      <c r="D24" s="123">
        <v>13812631316</v>
      </c>
      <c r="E24" s="123" t="s">
        <v>249</v>
      </c>
      <c r="F24" s="123" t="s">
        <v>299</v>
      </c>
      <c r="G24" s="123" t="s">
        <v>252</v>
      </c>
      <c r="H24" s="123">
        <v>1455</v>
      </c>
      <c r="I24" s="183"/>
      <c r="J24" s="185"/>
      <c r="K24" s="103"/>
      <c r="L24" s="146">
        <v>4</v>
      </c>
      <c r="M24" s="145" t="s">
        <v>454</v>
      </c>
      <c r="N24" s="150"/>
      <c r="O24" s="150"/>
      <c r="P24" s="145" t="s">
        <v>286</v>
      </c>
      <c r="Q24" s="145"/>
      <c r="R24" s="146" t="s">
        <v>418</v>
      </c>
      <c r="S24" s="151" t="s">
        <v>455</v>
      </c>
      <c r="T24" s="145" t="s">
        <v>270</v>
      </c>
      <c r="U24" s="146">
        <v>300</v>
      </c>
    </row>
    <row r="25" spans="1:21" s="102" customFormat="1">
      <c r="A25" s="123">
        <v>23</v>
      </c>
      <c r="B25" s="123" t="s">
        <v>302</v>
      </c>
      <c r="C25" s="128" t="s">
        <v>294</v>
      </c>
      <c r="D25" s="123">
        <v>18610143802</v>
      </c>
      <c r="E25" s="123" t="s">
        <v>249</v>
      </c>
      <c r="F25" s="123" t="s">
        <v>292</v>
      </c>
      <c r="G25" s="123" t="s">
        <v>252</v>
      </c>
      <c r="H25" s="123">
        <v>1435</v>
      </c>
      <c r="I25" s="183"/>
      <c r="J25" s="185"/>
      <c r="K25" s="103"/>
      <c r="L25" s="111"/>
      <c r="M25" s="111"/>
      <c r="N25" s="111"/>
      <c r="O25" s="111"/>
      <c r="P25" s="113"/>
      <c r="Q25" s="112"/>
      <c r="R25" s="112"/>
      <c r="S25" s="112"/>
      <c r="T25" s="112"/>
      <c r="U25" s="112"/>
    </row>
    <row r="26" spans="1:21" s="102" customFormat="1">
      <c r="A26" s="123">
        <v>24</v>
      </c>
      <c r="B26" s="123" t="s">
        <v>303</v>
      </c>
      <c r="C26" s="128" t="s">
        <v>291</v>
      </c>
      <c r="D26" s="123">
        <v>18611957393</v>
      </c>
      <c r="E26" s="123" t="s">
        <v>249</v>
      </c>
      <c r="F26" s="123" t="s">
        <v>292</v>
      </c>
      <c r="G26" s="123" t="s">
        <v>252</v>
      </c>
      <c r="H26" s="123">
        <v>1435</v>
      </c>
      <c r="I26" s="184"/>
      <c r="J26" s="185"/>
      <c r="K26" s="103"/>
      <c r="L26" s="111"/>
      <c r="M26" s="111"/>
      <c r="N26" s="111"/>
      <c r="O26" s="111"/>
      <c r="P26" s="113"/>
      <c r="Q26" s="112"/>
      <c r="R26" s="112"/>
      <c r="S26" s="112"/>
      <c r="T26" s="112"/>
      <c r="U26" s="112"/>
    </row>
    <row r="27" spans="1:21" s="102" customFormat="1">
      <c r="A27" s="123">
        <v>25</v>
      </c>
      <c r="B27" s="123" t="s">
        <v>304</v>
      </c>
      <c r="C27" s="128" t="s">
        <v>305</v>
      </c>
      <c r="D27" s="123">
        <v>13801092788</v>
      </c>
      <c r="E27" s="123" t="s">
        <v>249</v>
      </c>
      <c r="F27" s="123" t="s">
        <v>306</v>
      </c>
      <c r="G27" s="123" t="s">
        <v>252</v>
      </c>
      <c r="H27" s="123">
        <v>1630</v>
      </c>
      <c r="I27" s="129" t="s">
        <v>270</v>
      </c>
      <c r="J27" s="127">
        <v>300</v>
      </c>
      <c r="K27" s="103"/>
      <c r="L27" s="111"/>
      <c r="M27" s="111"/>
      <c r="N27" s="111"/>
      <c r="O27" s="111"/>
      <c r="P27" s="113"/>
      <c r="Q27" s="112"/>
      <c r="R27" s="112"/>
      <c r="S27" s="112"/>
      <c r="T27" s="112"/>
      <c r="U27" s="112"/>
    </row>
    <row r="28" spans="1:21" s="102" customFormat="1">
      <c r="A28" s="123">
        <v>26</v>
      </c>
      <c r="B28" s="123" t="s">
        <v>307</v>
      </c>
      <c r="C28" s="128" t="s">
        <v>308</v>
      </c>
      <c r="D28" s="123">
        <v>18610143075</v>
      </c>
      <c r="E28" s="123" t="s">
        <v>249</v>
      </c>
      <c r="F28" s="123" t="s">
        <v>309</v>
      </c>
      <c r="G28" s="123" t="s">
        <v>252</v>
      </c>
      <c r="H28" s="123">
        <v>1655</v>
      </c>
      <c r="I28" s="129" t="s">
        <v>270</v>
      </c>
      <c r="J28" s="127">
        <v>300</v>
      </c>
      <c r="K28" s="103"/>
      <c r="L28" s="111"/>
      <c r="M28" s="111"/>
      <c r="N28" s="111"/>
      <c r="O28" s="111"/>
      <c r="P28" s="113"/>
      <c r="Q28" s="112"/>
      <c r="R28" s="112"/>
      <c r="S28" s="112"/>
      <c r="T28" s="112"/>
      <c r="U28" s="112"/>
    </row>
    <row r="29" spans="1:21" s="102" customFormat="1">
      <c r="A29" s="123">
        <v>27</v>
      </c>
      <c r="B29" s="123" t="s">
        <v>310</v>
      </c>
      <c r="C29" s="128" t="s">
        <v>311</v>
      </c>
      <c r="D29" s="123">
        <v>18610143657</v>
      </c>
      <c r="E29" s="123" t="s">
        <v>249</v>
      </c>
      <c r="F29" s="123" t="s">
        <v>312</v>
      </c>
      <c r="G29" s="123" t="s">
        <v>252</v>
      </c>
      <c r="H29" s="123">
        <v>1800</v>
      </c>
      <c r="I29" s="208" t="s">
        <v>257</v>
      </c>
      <c r="J29" s="202">
        <v>800</v>
      </c>
      <c r="K29" s="103"/>
      <c r="L29" s="111"/>
      <c r="M29" s="111"/>
      <c r="N29" s="111"/>
      <c r="O29" s="111"/>
      <c r="P29" s="113"/>
      <c r="Q29" s="112"/>
      <c r="R29" s="112"/>
      <c r="S29" s="112"/>
      <c r="T29" s="112"/>
      <c r="U29" s="112"/>
    </row>
    <row r="30" spans="1:21" s="102" customFormat="1">
      <c r="A30" s="123">
        <v>28</v>
      </c>
      <c r="B30" s="123" t="s">
        <v>313</v>
      </c>
      <c r="C30" s="128" t="s">
        <v>314</v>
      </c>
      <c r="D30" s="123">
        <v>13989454948</v>
      </c>
      <c r="E30" s="123" t="s">
        <v>249</v>
      </c>
      <c r="F30" s="124" t="s">
        <v>315</v>
      </c>
      <c r="G30" s="123" t="s">
        <v>252</v>
      </c>
      <c r="H30" s="123">
        <v>1800</v>
      </c>
      <c r="I30" s="209"/>
      <c r="J30" s="203"/>
      <c r="K30" s="103"/>
      <c r="L30" s="111"/>
      <c r="M30" s="111"/>
      <c r="N30" s="111"/>
      <c r="O30" s="111"/>
      <c r="P30" s="113"/>
      <c r="Q30" s="112"/>
      <c r="R30" s="112"/>
      <c r="S30" s="112"/>
      <c r="T30" s="112"/>
      <c r="U30" s="112"/>
    </row>
    <row r="31" spans="1:21" s="102" customFormat="1">
      <c r="A31" s="123">
        <v>29</v>
      </c>
      <c r="B31" s="123" t="s">
        <v>316</v>
      </c>
      <c r="C31" s="128" t="s">
        <v>317</v>
      </c>
      <c r="D31" s="123">
        <v>13761148495</v>
      </c>
      <c r="E31" s="123" t="s">
        <v>249</v>
      </c>
      <c r="F31" s="123" t="s">
        <v>318</v>
      </c>
      <c r="G31" s="123" t="s">
        <v>319</v>
      </c>
      <c r="H31" s="123">
        <v>1855</v>
      </c>
      <c r="I31" s="209"/>
      <c r="J31" s="203"/>
      <c r="K31" s="103"/>
      <c r="L31" s="111"/>
      <c r="M31" s="111"/>
      <c r="N31" s="111"/>
      <c r="O31" s="111"/>
      <c r="P31" s="113"/>
      <c r="Q31" s="112"/>
      <c r="R31" s="112"/>
      <c r="S31" s="112"/>
      <c r="T31" s="112"/>
      <c r="U31" s="112"/>
    </row>
    <row r="32" spans="1:21" s="102" customFormat="1">
      <c r="A32" s="123">
        <v>30</v>
      </c>
      <c r="B32" s="123" t="s">
        <v>320</v>
      </c>
      <c r="C32" s="128" t="s">
        <v>321</v>
      </c>
      <c r="D32" s="123">
        <v>18611957384</v>
      </c>
      <c r="E32" s="123" t="s">
        <v>249</v>
      </c>
      <c r="F32" s="123" t="s">
        <v>318</v>
      </c>
      <c r="G32" s="123" t="s">
        <v>319</v>
      </c>
      <c r="H32" s="124">
        <v>1855</v>
      </c>
      <c r="I32" s="209"/>
      <c r="J32" s="203"/>
      <c r="K32" s="103"/>
      <c r="L32" s="111"/>
      <c r="M32" s="111"/>
      <c r="N32" s="111"/>
      <c r="O32" s="111"/>
      <c r="P32" s="113"/>
      <c r="Q32" s="112"/>
      <c r="R32" s="112"/>
      <c r="S32" s="112"/>
      <c r="T32" s="112"/>
      <c r="U32" s="112"/>
    </row>
    <row r="33" spans="1:21" s="102" customFormat="1">
      <c r="A33" s="123">
        <v>31</v>
      </c>
      <c r="B33" s="123" t="s">
        <v>322</v>
      </c>
      <c r="C33" s="128" t="s">
        <v>311</v>
      </c>
      <c r="D33" s="123">
        <v>18611958058</v>
      </c>
      <c r="E33" s="123" t="s">
        <v>249</v>
      </c>
      <c r="F33" s="123" t="s">
        <v>318</v>
      </c>
      <c r="G33" s="123" t="s">
        <v>319</v>
      </c>
      <c r="H33" s="124">
        <v>1855</v>
      </c>
      <c r="I33" s="210"/>
      <c r="J33" s="204"/>
      <c r="K33" s="103"/>
      <c r="L33" s="111"/>
      <c r="M33" s="111"/>
      <c r="N33" s="111"/>
      <c r="O33" s="111"/>
      <c r="P33" s="113"/>
      <c r="Q33" s="112"/>
      <c r="R33" s="112"/>
      <c r="S33" s="112"/>
      <c r="T33" s="112"/>
      <c r="U33" s="112"/>
    </row>
    <row r="34" spans="1:21" s="102" customFormat="1">
      <c r="A34" s="123">
        <v>32</v>
      </c>
      <c r="B34" s="123" t="s">
        <v>323</v>
      </c>
      <c r="C34" s="128" t="s">
        <v>324</v>
      </c>
      <c r="D34" s="123">
        <v>13940411201</v>
      </c>
      <c r="E34" s="123" t="s">
        <v>249</v>
      </c>
      <c r="F34" s="123" t="s">
        <v>325</v>
      </c>
      <c r="G34" s="123" t="s">
        <v>319</v>
      </c>
      <c r="H34" s="123">
        <v>1335</v>
      </c>
      <c r="I34" s="129" t="s">
        <v>270</v>
      </c>
      <c r="J34" s="127">
        <v>300</v>
      </c>
      <c r="K34" s="103"/>
      <c r="L34" s="111"/>
      <c r="M34" s="111"/>
      <c r="N34" s="111"/>
      <c r="O34" s="111"/>
      <c r="P34" s="113"/>
      <c r="Q34" s="112"/>
      <c r="R34" s="112"/>
      <c r="S34" s="112"/>
      <c r="T34" s="112"/>
      <c r="U34" s="112"/>
    </row>
    <row r="35" spans="1:21" s="102" customFormat="1">
      <c r="A35" s="123">
        <v>33</v>
      </c>
      <c r="B35" s="123" t="s">
        <v>326</v>
      </c>
      <c r="C35" s="128" t="s">
        <v>327</v>
      </c>
      <c r="D35" s="123">
        <v>18653103588</v>
      </c>
      <c r="E35" s="123" t="s">
        <v>249</v>
      </c>
      <c r="F35" s="123" t="s">
        <v>328</v>
      </c>
      <c r="G35" s="123" t="s">
        <v>319</v>
      </c>
      <c r="H35" s="123">
        <v>1410</v>
      </c>
      <c r="I35" s="182" t="s">
        <v>270</v>
      </c>
      <c r="J35" s="185">
        <v>300</v>
      </c>
      <c r="K35" s="103"/>
      <c r="L35" s="111"/>
      <c r="M35" s="111"/>
      <c r="N35" s="111"/>
      <c r="O35" s="111"/>
      <c r="P35" s="113"/>
      <c r="Q35" s="112"/>
      <c r="R35" s="112"/>
      <c r="S35" s="112"/>
      <c r="T35" s="112"/>
      <c r="U35" s="112"/>
    </row>
    <row r="36" spans="1:21" s="102" customFormat="1">
      <c r="A36" s="123">
        <v>34</v>
      </c>
      <c r="B36" s="123" t="s">
        <v>329</v>
      </c>
      <c r="C36" s="128" t="s">
        <v>327</v>
      </c>
      <c r="D36" s="123">
        <v>18560115558</v>
      </c>
      <c r="E36" s="123" t="s">
        <v>249</v>
      </c>
      <c r="F36" s="123" t="s">
        <v>328</v>
      </c>
      <c r="G36" s="123" t="s">
        <v>319</v>
      </c>
      <c r="H36" s="123">
        <v>1410</v>
      </c>
      <c r="I36" s="184"/>
      <c r="J36" s="185"/>
      <c r="K36" s="103"/>
      <c r="L36" s="111"/>
      <c r="M36" s="111"/>
      <c r="N36" s="111"/>
      <c r="O36" s="111"/>
      <c r="P36" s="113"/>
      <c r="Q36" s="112"/>
      <c r="R36" s="112"/>
      <c r="S36" s="112"/>
      <c r="T36" s="112"/>
      <c r="U36" s="112"/>
    </row>
    <row r="37" spans="1:21" s="102" customFormat="1">
      <c r="A37" s="123">
        <v>35</v>
      </c>
      <c r="B37" s="123" t="s">
        <v>330</v>
      </c>
      <c r="C37" s="128" t="s">
        <v>331</v>
      </c>
      <c r="D37" s="123">
        <v>13955167140</v>
      </c>
      <c r="E37" s="123" t="s">
        <v>249</v>
      </c>
      <c r="F37" s="123" t="s">
        <v>332</v>
      </c>
      <c r="G37" s="123" t="s">
        <v>319</v>
      </c>
      <c r="H37" s="123">
        <v>1445</v>
      </c>
      <c r="I37" s="199" t="s">
        <v>257</v>
      </c>
      <c r="J37" s="202">
        <v>800</v>
      </c>
      <c r="K37" s="103"/>
      <c r="L37" s="111"/>
      <c r="M37" s="111"/>
      <c r="N37" s="111"/>
      <c r="O37" s="111"/>
      <c r="P37" s="113"/>
      <c r="Q37" s="112"/>
      <c r="R37" s="112"/>
      <c r="S37" s="112"/>
      <c r="T37" s="112"/>
      <c r="U37" s="112"/>
    </row>
    <row r="38" spans="1:21" s="102" customFormat="1">
      <c r="A38" s="123">
        <v>36</v>
      </c>
      <c r="B38" s="123" t="s">
        <v>333</v>
      </c>
      <c r="C38" s="128" t="s">
        <v>334</v>
      </c>
      <c r="D38" s="123">
        <v>15651878001</v>
      </c>
      <c r="E38" s="123" t="s">
        <v>249</v>
      </c>
      <c r="F38" s="123" t="s">
        <v>335</v>
      </c>
      <c r="G38" s="123" t="s">
        <v>319</v>
      </c>
      <c r="H38" s="123">
        <v>1515</v>
      </c>
      <c r="I38" s="200"/>
      <c r="J38" s="203"/>
      <c r="K38" s="103"/>
      <c r="L38" s="111"/>
      <c r="M38" s="111"/>
      <c r="N38" s="111"/>
      <c r="O38" s="111"/>
      <c r="P38" s="113"/>
      <c r="Q38" s="112"/>
      <c r="R38" s="112"/>
      <c r="S38" s="112"/>
      <c r="T38" s="112"/>
      <c r="U38" s="112"/>
    </row>
    <row r="39" spans="1:21" s="102" customFormat="1">
      <c r="A39" s="123">
        <v>37</v>
      </c>
      <c r="B39" s="131" t="s">
        <v>336</v>
      </c>
      <c r="C39" s="132" t="s">
        <v>337</v>
      </c>
      <c r="D39" s="131">
        <v>17712878989</v>
      </c>
      <c r="E39" s="131" t="s">
        <v>249</v>
      </c>
      <c r="F39" s="131" t="s">
        <v>335</v>
      </c>
      <c r="G39" s="131" t="s">
        <v>319</v>
      </c>
      <c r="H39" s="131">
        <v>1515</v>
      </c>
      <c r="I39" s="200"/>
      <c r="J39" s="203"/>
      <c r="K39" s="103"/>
      <c r="L39" s="111"/>
      <c r="M39" s="111"/>
      <c r="N39" s="111"/>
      <c r="O39" s="111"/>
      <c r="P39" s="113"/>
      <c r="Q39" s="112"/>
      <c r="R39" s="112"/>
      <c r="S39" s="112"/>
      <c r="T39" s="112"/>
      <c r="U39" s="112"/>
    </row>
    <row r="40" spans="1:21" s="102" customFormat="1">
      <c r="A40" s="123">
        <v>38</v>
      </c>
      <c r="B40" s="133" t="s">
        <v>338</v>
      </c>
      <c r="C40" s="134" t="s">
        <v>334</v>
      </c>
      <c r="D40" s="133">
        <v>13814143656</v>
      </c>
      <c r="E40" s="133" t="s">
        <v>249</v>
      </c>
      <c r="F40" s="133" t="s">
        <v>335</v>
      </c>
      <c r="G40" s="133" t="s">
        <v>319</v>
      </c>
      <c r="H40" s="133">
        <v>1515</v>
      </c>
      <c r="I40" s="200"/>
      <c r="J40" s="203"/>
      <c r="K40" s="103"/>
      <c r="L40" s="111"/>
      <c r="M40" s="111"/>
      <c r="N40" s="111"/>
      <c r="O40" s="111"/>
      <c r="P40" s="113"/>
      <c r="Q40" s="112"/>
      <c r="R40" s="112"/>
      <c r="S40" s="112"/>
      <c r="T40" s="112"/>
      <c r="U40" s="112"/>
    </row>
    <row r="41" spans="1:21" s="102" customFormat="1">
      <c r="A41" s="123">
        <v>39</v>
      </c>
      <c r="B41" s="123" t="s">
        <v>339</v>
      </c>
      <c r="C41" s="128" t="s">
        <v>340</v>
      </c>
      <c r="D41" s="123" t="s">
        <v>341</v>
      </c>
      <c r="E41" s="123" t="s">
        <v>249</v>
      </c>
      <c r="F41" s="123" t="s">
        <v>342</v>
      </c>
      <c r="G41" s="123" t="s">
        <v>319</v>
      </c>
      <c r="H41" s="123">
        <v>1515</v>
      </c>
      <c r="I41" s="201"/>
      <c r="J41" s="204"/>
      <c r="K41" s="103"/>
      <c r="L41" s="111"/>
      <c r="M41" s="111"/>
      <c r="N41" s="111"/>
      <c r="O41" s="111"/>
      <c r="P41" s="113"/>
      <c r="Q41" s="112"/>
      <c r="R41" s="112"/>
      <c r="S41" s="112"/>
      <c r="T41" s="112"/>
      <c r="U41" s="112"/>
    </row>
    <row r="42" spans="1:21" s="102" customFormat="1">
      <c r="A42" s="123">
        <v>40</v>
      </c>
      <c r="B42" s="123" t="s">
        <v>343</v>
      </c>
      <c r="C42" s="128" t="s">
        <v>344</v>
      </c>
      <c r="D42" s="123">
        <v>13805284000</v>
      </c>
      <c r="E42" s="123" t="s">
        <v>249</v>
      </c>
      <c r="F42" s="123" t="s">
        <v>345</v>
      </c>
      <c r="G42" s="123" t="s">
        <v>319</v>
      </c>
      <c r="H42" s="123">
        <v>1725</v>
      </c>
      <c r="I42" s="182" t="s">
        <v>270</v>
      </c>
      <c r="J42" s="185">
        <v>300</v>
      </c>
      <c r="K42" s="103"/>
      <c r="L42" s="111"/>
      <c r="M42" s="111"/>
      <c r="N42" s="111"/>
      <c r="O42" s="111"/>
      <c r="P42" s="113"/>
      <c r="Q42" s="112"/>
      <c r="R42" s="112"/>
      <c r="S42" s="112"/>
      <c r="T42" s="112"/>
      <c r="U42" s="112"/>
    </row>
    <row r="43" spans="1:21" s="102" customFormat="1">
      <c r="A43" s="123">
        <v>41</v>
      </c>
      <c r="B43" s="123" t="s">
        <v>346</v>
      </c>
      <c r="C43" s="128" t="s">
        <v>347</v>
      </c>
      <c r="D43" s="123">
        <v>18980000994</v>
      </c>
      <c r="E43" s="123" t="s">
        <v>249</v>
      </c>
      <c r="F43" s="123" t="s">
        <v>348</v>
      </c>
      <c r="G43" s="123" t="s">
        <v>319</v>
      </c>
      <c r="H43" s="123">
        <v>1745</v>
      </c>
      <c r="I43" s="183"/>
      <c r="J43" s="185"/>
      <c r="K43" s="103"/>
      <c r="L43" s="111"/>
      <c r="M43" s="111"/>
      <c r="N43" s="111"/>
      <c r="O43" s="111"/>
      <c r="P43" s="113"/>
      <c r="Q43" s="112"/>
      <c r="R43" s="112"/>
      <c r="S43" s="112"/>
      <c r="T43" s="112"/>
      <c r="U43" s="112"/>
    </row>
    <row r="44" spans="1:21" s="102" customFormat="1">
      <c r="A44" s="123">
        <v>42</v>
      </c>
      <c r="B44" s="123" t="s">
        <v>349</v>
      </c>
      <c r="C44" s="128" t="s">
        <v>347</v>
      </c>
      <c r="D44" s="123">
        <v>13880202002</v>
      </c>
      <c r="E44" s="123" t="s">
        <v>249</v>
      </c>
      <c r="F44" s="123" t="s">
        <v>348</v>
      </c>
      <c r="G44" s="123" t="s">
        <v>319</v>
      </c>
      <c r="H44" s="123">
        <v>1745</v>
      </c>
      <c r="I44" s="183"/>
      <c r="J44" s="185"/>
      <c r="K44" s="103"/>
      <c r="L44" s="111"/>
      <c r="M44" s="111"/>
      <c r="N44" s="111"/>
      <c r="O44" s="111"/>
      <c r="P44" s="113"/>
      <c r="Q44" s="112"/>
      <c r="R44" s="112"/>
      <c r="S44" s="112"/>
      <c r="T44" s="112"/>
      <c r="U44" s="112"/>
    </row>
    <row r="45" spans="1:21" s="102" customFormat="1">
      <c r="A45" s="123">
        <v>43</v>
      </c>
      <c r="B45" s="123" t="s">
        <v>350</v>
      </c>
      <c r="C45" s="128" t="s">
        <v>351</v>
      </c>
      <c r="D45" s="123">
        <v>13687352507</v>
      </c>
      <c r="E45" s="123" t="s">
        <v>249</v>
      </c>
      <c r="F45" s="123" t="s">
        <v>352</v>
      </c>
      <c r="G45" s="123" t="s">
        <v>319</v>
      </c>
      <c r="H45" s="123">
        <v>1755</v>
      </c>
      <c r="I45" s="184"/>
      <c r="J45" s="185"/>
      <c r="K45" s="103"/>
      <c r="L45" s="111"/>
      <c r="M45" s="111"/>
      <c r="N45" s="111"/>
      <c r="O45" s="111"/>
      <c r="P45" s="113"/>
      <c r="Q45" s="112"/>
      <c r="R45" s="112"/>
      <c r="S45" s="112"/>
      <c r="T45" s="112"/>
      <c r="U45" s="112"/>
    </row>
    <row r="46" spans="1:21" s="102" customFormat="1">
      <c r="A46" s="123">
        <v>44</v>
      </c>
      <c r="B46" s="123" t="s">
        <v>353</v>
      </c>
      <c r="C46" s="128" t="s">
        <v>354</v>
      </c>
      <c r="D46" s="123">
        <v>13662154617</v>
      </c>
      <c r="E46" s="123" t="s">
        <v>249</v>
      </c>
      <c r="F46" s="123" t="s">
        <v>355</v>
      </c>
      <c r="G46" s="123" t="s">
        <v>319</v>
      </c>
      <c r="H46" s="123">
        <v>1850</v>
      </c>
      <c r="I46" s="182" t="s">
        <v>270</v>
      </c>
      <c r="J46" s="185">
        <v>300</v>
      </c>
      <c r="K46" s="103"/>
      <c r="L46" s="111"/>
      <c r="M46" s="111"/>
      <c r="N46" s="111"/>
      <c r="O46" s="111"/>
      <c r="P46" s="113"/>
      <c r="Q46" s="112"/>
      <c r="R46" s="112"/>
      <c r="S46" s="112"/>
      <c r="T46" s="112"/>
      <c r="U46" s="112"/>
    </row>
    <row r="47" spans="1:21" s="102" customFormat="1">
      <c r="A47" s="123">
        <v>45</v>
      </c>
      <c r="B47" s="123" t="s">
        <v>356</v>
      </c>
      <c r="C47" s="128" t="s">
        <v>305</v>
      </c>
      <c r="D47" s="123">
        <v>13718033448</v>
      </c>
      <c r="E47" s="123" t="s">
        <v>249</v>
      </c>
      <c r="F47" s="123" t="s">
        <v>357</v>
      </c>
      <c r="G47" s="123" t="s">
        <v>319</v>
      </c>
      <c r="H47" s="123">
        <v>1850</v>
      </c>
      <c r="I47" s="183"/>
      <c r="J47" s="185"/>
      <c r="K47" s="103"/>
      <c r="L47" s="111"/>
      <c r="M47" s="111"/>
      <c r="N47" s="111"/>
      <c r="O47" s="111"/>
      <c r="P47" s="113"/>
      <c r="Q47" s="112"/>
      <c r="R47" s="112"/>
      <c r="S47" s="112"/>
      <c r="T47" s="112"/>
      <c r="U47" s="112"/>
    </row>
    <row r="48" spans="1:21" s="102" customFormat="1">
      <c r="A48" s="123">
        <v>46</v>
      </c>
      <c r="B48" s="123" t="s">
        <v>358</v>
      </c>
      <c r="C48" s="128" t="s">
        <v>354</v>
      </c>
      <c r="D48" s="123">
        <v>15922199627</v>
      </c>
      <c r="E48" s="123" t="s">
        <v>249</v>
      </c>
      <c r="F48" s="123" t="s">
        <v>355</v>
      </c>
      <c r="G48" s="123" t="s">
        <v>319</v>
      </c>
      <c r="H48" s="123">
        <v>1850</v>
      </c>
      <c r="I48" s="184"/>
      <c r="J48" s="185"/>
      <c r="K48" s="103"/>
      <c r="L48" s="111"/>
      <c r="M48" s="111"/>
      <c r="N48" s="111"/>
      <c r="O48" s="111"/>
      <c r="P48" s="113"/>
      <c r="Q48" s="112"/>
      <c r="R48" s="112"/>
      <c r="S48" s="112"/>
      <c r="T48" s="112"/>
      <c r="U48" s="112"/>
    </row>
    <row r="49" spans="1:21" s="102" customFormat="1">
      <c r="A49" s="123">
        <v>47</v>
      </c>
      <c r="B49" s="123" t="s">
        <v>359</v>
      </c>
      <c r="C49" s="128" t="s">
        <v>360</v>
      </c>
      <c r="D49" s="123">
        <v>13986114061</v>
      </c>
      <c r="E49" s="123" t="s">
        <v>249</v>
      </c>
      <c r="F49" s="123" t="s">
        <v>361</v>
      </c>
      <c r="G49" s="123" t="s">
        <v>319</v>
      </c>
      <c r="H49" s="123">
        <v>2020</v>
      </c>
      <c r="I49" s="129" t="s">
        <v>270</v>
      </c>
      <c r="J49" s="127">
        <v>300</v>
      </c>
      <c r="K49" s="103"/>
      <c r="L49" s="111"/>
      <c r="M49" s="111"/>
      <c r="N49" s="111"/>
      <c r="O49" s="111"/>
      <c r="P49" s="113"/>
      <c r="Q49" s="112"/>
      <c r="R49" s="112"/>
      <c r="S49" s="112"/>
      <c r="T49" s="112"/>
      <c r="U49" s="112"/>
    </row>
    <row r="50" spans="1:21" s="102" customFormat="1">
      <c r="A50" s="123">
        <v>48</v>
      </c>
      <c r="B50" s="123" t="s">
        <v>362</v>
      </c>
      <c r="C50" s="128" t="s">
        <v>363</v>
      </c>
      <c r="D50" s="123">
        <v>15957448166</v>
      </c>
      <c r="E50" s="123" t="s">
        <v>249</v>
      </c>
      <c r="F50" s="123" t="s">
        <v>364</v>
      </c>
      <c r="G50" s="123" t="s">
        <v>319</v>
      </c>
      <c r="H50" s="123">
        <v>2130</v>
      </c>
      <c r="I50" s="129" t="s">
        <v>270</v>
      </c>
      <c r="J50" s="127">
        <v>300</v>
      </c>
      <c r="K50" s="103"/>
      <c r="L50" s="111"/>
      <c r="M50" s="111"/>
      <c r="N50" s="111"/>
      <c r="O50" s="111"/>
      <c r="P50" s="113"/>
      <c r="Q50" s="112"/>
      <c r="R50" s="112"/>
      <c r="S50" s="112"/>
      <c r="T50" s="112"/>
      <c r="U50" s="112"/>
    </row>
    <row r="51" spans="1:21" s="102" customFormat="1">
      <c r="A51" s="123">
        <v>49</v>
      </c>
      <c r="B51" s="123" t="s">
        <v>365</v>
      </c>
      <c r="C51" s="128" t="s">
        <v>298</v>
      </c>
      <c r="D51" s="123">
        <v>15988228898</v>
      </c>
      <c r="E51" s="123" t="s">
        <v>249</v>
      </c>
      <c r="F51" s="123" t="s">
        <v>366</v>
      </c>
      <c r="G51" s="123" t="s">
        <v>319</v>
      </c>
      <c r="H51" s="123">
        <v>2330</v>
      </c>
      <c r="I51" s="129" t="s">
        <v>270</v>
      </c>
      <c r="J51" s="127">
        <v>300</v>
      </c>
      <c r="K51" s="103"/>
      <c r="L51" s="111"/>
      <c r="M51" s="111"/>
      <c r="N51" s="111"/>
      <c r="O51" s="111"/>
      <c r="P51" s="113"/>
      <c r="Q51" s="112"/>
      <c r="R51" s="112"/>
      <c r="S51" s="112"/>
      <c r="T51" s="112"/>
      <c r="U51" s="112"/>
    </row>
    <row r="52" spans="1:21" s="102" customFormat="1">
      <c r="A52" s="123">
        <v>50</v>
      </c>
      <c r="B52" s="123" t="s">
        <v>367</v>
      </c>
      <c r="C52" s="128" t="s">
        <v>368</v>
      </c>
      <c r="D52" s="123">
        <v>13524105642</v>
      </c>
      <c r="E52" s="123" t="s">
        <v>249</v>
      </c>
      <c r="F52" s="123" t="s">
        <v>374</v>
      </c>
      <c r="G52" s="123" t="s">
        <v>375</v>
      </c>
      <c r="H52" s="135">
        <v>0.78402777777777777</v>
      </c>
      <c r="I52" s="182" t="s">
        <v>257</v>
      </c>
      <c r="J52" s="185">
        <v>800</v>
      </c>
      <c r="K52" s="103"/>
      <c r="L52" s="111"/>
      <c r="M52" s="111"/>
      <c r="N52" s="111"/>
      <c r="O52" s="111"/>
      <c r="P52" s="113"/>
      <c r="Q52" s="112"/>
      <c r="R52" s="112"/>
      <c r="S52" s="112"/>
      <c r="T52" s="112"/>
      <c r="U52" s="112"/>
    </row>
    <row r="53" spans="1:21" s="102" customFormat="1">
      <c r="A53" s="123">
        <v>51</v>
      </c>
      <c r="B53" s="123" t="s">
        <v>369</v>
      </c>
      <c r="C53" s="128" t="s">
        <v>368</v>
      </c>
      <c r="D53" s="123">
        <v>15802152075</v>
      </c>
      <c r="E53" s="123" t="s">
        <v>249</v>
      </c>
      <c r="F53" s="123" t="s">
        <v>374</v>
      </c>
      <c r="G53" s="123" t="s">
        <v>375</v>
      </c>
      <c r="H53" s="135">
        <v>0.78402777777777777</v>
      </c>
      <c r="I53" s="183"/>
      <c r="J53" s="185"/>
      <c r="K53" s="103"/>
      <c r="L53" s="111"/>
      <c r="M53" s="111"/>
      <c r="N53" s="111"/>
      <c r="O53" s="111"/>
      <c r="P53" s="113"/>
      <c r="Q53" s="112"/>
      <c r="R53" s="112"/>
      <c r="S53" s="112"/>
      <c r="T53" s="112"/>
      <c r="U53" s="112"/>
    </row>
    <row r="54" spans="1:21" s="102" customFormat="1">
      <c r="A54" s="123">
        <v>52</v>
      </c>
      <c r="B54" s="123" t="s">
        <v>370</v>
      </c>
      <c r="C54" s="128" t="s">
        <v>371</v>
      </c>
      <c r="D54" s="123">
        <v>13816901922</v>
      </c>
      <c r="E54" s="123" t="s">
        <v>249</v>
      </c>
      <c r="F54" s="123" t="s">
        <v>374</v>
      </c>
      <c r="G54" s="123" t="s">
        <v>375</v>
      </c>
      <c r="H54" s="135">
        <v>0.78402777777777777</v>
      </c>
      <c r="I54" s="183"/>
      <c r="J54" s="185"/>
      <c r="K54" s="103"/>
      <c r="L54" s="111"/>
      <c r="M54" s="111"/>
      <c r="N54" s="111"/>
      <c r="O54" s="111"/>
      <c r="P54" s="113"/>
      <c r="Q54" s="112"/>
      <c r="R54" s="112"/>
      <c r="S54" s="112"/>
      <c r="T54" s="112"/>
      <c r="U54" s="112"/>
    </row>
    <row r="55" spans="1:21" s="102" customFormat="1">
      <c r="A55" s="123">
        <v>53</v>
      </c>
      <c r="B55" s="123" t="s">
        <v>372</v>
      </c>
      <c r="C55" s="128" t="s">
        <v>373</v>
      </c>
      <c r="D55" s="123">
        <v>13817906511</v>
      </c>
      <c r="E55" s="123" t="s">
        <v>249</v>
      </c>
      <c r="F55" s="123" t="s">
        <v>374</v>
      </c>
      <c r="G55" s="123" t="s">
        <v>375</v>
      </c>
      <c r="H55" s="135">
        <v>0.78402777777777777</v>
      </c>
      <c r="I55" s="183"/>
      <c r="J55" s="185"/>
      <c r="K55" s="103"/>
      <c r="L55" s="111"/>
      <c r="M55" s="111"/>
      <c r="N55" s="111"/>
      <c r="O55" s="111"/>
      <c r="P55" s="113"/>
      <c r="Q55" s="112"/>
      <c r="R55" s="112"/>
      <c r="S55" s="112"/>
      <c r="T55" s="112"/>
      <c r="U55" s="112"/>
    </row>
    <row r="56" spans="1:21" s="102" customFormat="1">
      <c r="A56" s="123">
        <v>54</v>
      </c>
      <c r="B56" s="123" t="s">
        <v>376</v>
      </c>
      <c r="C56" s="128" t="s">
        <v>368</v>
      </c>
      <c r="D56" s="123">
        <v>18651076771</v>
      </c>
      <c r="E56" s="123" t="s">
        <v>249</v>
      </c>
      <c r="F56" s="123" t="s">
        <v>374</v>
      </c>
      <c r="G56" s="123" t="s">
        <v>375</v>
      </c>
      <c r="H56" s="135">
        <v>0.78402777777777799</v>
      </c>
      <c r="I56" s="183"/>
      <c r="J56" s="185"/>
      <c r="K56" s="103"/>
      <c r="L56" s="111"/>
      <c r="M56" s="111"/>
      <c r="N56" s="111"/>
      <c r="O56" s="111"/>
      <c r="P56" s="113"/>
      <c r="Q56" s="112"/>
      <c r="R56" s="112"/>
      <c r="S56" s="112"/>
      <c r="T56" s="112"/>
      <c r="U56" s="112"/>
    </row>
    <row r="57" spans="1:21" s="102" customFormat="1">
      <c r="A57" s="123">
        <v>55</v>
      </c>
      <c r="B57" s="123" t="s">
        <v>377</v>
      </c>
      <c r="C57" s="128" t="s">
        <v>378</v>
      </c>
      <c r="D57" s="123">
        <v>18611957112</v>
      </c>
      <c r="E57" s="123" t="s">
        <v>249</v>
      </c>
      <c r="F57" s="123" t="s">
        <v>374</v>
      </c>
      <c r="G57" s="123" t="s">
        <v>375</v>
      </c>
      <c r="H57" s="135">
        <v>0.78402777777777799</v>
      </c>
      <c r="I57" s="183"/>
      <c r="J57" s="185"/>
      <c r="K57" s="103"/>
      <c r="L57" s="111"/>
      <c r="M57" s="111"/>
      <c r="N57" s="111"/>
      <c r="O57" s="111"/>
      <c r="P57" s="113"/>
      <c r="Q57" s="112"/>
      <c r="R57" s="112"/>
      <c r="S57" s="112"/>
      <c r="T57" s="112"/>
      <c r="U57" s="112"/>
    </row>
    <row r="58" spans="1:21" s="102" customFormat="1">
      <c r="A58" s="123">
        <v>56</v>
      </c>
      <c r="B58" s="124" t="s">
        <v>379</v>
      </c>
      <c r="C58" s="125" t="s">
        <v>371</v>
      </c>
      <c r="D58" s="124">
        <v>13916356720</v>
      </c>
      <c r="E58" s="124" t="s">
        <v>249</v>
      </c>
      <c r="F58" s="124" t="s">
        <v>380</v>
      </c>
      <c r="G58" s="124" t="s">
        <v>381</v>
      </c>
      <c r="H58" s="124">
        <v>1545</v>
      </c>
      <c r="I58" s="126" t="s">
        <v>270</v>
      </c>
      <c r="J58" s="127">
        <v>300</v>
      </c>
      <c r="K58" s="103"/>
      <c r="L58" s="111"/>
      <c r="M58" s="111"/>
      <c r="N58" s="111"/>
      <c r="O58" s="111"/>
      <c r="P58" s="113"/>
      <c r="Q58" s="112"/>
      <c r="R58" s="112"/>
      <c r="S58" s="112"/>
      <c r="T58" s="112"/>
      <c r="U58" s="112"/>
    </row>
    <row r="59" spans="1:21" s="102" customFormat="1">
      <c r="A59" s="123">
        <v>57</v>
      </c>
      <c r="B59" s="123" t="s">
        <v>382</v>
      </c>
      <c r="C59" s="128" t="s">
        <v>331</v>
      </c>
      <c r="D59" s="123">
        <v>18019907777</v>
      </c>
      <c r="E59" s="123" t="s">
        <v>249</v>
      </c>
      <c r="F59" s="123" t="s">
        <v>383</v>
      </c>
      <c r="G59" s="123" t="s">
        <v>384</v>
      </c>
      <c r="H59" s="123">
        <v>1438</v>
      </c>
      <c r="I59" s="126" t="s">
        <v>270</v>
      </c>
      <c r="J59" s="127">
        <v>300</v>
      </c>
      <c r="K59" s="103"/>
      <c r="L59" s="111"/>
      <c r="M59" s="111"/>
      <c r="N59" s="111"/>
      <c r="O59" s="111"/>
      <c r="P59" s="113"/>
      <c r="Q59" s="112"/>
      <c r="R59" s="112"/>
      <c r="S59" s="112"/>
      <c r="T59" s="112"/>
      <c r="U59" s="112"/>
    </row>
    <row r="60" spans="1:21" s="105" customFormat="1">
      <c r="A60" s="136">
        <v>1</v>
      </c>
      <c r="B60" s="136" t="s">
        <v>386</v>
      </c>
      <c r="C60" s="137" t="s">
        <v>337</v>
      </c>
      <c r="D60" s="136">
        <v>18804115666</v>
      </c>
      <c r="E60" s="136" t="s">
        <v>387</v>
      </c>
      <c r="F60" s="136" t="s">
        <v>388</v>
      </c>
      <c r="G60" s="136" t="s">
        <v>389</v>
      </c>
      <c r="H60" s="138">
        <v>1220</v>
      </c>
      <c r="I60" s="192" t="s">
        <v>270</v>
      </c>
      <c r="J60" s="192">
        <v>300</v>
      </c>
      <c r="K60" s="104"/>
      <c r="L60" s="111"/>
      <c r="M60" s="111"/>
      <c r="N60" s="111"/>
      <c r="O60" s="111"/>
      <c r="P60" s="113"/>
      <c r="Q60" s="112"/>
      <c r="R60" s="112"/>
      <c r="S60" s="112"/>
      <c r="T60" s="112"/>
      <c r="U60" s="112"/>
    </row>
    <row r="61" spans="1:21" s="105" customFormat="1">
      <c r="A61" s="136">
        <v>2</v>
      </c>
      <c r="B61" s="136" t="s">
        <v>390</v>
      </c>
      <c r="C61" s="137" t="s">
        <v>337</v>
      </c>
      <c r="D61" s="136">
        <v>13951682630</v>
      </c>
      <c r="E61" s="136" t="s">
        <v>387</v>
      </c>
      <c r="F61" s="136" t="s">
        <v>388</v>
      </c>
      <c r="G61" s="136" t="s">
        <v>389</v>
      </c>
      <c r="H61" s="138">
        <v>1220</v>
      </c>
      <c r="I61" s="192"/>
      <c r="J61" s="192"/>
      <c r="K61" s="104"/>
      <c r="L61" s="111"/>
      <c r="M61" s="111"/>
      <c r="N61" s="111"/>
      <c r="O61" s="111"/>
      <c r="P61" s="113"/>
      <c r="Q61" s="112"/>
      <c r="R61" s="112"/>
      <c r="S61" s="112"/>
      <c r="T61" s="112"/>
      <c r="U61" s="112"/>
    </row>
    <row r="62" spans="1:21" s="105" customFormat="1">
      <c r="A62" s="136">
        <v>3</v>
      </c>
      <c r="B62" s="136" t="s">
        <v>391</v>
      </c>
      <c r="C62" s="137" t="s">
        <v>392</v>
      </c>
      <c r="D62" s="136">
        <v>18875076832</v>
      </c>
      <c r="E62" s="136" t="s">
        <v>387</v>
      </c>
      <c r="F62" s="139" t="s">
        <v>393</v>
      </c>
      <c r="G62" s="139" t="s">
        <v>319</v>
      </c>
      <c r="H62" s="140">
        <v>1330</v>
      </c>
      <c r="I62" s="141" t="s">
        <v>270</v>
      </c>
      <c r="J62" s="141">
        <v>300</v>
      </c>
      <c r="K62" s="104"/>
      <c r="L62" s="111"/>
      <c r="M62" s="111"/>
      <c r="N62" s="111"/>
      <c r="O62" s="112"/>
      <c r="P62" s="113"/>
      <c r="Q62" s="112"/>
      <c r="R62" s="112"/>
      <c r="S62" s="112"/>
      <c r="T62" s="112"/>
      <c r="U62" s="112"/>
    </row>
    <row r="63" spans="1:21" s="105" customFormat="1">
      <c r="A63" s="136">
        <v>4</v>
      </c>
      <c r="B63" s="136" t="s">
        <v>394</v>
      </c>
      <c r="C63" s="137" t="s">
        <v>395</v>
      </c>
      <c r="D63" s="136">
        <v>18611958983</v>
      </c>
      <c r="E63" s="136" t="s">
        <v>387</v>
      </c>
      <c r="F63" s="139" t="s">
        <v>256</v>
      </c>
      <c r="G63" s="139" t="s">
        <v>252</v>
      </c>
      <c r="H63" s="139">
        <v>1225</v>
      </c>
      <c r="I63" s="192" t="s">
        <v>270</v>
      </c>
      <c r="J63" s="192">
        <v>300</v>
      </c>
      <c r="K63" s="104"/>
      <c r="L63" s="111"/>
      <c r="M63" s="111"/>
      <c r="N63" s="111"/>
      <c r="O63" s="112"/>
      <c r="P63" s="113"/>
      <c r="Q63" s="112"/>
      <c r="R63" s="112"/>
      <c r="S63" s="112"/>
      <c r="T63" s="112"/>
      <c r="U63" s="112"/>
    </row>
    <row r="64" spans="1:21" s="105" customFormat="1">
      <c r="A64" s="136">
        <v>5</v>
      </c>
      <c r="B64" s="136" t="s">
        <v>396</v>
      </c>
      <c r="C64" s="137" t="s">
        <v>397</v>
      </c>
      <c r="D64" s="136">
        <v>13911906711</v>
      </c>
      <c r="E64" s="136" t="s">
        <v>387</v>
      </c>
      <c r="F64" s="139" t="s">
        <v>256</v>
      </c>
      <c r="G64" s="139" t="s">
        <v>252</v>
      </c>
      <c r="H64" s="139">
        <v>1225</v>
      </c>
      <c r="I64" s="192"/>
      <c r="J64" s="192"/>
      <c r="K64" s="104"/>
      <c r="L64" s="111"/>
      <c r="M64" s="111"/>
      <c r="N64" s="111"/>
      <c r="O64" s="112"/>
      <c r="P64" s="113"/>
      <c r="Q64" s="112"/>
      <c r="R64" s="112"/>
      <c r="S64" s="112"/>
      <c r="T64" s="112"/>
      <c r="U64" s="112"/>
    </row>
    <row r="65" spans="1:21" s="105" customFormat="1">
      <c r="A65" s="136">
        <v>6</v>
      </c>
      <c r="B65" s="136" t="s">
        <v>398</v>
      </c>
      <c r="C65" s="137" t="s">
        <v>399</v>
      </c>
      <c r="D65" s="136">
        <v>13810936125</v>
      </c>
      <c r="E65" s="136" t="s">
        <v>387</v>
      </c>
      <c r="F65" s="139" t="s">
        <v>279</v>
      </c>
      <c r="G65" s="139" t="s">
        <v>252</v>
      </c>
      <c r="H65" s="139">
        <v>1430</v>
      </c>
      <c r="I65" s="141" t="s">
        <v>270</v>
      </c>
      <c r="J65" s="141">
        <v>300</v>
      </c>
      <c r="K65" s="104"/>
      <c r="L65" s="111"/>
      <c r="M65" s="111"/>
      <c r="N65" s="111"/>
      <c r="O65" s="112"/>
      <c r="P65" s="113"/>
      <c r="Q65" s="112"/>
      <c r="R65" s="112"/>
      <c r="S65" s="112"/>
      <c r="T65" s="112"/>
      <c r="U65" s="112"/>
    </row>
    <row r="66" spans="1:21" s="105" customFormat="1">
      <c r="A66" s="136">
        <v>7</v>
      </c>
      <c r="B66" s="136" t="s">
        <v>400</v>
      </c>
      <c r="C66" s="137" t="s">
        <v>401</v>
      </c>
      <c r="D66" s="136">
        <v>18616690123</v>
      </c>
      <c r="E66" s="136" t="s">
        <v>387</v>
      </c>
      <c r="F66" s="139" t="s">
        <v>443</v>
      </c>
      <c r="G66" s="139" t="s">
        <v>418</v>
      </c>
      <c r="H66" s="139">
        <v>1550</v>
      </c>
      <c r="I66" s="141" t="s">
        <v>270</v>
      </c>
      <c r="J66" s="141">
        <v>300</v>
      </c>
      <c r="K66" s="104"/>
      <c r="L66" s="111"/>
      <c r="M66" s="111"/>
      <c r="N66" s="111"/>
      <c r="O66" s="112"/>
      <c r="P66" s="113"/>
      <c r="Q66" s="112"/>
      <c r="R66" s="112"/>
      <c r="S66" s="112"/>
      <c r="T66" s="112"/>
      <c r="U66" s="112"/>
    </row>
    <row r="67" spans="1:21" s="105" customFormat="1">
      <c r="A67" s="136">
        <v>8</v>
      </c>
      <c r="B67" s="136" t="s">
        <v>402</v>
      </c>
      <c r="C67" s="137" t="s">
        <v>403</v>
      </c>
      <c r="D67" s="136">
        <v>13501629597</v>
      </c>
      <c r="E67" s="136" t="s">
        <v>387</v>
      </c>
      <c r="F67" s="139" t="s">
        <v>374</v>
      </c>
      <c r="G67" s="139" t="s">
        <v>384</v>
      </c>
      <c r="H67" s="139">
        <v>1825</v>
      </c>
      <c r="I67" s="141" t="s">
        <v>270</v>
      </c>
      <c r="J67" s="141">
        <v>300</v>
      </c>
      <c r="K67" s="104"/>
      <c r="L67" s="111"/>
      <c r="M67" s="111"/>
      <c r="N67" s="111"/>
      <c r="O67" s="112"/>
      <c r="P67" s="113"/>
      <c r="Q67" s="112"/>
      <c r="R67" s="112"/>
      <c r="S67" s="112"/>
      <c r="T67" s="112"/>
      <c r="U67" s="112"/>
    </row>
    <row r="68" spans="1:21" s="110" customFormat="1" ht="15">
      <c r="A68" s="142">
        <v>1</v>
      </c>
      <c r="B68" s="142" t="s">
        <v>440</v>
      </c>
      <c r="C68" s="143" t="s">
        <v>441</v>
      </c>
      <c r="D68" s="142">
        <v>13881855553</v>
      </c>
      <c r="E68" s="142" t="s">
        <v>255</v>
      </c>
      <c r="F68" s="142" t="s">
        <v>442</v>
      </c>
      <c r="G68" s="142" t="s">
        <v>418</v>
      </c>
      <c r="H68" s="142">
        <v>1435</v>
      </c>
      <c r="I68" s="142" t="s">
        <v>270</v>
      </c>
      <c r="J68" s="142">
        <v>300</v>
      </c>
      <c r="L68" s="114"/>
      <c r="M68" s="114"/>
      <c r="N68" s="114"/>
      <c r="O68" s="114"/>
      <c r="P68" s="115"/>
      <c r="Q68" s="116"/>
      <c r="R68" s="116"/>
      <c r="S68" s="116"/>
      <c r="T68" s="116"/>
      <c r="U68" s="116"/>
    </row>
    <row r="69" spans="1:21" s="107" customFormat="1">
      <c r="A69" s="142">
        <v>2</v>
      </c>
      <c r="B69" s="142" t="s">
        <v>404</v>
      </c>
      <c r="C69" s="143" t="s">
        <v>405</v>
      </c>
      <c r="D69" s="142">
        <v>18717347073</v>
      </c>
      <c r="E69" s="142" t="s">
        <v>255</v>
      </c>
      <c r="F69" s="142" t="s">
        <v>406</v>
      </c>
      <c r="G69" s="142" t="s">
        <v>252</v>
      </c>
      <c r="H69" s="142">
        <v>1655</v>
      </c>
      <c r="I69" s="142" t="s">
        <v>270</v>
      </c>
      <c r="J69" s="142">
        <v>300</v>
      </c>
      <c r="K69" s="106"/>
      <c r="L69" s="111"/>
      <c r="M69" s="111"/>
      <c r="N69" s="111"/>
      <c r="O69" s="112"/>
      <c r="P69" s="113"/>
      <c r="Q69" s="112"/>
      <c r="R69" s="112"/>
      <c r="S69" s="112"/>
      <c r="T69" s="112"/>
      <c r="U69" s="112"/>
    </row>
    <row r="70" spans="1:21" s="107" customFormat="1">
      <c r="A70" s="142">
        <v>3</v>
      </c>
      <c r="B70" s="142" t="s">
        <v>458</v>
      </c>
      <c r="C70" s="143" t="s">
        <v>459</v>
      </c>
      <c r="D70" s="142">
        <v>13571887774</v>
      </c>
      <c r="E70" s="142" t="s">
        <v>255</v>
      </c>
      <c r="F70" s="142" t="s">
        <v>460</v>
      </c>
      <c r="G70" s="142" t="s">
        <v>418</v>
      </c>
      <c r="H70" s="142">
        <v>1550</v>
      </c>
      <c r="I70" s="144" t="s">
        <v>270</v>
      </c>
      <c r="J70" s="142">
        <v>300</v>
      </c>
      <c r="K70" s="106"/>
      <c r="L70" s="117"/>
      <c r="M70" s="117"/>
      <c r="N70" s="117"/>
      <c r="O70" s="117"/>
      <c r="P70" s="115"/>
      <c r="Q70" s="118"/>
      <c r="R70" s="118"/>
      <c r="S70" s="118"/>
      <c r="T70" s="118"/>
      <c r="U70" s="118"/>
    </row>
    <row r="71" spans="1:21" s="107" customFormat="1">
      <c r="A71" s="142">
        <v>4</v>
      </c>
      <c r="B71" s="142" t="s">
        <v>413</v>
      </c>
      <c r="C71" s="143" t="s">
        <v>414</v>
      </c>
      <c r="D71" s="142">
        <v>18610143082</v>
      </c>
      <c r="E71" s="142" t="s">
        <v>255</v>
      </c>
      <c r="F71" s="142" t="s">
        <v>279</v>
      </c>
      <c r="G71" s="142" t="s">
        <v>252</v>
      </c>
      <c r="H71" s="142">
        <v>1430</v>
      </c>
      <c r="I71" s="144" t="s">
        <v>270</v>
      </c>
      <c r="J71" s="142">
        <v>300</v>
      </c>
      <c r="K71" s="106"/>
      <c r="L71" s="117"/>
      <c r="M71" s="117"/>
      <c r="N71" s="117"/>
      <c r="O71" s="117"/>
      <c r="P71" s="115"/>
      <c r="Q71" s="118"/>
      <c r="R71" s="118"/>
      <c r="S71" s="118"/>
      <c r="T71" s="118"/>
      <c r="U71" s="118"/>
    </row>
    <row r="72" spans="1:21" s="107" customFormat="1">
      <c r="A72" s="142">
        <v>5</v>
      </c>
      <c r="B72" s="142" t="s">
        <v>415</v>
      </c>
      <c r="C72" s="143" t="s">
        <v>416</v>
      </c>
      <c r="D72" s="142">
        <v>18225889696</v>
      </c>
      <c r="E72" s="142" t="s">
        <v>255</v>
      </c>
      <c r="F72" s="142" t="s">
        <v>417</v>
      </c>
      <c r="G72" s="142" t="s">
        <v>418</v>
      </c>
      <c r="H72" s="142">
        <v>2140</v>
      </c>
      <c r="I72" s="142" t="s">
        <v>270</v>
      </c>
      <c r="J72" s="142">
        <v>300</v>
      </c>
      <c r="K72" s="106"/>
      <c r="L72" s="114"/>
      <c r="M72" s="114"/>
      <c r="N72" s="114"/>
      <c r="O72" s="114"/>
      <c r="P72" s="115"/>
      <c r="Q72" s="116"/>
      <c r="R72" s="116"/>
      <c r="S72" s="116"/>
      <c r="T72" s="116"/>
      <c r="U72" s="116"/>
    </row>
    <row r="73" spans="1:21" s="107" customFormat="1">
      <c r="A73" s="142">
        <v>6</v>
      </c>
      <c r="B73" s="142" t="s">
        <v>419</v>
      </c>
      <c r="C73" s="143" t="s">
        <v>420</v>
      </c>
      <c r="D73" s="142">
        <v>13701306752</v>
      </c>
      <c r="E73" s="142" t="s">
        <v>255</v>
      </c>
      <c r="F73" s="142" t="s">
        <v>421</v>
      </c>
      <c r="G73" s="142" t="s">
        <v>252</v>
      </c>
      <c r="H73" s="142">
        <v>1500</v>
      </c>
      <c r="I73" s="141" t="s">
        <v>270</v>
      </c>
      <c r="J73" s="141">
        <v>300</v>
      </c>
      <c r="K73" s="106"/>
      <c r="L73" s="114"/>
      <c r="M73" s="114"/>
      <c r="N73" s="114"/>
      <c r="O73" s="114"/>
      <c r="P73" s="115"/>
      <c r="Q73" s="116"/>
      <c r="R73" s="116"/>
      <c r="S73" s="116"/>
      <c r="T73" s="116"/>
      <c r="U73" s="116"/>
    </row>
    <row r="74" spans="1:21" s="107" customFormat="1">
      <c r="A74" s="142">
        <v>7</v>
      </c>
      <c r="B74" s="142" t="s">
        <v>461</v>
      </c>
      <c r="C74" s="143"/>
      <c r="D74" s="142">
        <v>18601108994</v>
      </c>
      <c r="E74" s="142" t="s">
        <v>255</v>
      </c>
      <c r="F74" s="142" t="s">
        <v>462</v>
      </c>
      <c r="G74" s="142" t="s">
        <v>418</v>
      </c>
      <c r="H74" s="142">
        <v>1715</v>
      </c>
      <c r="I74" s="142" t="s">
        <v>270</v>
      </c>
      <c r="J74" s="142">
        <v>300</v>
      </c>
      <c r="K74" s="106"/>
      <c r="L74" s="114"/>
      <c r="M74" s="114"/>
      <c r="N74" s="114"/>
      <c r="O74" s="114"/>
      <c r="P74" s="115"/>
      <c r="Q74" s="116"/>
      <c r="R74" s="116"/>
      <c r="S74" s="116"/>
      <c r="T74" s="116"/>
      <c r="U74" s="116"/>
    </row>
    <row r="75" spans="1:21" s="107" customFormat="1">
      <c r="A75" s="142">
        <v>8</v>
      </c>
      <c r="B75" s="142" t="s">
        <v>422</v>
      </c>
      <c r="C75" s="143" t="s">
        <v>423</v>
      </c>
      <c r="D75" s="142">
        <v>13888974293</v>
      </c>
      <c r="E75" s="142" t="s">
        <v>255</v>
      </c>
      <c r="F75" s="142" t="s">
        <v>424</v>
      </c>
      <c r="G75" s="142" t="s">
        <v>252</v>
      </c>
      <c r="H75" s="142">
        <v>1915</v>
      </c>
      <c r="I75" s="187" t="s">
        <v>270</v>
      </c>
      <c r="J75" s="194">
        <v>300</v>
      </c>
      <c r="K75" s="106"/>
      <c r="L75" s="114"/>
      <c r="M75" s="114"/>
      <c r="N75" s="114"/>
      <c r="O75" s="114"/>
      <c r="P75" s="115"/>
      <c r="Q75" s="116"/>
      <c r="R75" s="116"/>
      <c r="S75" s="116"/>
      <c r="T75" s="116"/>
      <c r="U75" s="116"/>
    </row>
    <row r="76" spans="1:21" s="107" customFormat="1">
      <c r="A76" s="142">
        <v>9</v>
      </c>
      <c r="B76" s="142" t="s">
        <v>425</v>
      </c>
      <c r="C76" s="143" t="s">
        <v>423</v>
      </c>
      <c r="D76" s="142" t="s">
        <v>426</v>
      </c>
      <c r="E76" s="142" t="s">
        <v>255</v>
      </c>
      <c r="F76" s="142" t="s">
        <v>424</v>
      </c>
      <c r="G76" s="142" t="s">
        <v>252</v>
      </c>
      <c r="H76" s="142">
        <v>1915</v>
      </c>
      <c r="I76" s="193"/>
      <c r="J76" s="193"/>
      <c r="K76" s="106"/>
      <c r="L76" s="114"/>
      <c r="M76" s="114"/>
      <c r="N76" s="114"/>
      <c r="O76" s="114"/>
      <c r="P76" s="115"/>
      <c r="Q76" s="116"/>
      <c r="R76" s="116"/>
      <c r="S76" s="116"/>
      <c r="T76" s="116"/>
      <c r="U76" s="116"/>
    </row>
    <row r="77" spans="1:21" s="107" customFormat="1">
      <c r="A77" s="142">
        <v>10</v>
      </c>
      <c r="B77" s="142" t="s">
        <v>407</v>
      </c>
      <c r="C77" s="143"/>
      <c r="D77" s="142">
        <v>13482801011</v>
      </c>
      <c r="E77" s="142" t="s">
        <v>255</v>
      </c>
      <c r="F77" s="142" t="s">
        <v>465</v>
      </c>
      <c r="G77" s="142" t="s">
        <v>389</v>
      </c>
      <c r="H77" s="142">
        <v>1200</v>
      </c>
      <c r="I77" s="142" t="s">
        <v>270</v>
      </c>
      <c r="J77" s="142">
        <v>300</v>
      </c>
      <c r="K77" s="106"/>
      <c r="L77" s="111"/>
      <c r="M77" s="111"/>
      <c r="N77" s="111"/>
      <c r="O77" s="112"/>
      <c r="P77" s="113"/>
      <c r="Q77" s="112"/>
      <c r="R77" s="112"/>
      <c r="S77" s="112"/>
      <c r="T77" s="112"/>
      <c r="U77" s="112"/>
    </row>
    <row r="78" spans="1:21" s="109" customFormat="1">
      <c r="A78" s="142">
        <v>11</v>
      </c>
      <c r="B78" s="142" t="s">
        <v>427</v>
      </c>
      <c r="C78" s="143" t="s">
        <v>301</v>
      </c>
      <c r="D78" s="142">
        <v>13806206366</v>
      </c>
      <c r="E78" s="142" t="s">
        <v>255</v>
      </c>
      <c r="F78" s="142" t="s">
        <v>428</v>
      </c>
      <c r="G78" s="142" t="s">
        <v>319</v>
      </c>
      <c r="H78" s="142">
        <v>1515</v>
      </c>
      <c r="I78" s="142" t="s">
        <v>270</v>
      </c>
      <c r="J78" s="142">
        <v>300</v>
      </c>
      <c r="K78" s="108"/>
      <c r="L78" s="114"/>
      <c r="M78" s="114"/>
      <c r="N78" s="114"/>
      <c r="O78" s="114"/>
      <c r="P78" s="115"/>
      <c r="Q78" s="116"/>
      <c r="R78" s="116"/>
      <c r="S78" s="116"/>
      <c r="T78" s="116"/>
      <c r="U78" s="116"/>
    </row>
    <row r="79" spans="1:21" s="109" customFormat="1">
      <c r="A79" s="142">
        <v>12</v>
      </c>
      <c r="B79" s="142" t="s">
        <v>408</v>
      </c>
      <c r="C79" s="143" t="s">
        <v>409</v>
      </c>
      <c r="D79" s="142">
        <v>15692715756</v>
      </c>
      <c r="E79" s="142" t="s">
        <v>255</v>
      </c>
      <c r="F79" s="142" t="s">
        <v>410</v>
      </c>
      <c r="G79" s="142" t="s">
        <v>319</v>
      </c>
      <c r="H79" s="142">
        <v>1545</v>
      </c>
      <c r="I79" s="190" t="s">
        <v>270</v>
      </c>
      <c r="J79" s="190">
        <v>300</v>
      </c>
      <c r="K79" s="108"/>
      <c r="L79" s="114"/>
      <c r="M79" s="114"/>
      <c r="N79" s="114"/>
      <c r="O79" s="114"/>
      <c r="P79" s="115"/>
      <c r="Q79" s="116"/>
      <c r="R79" s="116"/>
      <c r="S79" s="116"/>
      <c r="T79" s="116"/>
      <c r="U79" s="116"/>
    </row>
    <row r="80" spans="1:21" s="109" customFormat="1">
      <c r="A80" s="142">
        <v>13</v>
      </c>
      <c r="B80" s="142" t="s">
        <v>411</v>
      </c>
      <c r="C80" s="143" t="s">
        <v>412</v>
      </c>
      <c r="D80" s="142">
        <v>18275253381</v>
      </c>
      <c r="E80" s="142" t="s">
        <v>255</v>
      </c>
      <c r="F80" s="142" t="s">
        <v>410</v>
      </c>
      <c r="G80" s="142" t="s">
        <v>319</v>
      </c>
      <c r="H80" s="142">
        <v>1545</v>
      </c>
      <c r="I80" s="191"/>
      <c r="J80" s="191"/>
      <c r="K80" s="108"/>
      <c r="L80" s="114"/>
      <c r="M80" s="114"/>
      <c r="N80" s="114"/>
      <c r="O80" s="114"/>
      <c r="P80" s="115"/>
      <c r="Q80" s="116"/>
      <c r="R80" s="116"/>
      <c r="S80" s="116"/>
      <c r="T80" s="116"/>
      <c r="U80" s="116"/>
    </row>
    <row r="81" spans="1:21" s="109" customFormat="1">
      <c r="A81" s="142">
        <v>14</v>
      </c>
      <c r="B81" s="142" t="s">
        <v>429</v>
      </c>
      <c r="C81" s="143" t="s">
        <v>430</v>
      </c>
      <c r="D81" s="142">
        <v>13867460558</v>
      </c>
      <c r="E81" s="142" t="s">
        <v>255</v>
      </c>
      <c r="F81" s="142" t="s">
        <v>431</v>
      </c>
      <c r="G81" s="142" t="s">
        <v>381</v>
      </c>
      <c r="H81" s="142">
        <v>1331</v>
      </c>
      <c r="I81" s="194" t="s">
        <v>257</v>
      </c>
      <c r="J81" s="196">
        <v>800</v>
      </c>
      <c r="K81" s="108"/>
      <c r="L81" s="114"/>
      <c r="M81" s="114"/>
      <c r="N81" s="114"/>
      <c r="O81" s="114"/>
      <c r="P81" s="115"/>
      <c r="Q81" s="116"/>
      <c r="R81" s="116"/>
      <c r="S81" s="116"/>
      <c r="T81" s="116"/>
      <c r="U81" s="116"/>
    </row>
    <row r="82" spans="1:21" s="109" customFormat="1">
      <c r="A82" s="142">
        <v>15</v>
      </c>
      <c r="B82" s="142" t="s">
        <v>432</v>
      </c>
      <c r="C82" s="143" t="s">
        <v>433</v>
      </c>
      <c r="D82" s="142">
        <v>15957189775</v>
      </c>
      <c r="E82" s="142" t="s">
        <v>255</v>
      </c>
      <c r="F82" s="142" t="s">
        <v>434</v>
      </c>
      <c r="G82" s="142" t="s">
        <v>381</v>
      </c>
      <c r="H82" s="142">
        <v>1331</v>
      </c>
      <c r="I82" s="195"/>
      <c r="J82" s="197"/>
      <c r="K82" s="108"/>
      <c r="L82" s="117"/>
      <c r="M82" s="117"/>
      <c r="N82" s="117"/>
      <c r="O82" s="117"/>
      <c r="P82" s="115"/>
      <c r="Q82" s="118"/>
      <c r="R82" s="118"/>
      <c r="S82" s="118"/>
      <c r="T82" s="118"/>
      <c r="U82" s="118"/>
    </row>
    <row r="83" spans="1:21" s="107" customFormat="1">
      <c r="A83" s="142">
        <v>16</v>
      </c>
      <c r="B83" s="142" t="s">
        <v>435</v>
      </c>
      <c r="C83" s="143" t="s">
        <v>314</v>
      </c>
      <c r="D83" s="142">
        <v>13064733932</v>
      </c>
      <c r="E83" s="142" t="s">
        <v>255</v>
      </c>
      <c r="F83" s="142" t="s">
        <v>434</v>
      </c>
      <c r="G83" s="142" t="s">
        <v>381</v>
      </c>
      <c r="H83" s="142">
        <v>1331</v>
      </c>
      <c r="I83" s="193"/>
      <c r="J83" s="198"/>
      <c r="K83" s="106"/>
      <c r="L83" s="117"/>
      <c r="M83" s="117"/>
      <c r="N83" s="117"/>
      <c r="O83" s="117"/>
      <c r="P83" s="115"/>
      <c r="Q83" s="118"/>
      <c r="R83" s="118"/>
      <c r="S83" s="118"/>
      <c r="T83" s="118"/>
      <c r="U83" s="118"/>
    </row>
    <row r="84" spans="1:21" s="107" customFormat="1">
      <c r="A84" s="142">
        <v>17</v>
      </c>
      <c r="B84" s="142" t="s">
        <v>436</v>
      </c>
      <c r="C84" s="143" t="s">
        <v>437</v>
      </c>
      <c r="D84" s="142">
        <v>18955186668</v>
      </c>
      <c r="E84" s="142" t="s">
        <v>255</v>
      </c>
      <c r="F84" s="142" t="s">
        <v>438</v>
      </c>
      <c r="G84" s="142" t="s">
        <v>384</v>
      </c>
      <c r="H84" s="142">
        <v>1914</v>
      </c>
      <c r="I84" s="190" t="s">
        <v>270</v>
      </c>
      <c r="J84" s="190">
        <v>300</v>
      </c>
      <c r="K84" s="106"/>
      <c r="L84" s="117"/>
      <c r="M84" s="117"/>
      <c r="N84" s="117"/>
      <c r="O84" s="117"/>
      <c r="P84" s="115"/>
      <c r="Q84" s="118"/>
      <c r="R84" s="118"/>
      <c r="S84" s="118"/>
      <c r="T84" s="118"/>
      <c r="U84" s="118"/>
    </row>
    <row r="85" spans="1:21" s="107" customFormat="1">
      <c r="A85" s="142">
        <v>18</v>
      </c>
      <c r="B85" s="142" t="s">
        <v>439</v>
      </c>
      <c r="C85" s="143" t="s">
        <v>437</v>
      </c>
      <c r="D85" s="142">
        <v>13695512187</v>
      </c>
      <c r="E85" s="142" t="s">
        <v>255</v>
      </c>
      <c r="F85" s="142" t="s">
        <v>438</v>
      </c>
      <c r="G85" s="142" t="s">
        <v>384</v>
      </c>
      <c r="H85" s="142">
        <v>1914</v>
      </c>
      <c r="I85" s="191"/>
      <c r="J85" s="191"/>
      <c r="K85" s="106"/>
      <c r="L85" s="114"/>
      <c r="M85" s="114"/>
      <c r="N85" s="114"/>
      <c r="O85" s="114"/>
      <c r="P85" s="115"/>
      <c r="Q85" s="116"/>
      <c r="R85" s="116"/>
      <c r="S85" s="116"/>
      <c r="T85" s="116"/>
      <c r="U85" s="116"/>
    </row>
    <row r="87" spans="1:21" s="110" customFormat="1" ht="15" customHeight="1">
      <c r="C87" s="121"/>
      <c r="L87" s="114"/>
      <c r="M87" s="114"/>
      <c r="N87" s="114"/>
      <c r="O87" s="114"/>
      <c r="P87" s="115"/>
      <c r="Q87" s="116"/>
      <c r="R87" s="116"/>
      <c r="S87" s="116"/>
      <c r="T87" s="116"/>
      <c r="U87" s="116"/>
    </row>
    <row r="88" spans="1:21">
      <c r="A88" s="110"/>
      <c r="B88" s="110"/>
      <c r="C88" s="121"/>
      <c r="D88" s="110"/>
      <c r="E88" s="110"/>
      <c r="F88" s="110"/>
      <c r="G88" s="110"/>
      <c r="H88" s="110"/>
      <c r="I88" s="110"/>
      <c r="J88" s="110"/>
    </row>
  </sheetData>
  <mergeCells count="52">
    <mergeCell ref="I14:I19"/>
    <mergeCell ref="J14:J19"/>
    <mergeCell ref="I20:I26"/>
    <mergeCell ref="J20:J26"/>
    <mergeCell ref="I29:I33"/>
    <mergeCell ref="J29:J33"/>
    <mergeCell ref="J60:J61"/>
    <mergeCell ref="I35:I36"/>
    <mergeCell ref="J35:J36"/>
    <mergeCell ref="I37:I41"/>
    <mergeCell ref="J37:J41"/>
    <mergeCell ref="I42:I45"/>
    <mergeCell ref="J42:J45"/>
    <mergeCell ref="I84:I85"/>
    <mergeCell ref="J84:J85"/>
    <mergeCell ref="I79:I80"/>
    <mergeCell ref="J79:J80"/>
    <mergeCell ref="R21:R22"/>
    <mergeCell ref="I63:I64"/>
    <mergeCell ref="J63:J64"/>
    <mergeCell ref="I75:I76"/>
    <mergeCell ref="J75:J76"/>
    <mergeCell ref="I81:I83"/>
    <mergeCell ref="J81:J83"/>
    <mergeCell ref="I46:I48"/>
    <mergeCell ref="J46:J48"/>
    <mergeCell ref="I52:I57"/>
    <mergeCell ref="J52:J57"/>
    <mergeCell ref="I60:I61"/>
    <mergeCell ref="S21:S22"/>
    <mergeCell ref="T21:T22"/>
    <mergeCell ref="U21:U22"/>
    <mergeCell ref="T11:T16"/>
    <mergeCell ref="U11:U16"/>
    <mergeCell ref="T17:T18"/>
    <mergeCell ref="U17:U18"/>
    <mergeCell ref="L19:Q19"/>
    <mergeCell ref="L20:Q20"/>
    <mergeCell ref="L3:Q3"/>
    <mergeCell ref="L4:Q4"/>
    <mergeCell ref="P21:P22"/>
    <mergeCell ref="Q21:Q22"/>
    <mergeCell ref="A1:J1"/>
    <mergeCell ref="L1:U1"/>
    <mergeCell ref="T7:T8"/>
    <mergeCell ref="U7:U8"/>
    <mergeCell ref="T9:T10"/>
    <mergeCell ref="U9:U10"/>
    <mergeCell ref="I4:I9"/>
    <mergeCell ref="J4:J9"/>
    <mergeCell ref="I10:I11"/>
    <mergeCell ref="J10:J11"/>
  </mergeCells>
  <phoneticPr fontId="26" type="noConversion"/>
  <conditionalFormatting sqref="B11">
    <cfRule type="duplicateValues" dxfId="32" priority="29" stopIfTrue="1"/>
  </conditionalFormatting>
  <conditionalFormatting sqref="B15">
    <cfRule type="duplicateValues" dxfId="31" priority="30" stopIfTrue="1"/>
  </conditionalFormatting>
  <conditionalFormatting sqref="B10">
    <cfRule type="duplicateValues" dxfId="30" priority="31" stopIfTrue="1"/>
  </conditionalFormatting>
  <conditionalFormatting sqref="B5">
    <cfRule type="duplicateValues" dxfId="29" priority="32" stopIfTrue="1"/>
  </conditionalFormatting>
  <conditionalFormatting sqref="B16:B24 B5 B8:B9 B26:B59 B12:B13">
    <cfRule type="duplicateValues" dxfId="28" priority="35" stopIfTrue="1"/>
  </conditionalFormatting>
  <conditionalFormatting sqref="B15:B24 B8:B9 B26:B59 B12:B13">
    <cfRule type="duplicateValues" dxfId="27" priority="36" stopIfTrue="1"/>
  </conditionalFormatting>
  <conditionalFormatting sqref="B60:B67">
    <cfRule type="duplicateValues" dxfId="26" priority="27" stopIfTrue="1"/>
  </conditionalFormatting>
  <conditionalFormatting sqref="B60:B67">
    <cfRule type="duplicateValues" dxfId="25" priority="28" stopIfTrue="1"/>
  </conditionalFormatting>
  <conditionalFormatting sqref="B87:B1048576 B2:B85">
    <cfRule type="duplicateValues" dxfId="24" priority="7"/>
    <cfRule type="duplicateValues" dxfId="23" priority="23"/>
  </conditionalFormatting>
  <conditionalFormatting sqref="M13">
    <cfRule type="duplicateValues" dxfId="22" priority="14" stopIfTrue="1"/>
  </conditionalFormatting>
  <conditionalFormatting sqref="M23:M24">
    <cfRule type="duplicateValues" dxfId="21" priority="10"/>
  </conditionalFormatting>
  <conditionalFormatting sqref="M23:M24">
    <cfRule type="duplicateValues" dxfId="20" priority="11" stopIfTrue="1"/>
  </conditionalFormatting>
  <conditionalFormatting sqref="M23:M24">
    <cfRule type="duplicateValues" dxfId="19" priority="12" stopIfTrue="1"/>
  </conditionalFormatting>
  <conditionalFormatting sqref="M21:M22">
    <cfRule type="duplicateValues" dxfId="18" priority="8" stopIfTrue="1"/>
  </conditionalFormatting>
  <conditionalFormatting sqref="M21:M22">
    <cfRule type="duplicateValues" dxfId="17" priority="9" stopIfTrue="1"/>
  </conditionalFormatting>
  <conditionalFormatting sqref="B68:B85">
    <cfRule type="duplicateValues" dxfId="16" priority="77" stopIfTrue="1"/>
  </conditionalFormatting>
  <conditionalFormatting sqref="B68:B85">
    <cfRule type="duplicateValues" dxfId="15" priority="79" stopIfTrue="1"/>
  </conditionalFormatting>
  <conditionalFormatting sqref="B3:B59">
    <cfRule type="duplicateValues" dxfId="14" priority="80" stopIfTrue="1"/>
  </conditionalFormatting>
  <conditionalFormatting sqref="B3:B59">
    <cfRule type="duplicateValues" dxfId="13" priority="82" stopIfTrue="1"/>
  </conditionalFormatting>
  <conditionalFormatting sqref="M6:M10">
    <cfRule type="duplicateValues" dxfId="12" priority="1" stopIfTrue="1"/>
    <cfRule type="duplicateValues" dxfId="11" priority="2" stopIfTrue="1"/>
  </conditionalFormatting>
  <conditionalFormatting sqref="M5">
    <cfRule type="duplicateValues" dxfId="10" priority="3" stopIfTrue="1"/>
  </conditionalFormatting>
  <conditionalFormatting sqref="M5">
    <cfRule type="duplicateValues" dxfId="9" priority="4" stopIfTrue="1"/>
  </conditionalFormatting>
  <conditionalFormatting sqref="M5">
    <cfRule type="duplicateValues" dxfId="8" priority="5" stopIfTrue="1"/>
  </conditionalFormatting>
  <conditionalFormatting sqref="M5">
    <cfRule type="duplicateValues" dxfId="7" priority="6" stopIfTrue="1"/>
  </conditionalFormatting>
  <conditionalFormatting sqref="M6:M11">
    <cfRule type="duplicateValues" dxfId="6" priority="116" stopIfTrue="1"/>
  </conditionalFormatting>
  <conditionalFormatting sqref="M6:M11">
    <cfRule type="duplicateValues" dxfId="5" priority="117" stopIfTrue="1"/>
  </conditionalFormatting>
  <conditionalFormatting sqref="M16:M18 M14">
    <cfRule type="duplicateValues" dxfId="4" priority="118" stopIfTrue="1"/>
  </conditionalFormatting>
  <conditionalFormatting sqref="M13:M14 M16:M18">
    <cfRule type="duplicateValues" dxfId="3" priority="120" stopIfTrue="1"/>
  </conditionalFormatting>
  <conditionalFormatting sqref="M12:M18">
    <cfRule type="duplicateValues" dxfId="2" priority="122" stopIfTrue="1"/>
  </conditionalFormatting>
  <conditionalFormatting sqref="M12:M18">
    <cfRule type="duplicateValues" dxfId="1" priority="123" stopIfTrue="1"/>
  </conditionalFormatting>
  <conditionalFormatting sqref="M5:M18">
    <cfRule type="duplicateValues" dxfId="0" priority="1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Summary</vt:lpstr>
      <vt:lpstr>厦门</vt:lpstr>
      <vt:lpstr>接送机车辆明细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anlih</cp:lastModifiedBy>
  <cp:lastPrinted>2021-12-10T11:45:00Z</cp:lastPrinted>
  <dcterms:created xsi:type="dcterms:W3CDTF">2016-11-15T09:10:00Z</dcterms:created>
  <dcterms:modified xsi:type="dcterms:W3CDTF">2022-09-16T01:55:38Z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