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015 石家庄 迈蓝\结算\"/>
    </mc:Choice>
  </mc:AlternateContent>
  <xr:revisionPtr revIDLastSave="0" documentId="13_ncr:1_{9FF19340-5CBC-48C2-B8B9-636117C747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Quotation" sheetId="8" r:id="rId1"/>
    <sheet name="分房表" sheetId="9" r:id="rId2"/>
    <sheet name="机票明细" sheetId="12" r:id="rId3"/>
    <sheet name="高铁明细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8" l="1"/>
  <c r="H8" i="11"/>
  <c r="H5" i="11"/>
  <c r="G6" i="12" l="1"/>
  <c r="H6" i="9" l="1"/>
  <c r="H25" i="8" l="1"/>
  <c r="H26" i="8"/>
  <c r="H10" i="8" l="1"/>
  <c r="H79" i="8"/>
  <c r="H11" i="8"/>
  <c r="H34" i="8"/>
  <c r="H35" i="8"/>
  <c r="H36" i="8"/>
  <c r="H37" i="8"/>
  <c r="H38" i="8"/>
  <c r="H39" i="8"/>
  <c r="H40" i="8"/>
  <c r="H41" i="8"/>
  <c r="H42" i="8"/>
  <c r="H43" i="8"/>
  <c r="H44" i="8"/>
  <c r="H46" i="8"/>
  <c r="H45" i="8"/>
  <c r="H57" i="8"/>
  <c r="H58" i="8"/>
  <c r="H59" i="8"/>
  <c r="H60" i="8"/>
  <c r="H61" i="8"/>
  <c r="H62" i="8"/>
  <c r="H63" i="8"/>
  <c r="H64" i="8"/>
  <c r="H84" i="8"/>
  <c r="H85" i="8" s="1"/>
  <c r="H78" i="8"/>
  <c r="H80" i="8"/>
  <c r="H12" i="8"/>
  <c r="H13" i="8"/>
  <c r="H14" i="8"/>
  <c r="H15" i="8"/>
  <c r="H16" i="8"/>
  <c r="H17" i="8"/>
  <c r="H18" i="8"/>
  <c r="H27" i="8"/>
  <c r="H30" i="8" s="1"/>
  <c r="H28" i="8"/>
  <c r="H29" i="8"/>
  <c r="H50" i="8"/>
  <c r="H51" i="8"/>
  <c r="H52" i="8"/>
  <c r="H53" i="8"/>
  <c r="H54" i="8"/>
  <c r="H55" i="8"/>
  <c r="H56" i="8"/>
  <c r="H68" i="8"/>
  <c r="H69" i="8"/>
  <c r="H47" i="8" l="1"/>
  <c r="H70" i="8"/>
  <c r="H22" i="8"/>
  <c r="H81" i="8"/>
  <c r="H65" i="8"/>
  <c r="H71" i="8" l="1"/>
  <c r="G74" i="8" s="1"/>
  <c r="H74" i="8" s="1"/>
  <c r="H75" i="8" s="1"/>
  <c r="D88" i="8" s="1"/>
  <c r="H88" i="8" s="1"/>
  <c r="H89" i="8" l="1"/>
</calcChain>
</file>

<file path=xl/sharedStrings.xml><?xml version="1.0" encoding="utf-8"?>
<sst xmlns="http://schemas.openxmlformats.org/spreadsheetml/2006/main" count="402" uniqueCount="236">
  <si>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</si>
  <si>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</si>
  <si>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</si>
  <si>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</si>
  <si>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</si>
  <si>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</si>
  <si>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</si>
  <si>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</si>
  <si>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</si>
  <si>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</si>
  <si>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</si>
  <si>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</si>
  <si>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</si>
  <si>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</si>
  <si>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</si>
  <si>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</si>
  <si>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</si>
  <si>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</si>
  <si>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</si>
  <si>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</si>
  <si>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</si>
  <si>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</si>
  <si>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</si>
  <si>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</si>
  <si>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</si>
  <si>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</si>
  <si>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酒店HOTEL ACCOMMODATION(首都机场、德国）：</t>
  </si>
  <si>
    <t>A-1</t>
  </si>
  <si>
    <t>间/晚
room/night</t>
  </si>
  <si>
    <t>A-2</t>
  </si>
  <si>
    <t>行政大床房（___月___日___晚）</t>
  </si>
  <si>
    <t>间/晚</t>
  </si>
  <si>
    <t>含服务费、单早、Wifi</t>
  </si>
  <si>
    <t>普通大床房（___月___日___晚）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</si>
  <si>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</si>
  <si>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</si>
  <si>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请注明会议室名称、面积及层高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</si>
  <si>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</si>
  <si>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</si>
  <si>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</si>
  <si>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</si>
  <si>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有线/无线，数量</t>
  </si>
  <si>
    <t>个/天</t>
  </si>
  <si>
    <t>视频切换、反看板、计时器、音频设备等</t>
  </si>
  <si>
    <t>台/天</t>
  </si>
  <si>
    <t>人/天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</si>
  <si>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</si>
  <si>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</si>
  <si>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</si>
  <si>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</si>
  <si>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</si>
  <si>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</si>
  <si>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自助/桌餐，buffet/ table</t>
  </si>
  <si>
    <t>人
person</t>
  </si>
  <si>
    <t xml:space="preserve"> </t>
  </si>
  <si>
    <t>B-3</t>
  </si>
  <si>
    <t>晚餐</t>
  </si>
  <si>
    <t>自助/桌餐，</t>
  </si>
  <si>
    <t>人</t>
  </si>
  <si>
    <t>B-4</t>
  </si>
  <si>
    <t>午餐</t>
  </si>
  <si>
    <t>自助/桌餐，__月__日</t>
  </si>
  <si>
    <t>B-5</t>
  </si>
  <si>
    <t>C</t>
  </si>
  <si>
    <t>交通Transportation costs</t>
  </si>
  <si>
    <t>C-1</t>
  </si>
  <si>
    <t>辆/趟
per/car</t>
  </si>
  <si>
    <t>C-2</t>
  </si>
  <si>
    <t>Buick GL8商务车</t>
  </si>
  <si>
    <t>辆/趟</t>
  </si>
  <si>
    <t>22座空调车（考斯特/其他品牌）</t>
  </si>
  <si>
    <t>33座空调车（金龙/大宇/现代）</t>
  </si>
  <si>
    <t>45座空调车</t>
  </si>
  <si>
    <t>C-3</t>
  </si>
  <si>
    <t>包车</t>
  </si>
  <si>
    <t>辆/天</t>
  </si>
  <si>
    <t>33座空调车（金龙,大宇，现代）</t>
  </si>
  <si>
    <t>45座空调车(境外）</t>
  </si>
  <si>
    <t>C-4</t>
  </si>
  <si>
    <t>人/单程</t>
  </si>
  <si>
    <t>D</t>
  </si>
  <si>
    <t>其他费用Others</t>
  </si>
  <si>
    <t>D-1</t>
  </si>
  <si>
    <t>保险费insurance</t>
  </si>
  <si>
    <t>签证费Visa fee</t>
  </si>
  <si>
    <t>商务签证费用business visa</t>
  </si>
  <si>
    <t>速签服务Express visa service</t>
  </si>
  <si>
    <t>3-5个工作日出签（3-5 working days）</t>
  </si>
  <si>
    <t>境外工作人员小费tips</t>
  </si>
  <si>
    <t>人/天
per/day</t>
  </si>
  <si>
    <t>境外工作人员餐补allowance</t>
  </si>
  <si>
    <t>人/餐
per/meal</t>
  </si>
  <si>
    <t>矿泉水 water</t>
  </si>
  <si>
    <t>D-2</t>
  </si>
  <si>
    <t>会议注册费registration fee</t>
  </si>
  <si>
    <t>D-3</t>
  </si>
  <si>
    <t>块</t>
  </si>
  <si>
    <t>D-4</t>
  </si>
  <si>
    <t>讲台/签到台鲜花</t>
  </si>
  <si>
    <t>次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</si>
  <si>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</si>
  <si>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</si>
  <si>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</si>
  <si>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</si>
  <si>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</si>
  <si>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</si>
  <si>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</si>
  <si>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</si>
  <si>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</si>
  <si>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</si>
  <si>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</si>
  <si>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</si>
  <si>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</si>
  <si>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</t>
  </si>
  <si>
    <t>E</t>
  </si>
  <si>
    <t>工作人员费用Staff costs</t>
  </si>
  <si>
    <t>E-1</t>
  </si>
  <si>
    <t>接送机人员服务费（国内）
Staff costs（Domestic transport staff）</t>
  </si>
  <si>
    <t>E-2</t>
  </si>
  <si>
    <t>英国地接（境外工作人员）
The whole reception staff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</si>
  <si>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</si>
  <si>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</si>
  <si>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</si>
  <si>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</si>
  <si>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</si>
  <si>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</si>
  <si>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</si>
  <si>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</si>
  <si>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</si>
  <si>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</si>
  <si>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</si>
  <si>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</si>
  <si>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</si>
  <si>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</si>
  <si>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</si>
  <si>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</si>
  <si>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</si>
  <si>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</si>
  <si>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            酒店/           Hotel</t>
    <phoneticPr fontId="32" type="noConversion"/>
  </si>
  <si>
    <t>Single room</t>
    <phoneticPr fontId="32" type="noConversion"/>
  </si>
  <si>
    <t>Business car</t>
    <phoneticPr fontId="32" type="noConversion"/>
  </si>
  <si>
    <t>全陪人员费用Staff costs</t>
    <phoneticPr fontId="32" type="noConversion"/>
  </si>
  <si>
    <t>机票Tickets</t>
    <phoneticPr fontId="32" type="noConversion"/>
  </si>
  <si>
    <t>H2</t>
    <phoneticPr fontId="32" type="noConversion"/>
  </si>
  <si>
    <t>房费 Hotel</t>
    <phoneticPr fontId="32" type="noConversion"/>
  </si>
  <si>
    <t>补助 costs</t>
    <phoneticPr fontId="32" type="noConversion"/>
  </si>
  <si>
    <t>国内会议</t>
  </si>
  <si>
    <t>火车票或动车票
Train ticket</t>
    <phoneticPr fontId="32" type="noConversion"/>
  </si>
  <si>
    <t>注册费</t>
    <phoneticPr fontId="32" type="noConversion"/>
  </si>
  <si>
    <t>第八届全国结核病医院管理和创新论坛</t>
    <phoneticPr fontId="36" type="noConversion"/>
  </si>
  <si>
    <t>2020.10.15-17</t>
    <phoneticPr fontId="36" type="noConversion"/>
  </si>
  <si>
    <t xml:space="preserve">石家庄国山宾馆 </t>
    <phoneticPr fontId="36" type="noConversion"/>
  </si>
  <si>
    <t xml:space="preserve"> 杭州_地方-_石家庄_地方</t>
    <phoneticPr fontId="32" type="noConversion"/>
  </si>
  <si>
    <t>酒店/ 石家庄国山宾馆     
Hotel/Pullman Shanghai South</t>
    <phoneticPr fontId="32" type="noConversion"/>
  </si>
  <si>
    <t>康辉集团北京国际会议展览有限公司</t>
    <phoneticPr fontId="32" type="noConversion"/>
  </si>
  <si>
    <t>耿吴茜 18210062127</t>
    <phoneticPr fontId="32" type="noConversion"/>
  </si>
  <si>
    <t>一等座金额，以实际发生费用结算
Estimated amount</t>
    <phoneticPr fontId="32" type="noConversion"/>
  </si>
  <si>
    <t>预估金额，以实际发生费用结算
Estimated amount</t>
    <phoneticPr fontId="32" type="noConversion"/>
  </si>
  <si>
    <t>高铁二等座</t>
    <phoneticPr fontId="32" type="noConversion"/>
  </si>
  <si>
    <t>Single room  普通大床房（2月15日-17日 2晚）</t>
    <phoneticPr fontId="32" type="noConversion"/>
  </si>
  <si>
    <t>Twin Room  普通双床房（2月15日-17日 2晚）</t>
    <phoneticPr fontId="32" type="noConversion"/>
  </si>
  <si>
    <t>含早餐</t>
    <phoneticPr fontId="32" type="noConversion"/>
  </si>
  <si>
    <t>会议结算表格</t>
    <phoneticPr fontId="32" type="noConversion"/>
  </si>
  <si>
    <t>16日 午餐 lunch</t>
    <phoneticPr fontId="32" type="noConversion"/>
  </si>
  <si>
    <t xml:space="preserve">16日 晚餐dinner </t>
    <phoneticPr fontId="32" type="noConversion"/>
  </si>
  <si>
    <t>快递费</t>
    <phoneticPr fontId="32" type="noConversion"/>
  </si>
  <si>
    <t>_曲阜_地方-_石家庄 地方</t>
    <phoneticPr fontId="32" type="noConversion"/>
  </si>
  <si>
    <t>序号</t>
  </si>
  <si>
    <t>酒店</t>
    <phoneticPr fontId="36" type="noConversion"/>
  </si>
  <si>
    <t>姓名</t>
  </si>
  <si>
    <t>性别</t>
  </si>
  <si>
    <t>入住日期</t>
  </si>
  <si>
    <t>离店日期</t>
  </si>
  <si>
    <t>房型</t>
  </si>
  <si>
    <t>金额</t>
  </si>
  <si>
    <t>备注</t>
  </si>
  <si>
    <t>石家庄国山宾馆</t>
    <phoneticPr fontId="32" type="noConversion"/>
  </si>
  <si>
    <t>吴福仓</t>
    <phoneticPr fontId="32" type="noConversion"/>
  </si>
  <si>
    <t>郭海燕</t>
    <phoneticPr fontId="32" type="noConversion"/>
  </si>
  <si>
    <t>潘锋</t>
    <phoneticPr fontId="32" type="noConversion"/>
  </si>
  <si>
    <t>蔡青山</t>
    <phoneticPr fontId="32" type="noConversion"/>
  </si>
  <si>
    <t>男</t>
    <phoneticPr fontId="32" type="noConversion"/>
  </si>
  <si>
    <t>女</t>
    <phoneticPr fontId="32" type="noConversion"/>
  </si>
  <si>
    <t>单间</t>
    <phoneticPr fontId="32" type="noConversion"/>
  </si>
  <si>
    <t>合计：</t>
    <phoneticPr fontId="32" type="noConversion"/>
  </si>
  <si>
    <t>杭州用车</t>
    <phoneticPr fontId="32" type="noConversion"/>
  </si>
  <si>
    <t>C-5</t>
  </si>
  <si>
    <t>C-6</t>
  </si>
  <si>
    <t>C-7</t>
  </si>
  <si>
    <t>C-8</t>
  </si>
  <si>
    <t>C-9</t>
  </si>
  <si>
    <t>C-10</t>
  </si>
  <si>
    <t>C-11</t>
  </si>
  <si>
    <t>C-12</t>
  </si>
  <si>
    <t>序号</t>
    <phoneticPr fontId="36" type="noConversion"/>
  </si>
  <si>
    <t>姓名</t>
    <phoneticPr fontId="36" type="noConversion"/>
  </si>
  <si>
    <t>日期</t>
    <phoneticPr fontId="36" type="noConversion"/>
  </si>
  <si>
    <t>航班号</t>
    <phoneticPr fontId="36" type="noConversion"/>
  </si>
  <si>
    <t>出发地</t>
    <phoneticPr fontId="36" type="noConversion"/>
  </si>
  <si>
    <t>到达地</t>
    <phoneticPr fontId="36" type="noConversion"/>
  </si>
  <si>
    <t>舱位</t>
    <phoneticPr fontId="36" type="noConversion"/>
  </si>
  <si>
    <t>金额含税</t>
    <phoneticPr fontId="36" type="noConversion"/>
  </si>
  <si>
    <t>手续费</t>
    <phoneticPr fontId="36" type="noConversion"/>
  </si>
  <si>
    <t>备注</t>
    <phoneticPr fontId="36" type="noConversion"/>
  </si>
  <si>
    <t>外出用餐用车</t>
    <phoneticPr fontId="32" type="noConversion"/>
  </si>
  <si>
    <t>Buick GL8商务车</t>
    <phoneticPr fontId="32" type="noConversion"/>
  </si>
  <si>
    <t>蔡青山</t>
  </si>
  <si>
    <t>石家庄</t>
    <phoneticPr fontId="32" type="noConversion"/>
  </si>
  <si>
    <t>行程</t>
    <phoneticPr fontId="36" type="noConversion"/>
  </si>
  <si>
    <t>潘锋</t>
  </si>
  <si>
    <t>石家庄→杭州</t>
  </si>
  <si>
    <t>杭州→石家庄</t>
  </si>
  <si>
    <t xml:space="preserve">NS3333 </t>
  </si>
  <si>
    <t xml:space="preserve">NS3334 </t>
  </si>
  <si>
    <t>R</t>
  </si>
  <si>
    <t>Z</t>
  </si>
  <si>
    <t>高铁号</t>
    <phoneticPr fontId="32" type="noConversion"/>
  </si>
  <si>
    <t>G54</t>
    <phoneticPr fontId="32" type="noConversion"/>
  </si>
  <si>
    <t>济南西</t>
    <phoneticPr fontId="32" type="noConversion"/>
  </si>
  <si>
    <t>一等座</t>
    <phoneticPr fontId="32" type="noConversion"/>
  </si>
  <si>
    <t>G2815</t>
    <phoneticPr fontId="32" type="noConversion"/>
  </si>
  <si>
    <t>曲阜东</t>
    <phoneticPr fontId="32" type="noConversion"/>
  </si>
  <si>
    <t>G58</t>
    <phoneticPr fontId="32" type="noConversion"/>
  </si>
  <si>
    <t>G79</t>
    <phoneticPr fontId="32" type="noConversion"/>
  </si>
  <si>
    <t>G1560</t>
    <phoneticPr fontId="32" type="noConversion"/>
  </si>
  <si>
    <t>北京西</t>
    <phoneticPr fontId="32" type="noConversion"/>
  </si>
  <si>
    <t>二等座</t>
    <phoneticPr fontId="32" type="noConversion"/>
  </si>
  <si>
    <t>B-1</t>
    <phoneticPr fontId="32" type="noConversion"/>
  </si>
  <si>
    <t>B-2</t>
    <phoneticPr fontId="32" type="noConversion"/>
  </si>
  <si>
    <t>C-6</t>
    <phoneticPr fontId="32" type="noConversion"/>
  </si>
  <si>
    <t>C-7</t>
    <phoneticPr fontId="32" type="noConversion"/>
  </si>
  <si>
    <t>机场接送机用车（国内）-GL8
The Domestic transport(airport pickup and drop off)</t>
    <phoneticPr fontId="32" type="noConversion"/>
  </si>
  <si>
    <t>机场及市内接送机用车-始发地用车以及石家庄用车-小车
The Domestic transfort(airport pickup and drop off)</t>
    <phoneticPr fontId="32" type="noConversion"/>
  </si>
  <si>
    <t>济宁用车</t>
    <phoneticPr fontId="32" type="noConversion"/>
  </si>
  <si>
    <t>机场接送站用车（国内）-GL8
The Domestic transport(train pickup and drop off)</t>
    <phoneticPr fontId="32" type="noConversion"/>
  </si>
  <si>
    <t>55公里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</si>
</sst>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m&quot;月&quot;d&quot;日&quot;;@"/>
  </numFmts>
  <fonts count="43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10"/>
      <color indexed="10"/>
      <name val="黑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DengXian"/>
      <charset val="134"/>
      <scheme val="minor"/>
    </font>
    <font>
      <sz val="10"/>
      <name val="宋体"/>
      <family val="3"/>
      <charset val="134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27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5" fillId="0" borderId="0" xfId="6" applyFont="1" applyFill="1" applyBorder="1" applyAlignment="1">
      <alignment horizontal="left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0" fillId="0" borderId="0" xfId="6" applyFont="1" applyBorder="1" applyAlignment="1">
      <alignment vertical="center" wrapText="1"/>
    </xf>
    <xf numFmtId="0" fontId="11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horizontal="left" vertical="center" wrapText="1"/>
    </xf>
    <xf numFmtId="0" fontId="12" fillId="4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center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center" vertical="center" wrapText="1"/>
    </xf>
    <xf numFmtId="4" fontId="10" fillId="2" borderId="0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5" borderId="0" xfId="6" applyFont="1" applyFill="1" applyBorder="1" applyAlignment="1">
      <alignment vertical="center" wrapText="1"/>
    </xf>
    <xf numFmtId="0" fontId="8" fillId="0" borderId="0" xfId="6" applyFont="1" applyBorder="1" applyAlignment="1">
      <alignment horizontal="left" vertical="center" wrapText="1"/>
    </xf>
    <xf numFmtId="4" fontId="8" fillId="0" borderId="0" xfId="6" applyNumberFormat="1" applyFont="1" applyFill="1" applyBorder="1" applyAlignment="1">
      <alignment vertical="center" wrapText="1"/>
    </xf>
    <xf numFmtId="0" fontId="14" fillId="7" borderId="0" xfId="6" applyFont="1" applyFill="1" applyBorder="1" applyAlignment="1">
      <alignment horizontal="center" vertical="center" wrapText="1"/>
    </xf>
    <xf numFmtId="0" fontId="15" fillId="7" borderId="0" xfId="6" applyFont="1" applyFill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left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center" wrapText="1"/>
    </xf>
    <xf numFmtId="0" fontId="10" fillId="4" borderId="0" xfId="6" applyFont="1" applyFill="1" applyBorder="1" applyAlignment="1">
      <alignment vertical="center" wrapText="1"/>
    </xf>
    <xf numFmtId="4" fontId="8" fillId="0" borderId="0" xfId="6" applyNumberFormat="1" applyFont="1" applyBorder="1" applyAlignment="1">
      <alignment vertical="center" wrapText="1"/>
    </xf>
    <xf numFmtId="0" fontId="17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vertical="center" wrapText="1"/>
    </xf>
    <xf numFmtId="0" fontId="10" fillId="4" borderId="0" xfId="6" applyFont="1" applyFill="1" applyBorder="1" applyAlignment="1">
      <alignment horizontal="center" vertical="center" wrapText="1"/>
    </xf>
    <xf numFmtId="0" fontId="12" fillId="4" borderId="0" xfId="6" applyFont="1" applyFill="1" applyBorder="1" applyAlignment="1">
      <alignment horizontal="right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17" fillId="0" borderId="0" xfId="6" applyFont="1" applyBorder="1" applyAlignment="1">
      <alignment vertical="center" wrapText="1"/>
    </xf>
    <xf numFmtId="0" fontId="11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7" fillId="0" borderId="0" xfId="6" applyFont="1" applyBorder="1" applyAlignment="1">
      <alignment horizontal="left" vertical="center" wrapText="1"/>
    </xf>
    <xf numFmtId="0" fontId="8" fillId="9" borderId="0" xfId="6" applyFont="1" applyFill="1" applyBorder="1" applyAlignment="1">
      <alignment horizontal="left" vertical="center" wrapText="1"/>
    </xf>
    <xf numFmtId="4" fontId="8" fillId="9" borderId="0" xfId="6" applyNumberFormat="1" applyFont="1" applyFill="1" applyBorder="1" applyAlignment="1">
      <alignment vertical="center" wrapText="1"/>
    </xf>
    <xf numFmtId="9" fontId="12" fillId="4" borderId="0" xfId="6" applyNumberFormat="1" applyFont="1" applyFill="1" applyBorder="1" applyAlignment="1">
      <alignment horizontal="center" vertical="center" wrapText="1"/>
    </xf>
    <xf numFmtId="0" fontId="19" fillId="10" borderId="0" xfId="6" applyFont="1" applyFill="1" applyBorder="1" applyAlignment="1">
      <alignment vertical="center" wrapText="1"/>
    </xf>
    <xf numFmtId="177" fontId="19" fillId="10" borderId="0" xfId="6" applyNumberFormat="1" applyFont="1" applyFill="1" applyBorder="1" applyAlignment="1">
      <alignment horizontal="right" vertical="center" wrapText="1"/>
    </xf>
    <xf numFmtId="0" fontId="13" fillId="9" borderId="0" xfId="6" applyFont="1" applyFill="1" applyBorder="1" applyAlignment="1">
      <alignment vertical="center" wrapText="1"/>
    </xf>
    <xf numFmtId="177" fontId="22" fillId="10" borderId="0" xfId="6" applyNumberFormat="1" applyFont="1" applyFill="1" applyBorder="1" applyAlignment="1">
      <alignment vertical="center" wrapText="1"/>
    </xf>
    <xf numFmtId="0" fontId="13" fillId="0" borderId="0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 wrapText="1"/>
    </xf>
    <xf numFmtId="0" fontId="12" fillId="4" borderId="0" xfId="6" applyFont="1" applyFill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4" fontId="10" fillId="0" borderId="0" xfId="6" applyNumberFormat="1" applyFont="1" applyAlignment="1">
      <alignment vertical="center" wrapText="1"/>
    </xf>
    <xf numFmtId="0" fontId="33" fillId="4" borderId="1" xfId="6" applyFont="1" applyFill="1" applyBorder="1" applyAlignment="1">
      <alignment vertical="center" wrapText="1"/>
    </xf>
    <xf numFmtId="0" fontId="33" fillId="11" borderId="1" xfId="6" applyFont="1" applyFill="1" applyBorder="1" applyAlignment="1">
      <alignment vertical="center" wrapText="1"/>
    </xf>
    <xf numFmtId="14" fontId="34" fillId="11" borderId="2" xfId="6" applyNumberFormat="1" applyFont="1" applyFill="1" applyBorder="1" applyAlignment="1">
      <alignment horizontal="left" vertical="center"/>
    </xf>
    <xf numFmtId="0" fontId="11" fillId="4" borderId="0" xfId="6" applyFont="1" applyFill="1" applyAlignment="1">
      <alignment horizontal="left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2" fillId="5" borderId="0" xfId="6" applyNumberFormat="1" applyFont="1" applyFill="1" applyBorder="1" applyAlignment="1">
      <alignment horizontal="center" vertical="center" wrapText="1"/>
    </xf>
    <xf numFmtId="40" fontId="12" fillId="2" borderId="0" xfId="6" applyNumberFormat="1" applyFont="1" applyFill="1" applyBorder="1" applyAlignment="1">
      <alignment horizontal="center" vertical="center" wrapText="1"/>
    </xf>
    <xf numFmtId="0" fontId="11" fillId="5" borderId="0" xfId="6" applyFont="1" applyFill="1" applyBorder="1" applyAlignment="1">
      <alignment horizontal="center" vertical="center" wrapText="1"/>
    </xf>
    <xf numFmtId="40" fontId="12" fillId="8" borderId="0" xfId="6" applyNumberFormat="1" applyFont="1" applyFill="1" applyBorder="1" applyAlignment="1">
      <alignment horizontal="center" vertical="center" wrapText="1"/>
    </xf>
    <xf numFmtId="4" fontId="16" fillId="5" borderId="0" xfId="6" applyNumberFormat="1" applyFont="1" applyFill="1" applyBorder="1" applyAlignment="1">
      <alignment horizontal="center" vertical="center" wrapText="1"/>
    </xf>
    <xf numFmtId="4" fontId="10" fillId="5" borderId="0" xfId="6" applyNumberFormat="1" applyFont="1" applyFill="1" applyBorder="1" applyAlignment="1">
      <alignment horizontal="center" vertical="center" wrapText="1"/>
    </xf>
    <xf numFmtId="0" fontId="8" fillId="5" borderId="0" xfId="6" applyFont="1" applyFill="1" applyBorder="1" applyAlignment="1">
      <alignment horizontal="center" vertical="center" wrapText="1"/>
    </xf>
    <xf numFmtId="0" fontId="8" fillId="9" borderId="0" xfId="6" applyFont="1" applyFill="1" applyBorder="1" applyAlignment="1">
      <alignment horizontal="center" vertical="center" wrapText="1"/>
    </xf>
    <xf numFmtId="40" fontId="12" fillId="5" borderId="0" xfId="6" applyNumberFormat="1" applyFont="1" applyFill="1" applyAlignment="1">
      <alignment horizontal="center" vertical="center" wrapText="1"/>
    </xf>
    <xf numFmtId="177" fontId="10" fillId="5" borderId="0" xfId="6" applyNumberFormat="1" applyFont="1" applyFill="1" applyBorder="1" applyAlignment="1">
      <alignment horizontal="center" vertical="center" wrapText="1"/>
    </xf>
    <xf numFmtId="0" fontId="19" fillId="10" borderId="0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0" fontId="10" fillId="5" borderId="0" xfId="6" applyNumberFormat="1" applyFont="1" applyFill="1" applyBorder="1" applyAlignment="1">
      <alignment horizontal="center" vertical="center" wrapText="1"/>
    </xf>
    <xf numFmtId="0" fontId="10" fillId="3" borderId="0" xfId="6" applyFont="1" applyFill="1" applyBorder="1" applyAlignment="1">
      <alignment horizontal="center" vertical="center" wrapText="1"/>
    </xf>
    <xf numFmtId="0" fontId="38" fillId="12" borderId="3" xfId="8" applyFont="1" applyFill="1" applyBorder="1" applyAlignment="1">
      <alignment horizontal="center" vertical="center"/>
    </xf>
    <xf numFmtId="178" fontId="38" fillId="12" borderId="3" xfId="8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21" fillId="12" borderId="3" xfId="5" applyFont="1" applyFill="1" applyBorder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78" fontId="21" fillId="12" borderId="3" xfId="5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9" borderId="0" xfId="6" applyFont="1" applyFill="1" applyBorder="1" applyAlignment="1">
      <alignment horizontal="left" vertical="center" wrapText="1"/>
    </xf>
    <xf numFmtId="0" fontId="9" fillId="0" borderId="0" xfId="6" applyFont="1" applyBorder="1" applyAlignment="1">
      <alignment horizontal="left" vertical="center" wrapText="1"/>
    </xf>
    <xf numFmtId="4" fontId="10" fillId="3" borderId="0" xfId="6" applyNumberFormat="1" applyFont="1" applyFill="1" applyBorder="1" applyAlignment="1">
      <alignment horizontal="center" vertical="center" wrapText="1"/>
    </xf>
    <xf numFmtId="0" fontId="10" fillId="3" borderId="0" xfId="6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left" vertical="center" wrapText="1"/>
    </xf>
    <xf numFmtId="0" fontId="11" fillId="4" borderId="0" xfId="6" applyFont="1" applyFill="1" applyAlignment="1">
      <alignment horizontal="left" vertical="center" wrapText="1"/>
    </xf>
    <xf numFmtId="0" fontId="10" fillId="0" borderId="0" xfId="6" applyFont="1" applyAlignment="1">
      <alignment horizontal="center" vertical="center" wrapText="1"/>
    </xf>
    <xf numFmtId="0" fontId="13" fillId="4" borderId="0" xfId="6" applyFont="1" applyFill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3" fillId="11" borderId="1" xfId="6" applyFont="1" applyFill="1" applyBorder="1" applyAlignment="1">
      <alignment horizontal="center" vertical="center" wrapText="1"/>
    </xf>
    <xf numFmtId="0" fontId="35" fillId="5" borderId="1" xfId="6" applyFont="1" applyFill="1" applyBorder="1" applyAlignment="1">
      <alignment horizontal="center" vertical="center" wrapText="1"/>
    </xf>
    <xf numFmtId="0" fontId="37" fillId="4" borderId="2" xfId="6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35" fillId="5" borderId="2" xfId="6" applyFont="1" applyFill="1" applyBorder="1" applyAlignment="1">
      <alignment horizontal="center" vertical="center" wrapText="1"/>
    </xf>
    <xf numFmtId="176" fontId="4" fillId="4" borderId="2" xfId="6" applyNumberFormat="1" applyFont="1" applyFill="1" applyBorder="1" applyAlignment="1">
      <alignment horizontal="center" vertical="center" wrapText="1"/>
    </xf>
    <xf numFmtId="14" fontId="35" fillId="5" borderId="2" xfId="6" applyNumberFormat="1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6" borderId="0" xfId="6" applyFont="1" applyFill="1" applyBorder="1" applyAlignment="1">
      <alignment horizontal="center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9">
    <cellStyle name="常规" xfId="0" builtinId="0"/>
    <cellStyle name="常规 2" xfId="2" xr:uid="{00000000-0005-0000-0000-000032000000}"/>
    <cellStyle name="常规 3" xfId="3" xr:uid="{00000000-0005-0000-0000-000033000000}"/>
    <cellStyle name="常规 3 2" xfId="1" xr:uid="{00000000-0005-0000-0000-000028000000}"/>
    <cellStyle name="常规 4" xfId="5" xr:uid="{00000000-0005-0000-0000-000035000000}"/>
    <cellStyle name="常规 4 2" xfId="8" xr:uid="{65484ECA-C34D-4B38-A6C5-A1C624E43527}"/>
    <cellStyle name="常规_Sheet1 3" xfId="6" xr:uid="{00000000-0005-0000-0000-000036000000}"/>
    <cellStyle name="千位分隔 2" xfId="4" xr:uid="{00000000-0005-0000-0000-000034000000}"/>
    <cellStyle name="千位分隔 2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85" zoomScaleNormal="85" workbookViewId="0">
      <selection activeCell="D26" sqref="D26"/>
    </sheetView>
  </sheetViews>
  <sheetFormatPr defaultColWidth="8.77734375" defaultRowHeight="13.8"/>
  <cols>
    <col min="1" max="1" width="19" style="3" customWidth="1"/>
    <col min="2" max="2" width="30" style="3" customWidth="1"/>
    <col min="3" max="3" width="28" style="3" customWidth="1"/>
    <col min="4" max="4" width="8.77734375" style="3"/>
    <col min="5" max="5" width="14.33203125" style="3" customWidth="1"/>
    <col min="6" max="6" width="8.77734375" style="3"/>
    <col min="7" max="7" width="19.77734375" style="77" customWidth="1"/>
    <col min="8" max="8" width="17" style="3" customWidth="1"/>
    <col min="9" max="9" width="35.88671875" style="3" customWidth="1"/>
    <col min="10" max="16384" width="8.77734375" style="3"/>
  </cols>
  <sheetData>
    <row r="1" spans="1:9" ht="17.399999999999999">
      <c r="A1" s="109" t="s">
        <v>162</v>
      </c>
      <c r="B1" s="110"/>
      <c r="C1" s="110"/>
      <c r="D1" s="110"/>
      <c r="E1" s="110"/>
      <c r="F1" s="110"/>
      <c r="G1" s="110"/>
      <c r="H1" s="110"/>
      <c r="I1" s="110"/>
    </row>
    <row r="2" spans="1:9" ht="24">
      <c r="A2" s="4" t="s">
        <v>0</v>
      </c>
      <c r="B2" s="61" t="s">
        <v>149</v>
      </c>
      <c r="C2" s="5" t="s">
        <v>1</v>
      </c>
      <c r="D2" s="111" t="s">
        <v>151</v>
      </c>
      <c r="E2" s="111"/>
      <c r="F2" s="4" t="s">
        <v>2</v>
      </c>
      <c r="G2" s="5" t="s">
        <v>3</v>
      </c>
      <c r="H2" s="112" t="s">
        <v>154</v>
      </c>
      <c r="I2" s="112"/>
    </row>
    <row r="3" spans="1:9" ht="60">
      <c r="A3" s="6" t="s">
        <v>4</v>
      </c>
      <c r="B3" s="60" t="s">
        <v>146</v>
      </c>
      <c r="C3" s="6" t="s">
        <v>5</v>
      </c>
      <c r="D3" s="113">
        <v>7</v>
      </c>
      <c r="E3" s="114"/>
      <c r="F3" s="4" t="s">
        <v>6</v>
      </c>
      <c r="G3" s="5" t="s">
        <v>7</v>
      </c>
      <c r="H3" s="115" t="s">
        <v>155</v>
      </c>
      <c r="I3" s="115"/>
    </row>
    <row r="4" spans="1:9" ht="36">
      <c r="A4" s="6" t="s">
        <v>8</v>
      </c>
      <c r="B4" s="62" t="s">
        <v>150</v>
      </c>
      <c r="C4" s="7" t="s">
        <v>9</v>
      </c>
      <c r="D4" s="116"/>
      <c r="E4" s="116"/>
      <c r="F4" s="4" t="s">
        <v>10</v>
      </c>
      <c r="G4" s="5" t="s">
        <v>11</v>
      </c>
      <c r="H4" s="117"/>
      <c r="I4" s="118"/>
    </row>
    <row r="5" spans="1:9">
      <c r="A5" s="119"/>
      <c r="B5" s="120"/>
      <c r="C5" s="120"/>
      <c r="D5" s="120"/>
      <c r="E5" s="120"/>
      <c r="F5" s="120"/>
      <c r="G5" s="120"/>
      <c r="H5" s="120"/>
      <c r="I5" s="120"/>
    </row>
    <row r="6" spans="1:9" ht="26.1" customHeight="1">
      <c r="A6" s="9" t="s">
        <v>12</v>
      </c>
      <c r="B6" s="121" t="s">
        <v>13</v>
      </c>
      <c r="C6" s="121"/>
      <c r="D6" s="121"/>
      <c r="E6" s="121"/>
      <c r="F6" s="121"/>
      <c r="G6" s="121"/>
      <c r="H6" s="121"/>
      <c r="I6" s="121"/>
    </row>
    <row r="7" spans="1:9">
      <c r="A7" s="122" t="s">
        <v>14</v>
      </c>
      <c r="B7" s="123"/>
      <c r="C7" s="123"/>
      <c r="D7" s="123"/>
      <c r="E7" s="123"/>
      <c r="F7" s="123"/>
      <c r="G7" s="122" t="s">
        <v>15</v>
      </c>
      <c r="H7" s="123"/>
      <c r="I7" s="123"/>
    </row>
    <row r="8" spans="1:9" ht="26.4">
      <c r="A8" s="10" t="s">
        <v>16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64" t="s">
        <v>22</v>
      </c>
      <c r="H8" s="10" t="s">
        <v>23</v>
      </c>
      <c r="I8" s="10" t="s">
        <v>24</v>
      </c>
    </row>
    <row r="9" spans="1:9">
      <c r="A9" s="11" t="s">
        <v>25</v>
      </c>
      <c r="B9" s="94" t="s">
        <v>26</v>
      </c>
      <c r="C9" s="94"/>
      <c r="D9" s="94"/>
      <c r="E9" s="94"/>
      <c r="F9" s="94"/>
      <c r="G9" s="94"/>
      <c r="H9" s="94"/>
      <c r="I9" s="36"/>
    </row>
    <row r="10" spans="1:9" ht="32.4">
      <c r="A10" s="107" t="s">
        <v>27</v>
      </c>
      <c r="B10" s="106" t="s">
        <v>153</v>
      </c>
      <c r="C10" s="63" t="s">
        <v>159</v>
      </c>
      <c r="D10" s="15">
        <v>1</v>
      </c>
      <c r="E10" s="15">
        <v>2</v>
      </c>
      <c r="F10" s="16" t="s">
        <v>28</v>
      </c>
      <c r="G10" s="78">
        <v>468</v>
      </c>
      <c r="H10" s="17">
        <f t="shared" ref="H10:H11" si="0">D10*E10*G10</f>
        <v>936</v>
      </c>
      <c r="I10" s="40" t="s">
        <v>161</v>
      </c>
    </row>
    <row r="11" spans="1:9" ht="32.4">
      <c r="A11" s="107"/>
      <c r="B11" s="106"/>
      <c r="C11" s="63" t="s">
        <v>160</v>
      </c>
      <c r="D11" s="15">
        <v>2</v>
      </c>
      <c r="E11" s="15">
        <v>2</v>
      </c>
      <c r="F11" s="16" t="s">
        <v>28</v>
      </c>
      <c r="G11" s="78">
        <v>450</v>
      </c>
      <c r="H11" s="17">
        <f t="shared" si="0"/>
        <v>1800</v>
      </c>
      <c r="I11" s="41" t="s">
        <v>161</v>
      </c>
    </row>
    <row r="12" spans="1:9" ht="32.4" hidden="1">
      <c r="A12" s="12"/>
      <c r="B12" s="13" t="s">
        <v>138</v>
      </c>
      <c r="C12" s="14" t="s">
        <v>139</v>
      </c>
      <c r="D12" s="15"/>
      <c r="E12" s="15"/>
      <c r="F12" s="16" t="s">
        <v>28</v>
      </c>
      <c r="G12" s="66"/>
      <c r="H12" s="17">
        <f>D12*E12*G12</f>
        <v>0</v>
      </c>
      <c r="I12" s="41"/>
    </row>
    <row r="13" spans="1:9" ht="32.4" hidden="1">
      <c r="A13" s="12" t="s">
        <v>29</v>
      </c>
      <c r="B13" s="13" t="s">
        <v>138</v>
      </c>
      <c r="C13" s="14" t="s">
        <v>139</v>
      </c>
      <c r="D13" s="15"/>
      <c r="E13" s="15"/>
      <c r="F13" s="16" t="s">
        <v>28</v>
      </c>
      <c r="G13" s="66"/>
      <c r="H13" s="17">
        <f>D13*E13*G13</f>
        <v>0</v>
      </c>
      <c r="I13" s="40"/>
    </row>
    <row r="14" spans="1:9" ht="21.6" hidden="1">
      <c r="A14" s="12"/>
      <c r="B14" s="13" t="s">
        <v>138</v>
      </c>
      <c r="C14" s="14" t="s">
        <v>30</v>
      </c>
      <c r="D14" s="15"/>
      <c r="E14" s="15"/>
      <c r="F14" s="16" t="s">
        <v>31</v>
      </c>
      <c r="G14" s="66"/>
      <c r="H14" s="17">
        <f t="shared" ref="H14:H15" si="1">D14*E14*G14</f>
        <v>0</v>
      </c>
      <c r="I14" s="41" t="s">
        <v>32</v>
      </c>
    </row>
    <row r="15" spans="1:9" s="1" customFormat="1" ht="21.6" hidden="1">
      <c r="A15" s="18" t="s">
        <v>29</v>
      </c>
      <c r="B15" s="13" t="s">
        <v>138</v>
      </c>
      <c r="C15" s="19" t="s">
        <v>33</v>
      </c>
      <c r="D15" s="20"/>
      <c r="E15" s="20"/>
      <c r="F15" s="21" t="s">
        <v>31</v>
      </c>
      <c r="G15" s="67"/>
      <c r="H15" s="22">
        <f t="shared" si="1"/>
        <v>0</v>
      </c>
      <c r="I15" s="42"/>
    </row>
    <row r="16" spans="1:9" ht="21.6" hidden="1">
      <c r="A16" s="99" t="s">
        <v>34</v>
      </c>
      <c r="B16" s="13" t="s">
        <v>138</v>
      </c>
      <c r="C16" s="14"/>
      <c r="D16" s="15"/>
      <c r="E16" s="15"/>
      <c r="F16" s="16" t="s">
        <v>35</v>
      </c>
      <c r="G16" s="68"/>
      <c r="H16" s="17">
        <f t="shared" ref="H16:H18" si="2">D16*E16*G16</f>
        <v>0</v>
      </c>
      <c r="I16" s="24" t="s">
        <v>36</v>
      </c>
    </row>
    <row r="17" spans="1:9" ht="21.6" hidden="1">
      <c r="A17" s="99"/>
      <c r="B17" s="13" t="s">
        <v>138</v>
      </c>
      <c r="C17" s="14" t="s">
        <v>37</v>
      </c>
      <c r="D17" s="15"/>
      <c r="E17" s="15"/>
      <c r="F17" s="16" t="s">
        <v>38</v>
      </c>
      <c r="G17" s="66"/>
      <c r="H17" s="17">
        <f t="shared" si="2"/>
        <v>0</v>
      </c>
      <c r="I17" s="24"/>
    </row>
    <row r="18" spans="1:9" ht="21.6" hidden="1">
      <c r="A18" s="99"/>
      <c r="B18" s="13" t="s">
        <v>138</v>
      </c>
      <c r="C18" s="14" t="s">
        <v>39</v>
      </c>
      <c r="D18" s="15"/>
      <c r="E18" s="15"/>
      <c r="F18" s="16" t="s">
        <v>40</v>
      </c>
      <c r="G18" s="66"/>
      <c r="H18" s="17">
        <f t="shared" si="2"/>
        <v>0</v>
      </c>
      <c r="I18" s="24"/>
    </row>
    <row r="19" spans="1:9" ht="21.6" hidden="1">
      <c r="A19" s="99"/>
      <c r="B19" s="13" t="s">
        <v>138</v>
      </c>
      <c r="C19" s="14" t="s">
        <v>41</v>
      </c>
      <c r="D19" s="15"/>
      <c r="E19" s="15"/>
      <c r="F19" s="16" t="s">
        <v>42</v>
      </c>
      <c r="G19" s="66"/>
      <c r="H19" s="17"/>
      <c r="I19" s="24"/>
    </row>
    <row r="20" spans="1:9" ht="21.6" hidden="1">
      <c r="A20" s="99"/>
      <c r="B20" s="13" t="s">
        <v>138</v>
      </c>
      <c r="C20" s="14" t="s">
        <v>43</v>
      </c>
      <c r="D20" s="15"/>
      <c r="E20" s="15"/>
      <c r="F20" s="16" t="s">
        <v>44</v>
      </c>
      <c r="G20" s="66"/>
      <c r="H20" s="17"/>
      <c r="I20" s="24"/>
    </row>
    <row r="21" spans="1:9" ht="21.6" hidden="1">
      <c r="A21" s="99"/>
      <c r="B21" s="13" t="s">
        <v>138</v>
      </c>
      <c r="C21" s="14"/>
      <c r="D21" s="15"/>
      <c r="E21" s="15"/>
      <c r="F21" s="16" t="s">
        <v>45</v>
      </c>
      <c r="G21" s="66"/>
      <c r="H21" s="17"/>
      <c r="I21" s="24"/>
    </row>
    <row r="22" spans="1:9">
      <c r="A22" s="103" t="s">
        <v>46</v>
      </c>
      <c r="B22" s="103"/>
      <c r="C22" s="103"/>
      <c r="D22" s="103"/>
      <c r="E22" s="103"/>
      <c r="F22" s="103"/>
      <c r="G22" s="103"/>
      <c r="H22" s="26">
        <f>SUM(H10:H21)</f>
        <v>2736</v>
      </c>
      <c r="I22" s="41"/>
    </row>
    <row r="23" spans="1:9" ht="36">
      <c r="A23" s="27" t="s">
        <v>16</v>
      </c>
      <c r="B23" s="27" t="s">
        <v>17</v>
      </c>
      <c r="C23" s="27" t="s">
        <v>18</v>
      </c>
      <c r="D23" s="28" t="s">
        <v>47</v>
      </c>
      <c r="E23" s="28" t="s">
        <v>48</v>
      </c>
      <c r="F23" s="27" t="s">
        <v>21</v>
      </c>
      <c r="G23" s="27" t="s">
        <v>22</v>
      </c>
      <c r="H23" s="27" t="s">
        <v>49</v>
      </c>
      <c r="I23" s="27" t="s">
        <v>24</v>
      </c>
    </row>
    <row r="24" spans="1:9">
      <c r="A24" s="11" t="s">
        <v>50</v>
      </c>
      <c r="B24" s="94" t="s">
        <v>51</v>
      </c>
      <c r="C24" s="94"/>
      <c r="D24" s="94"/>
      <c r="E24" s="94"/>
      <c r="F24" s="94"/>
      <c r="G24" s="94"/>
      <c r="H24" s="94"/>
      <c r="I24" s="36"/>
    </row>
    <row r="25" spans="1:9" s="2" customFormat="1">
      <c r="A25" s="79" t="s">
        <v>227</v>
      </c>
      <c r="B25" s="29" t="s">
        <v>163</v>
      </c>
      <c r="C25" s="29" t="s">
        <v>52</v>
      </c>
      <c r="D25" s="15">
        <v>3</v>
      </c>
      <c r="E25" s="15">
        <v>1</v>
      </c>
      <c r="F25" s="30"/>
      <c r="G25" s="69">
        <v>65.5</v>
      </c>
      <c r="H25" s="17">
        <f t="shared" ref="H25:H26" si="3">D25*E25*G25</f>
        <v>196.5</v>
      </c>
      <c r="I25" s="41"/>
    </row>
    <row r="26" spans="1:9" s="2" customFormat="1">
      <c r="A26" s="79" t="s">
        <v>228</v>
      </c>
      <c r="B26" s="29" t="s">
        <v>164</v>
      </c>
      <c r="C26" s="29" t="s">
        <v>52</v>
      </c>
      <c r="D26" s="15">
        <v>6</v>
      </c>
      <c r="E26" s="15">
        <v>1</v>
      </c>
      <c r="F26" s="30"/>
      <c r="G26" s="69">
        <v>260</v>
      </c>
      <c r="H26" s="17">
        <f t="shared" si="3"/>
        <v>1560</v>
      </c>
      <c r="I26" s="41"/>
    </row>
    <row r="27" spans="1:9" hidden="1">
      <c r="A27" s="23" t="s">
        <v>55</v>
      </c>
      <c r="B27" s="32" t="s">
        <v>56</v>
      </c>
      <c r="C27" s="29" t="s">
        <v>57</v>
      </c>
      <c r="D27" s="33">
        <v>0</v>
      </c>
      <c r="E27" s="33">
        <v>0</v>
      </c>
      <c r="F27" s="31" t="s">
        <v>58</v>
      </c>
      <c r="G27" s="70">
        <v>0</v>
      </c>
      <c r="H27" s="17">
        <f>D27*E27*G27</f>
        <v>0</v>
      </c>
      <c r="I27" s="36"/>
    </row>
    <row r="28" spans="1:9" hidden="1">
      <c r="A28" s="23" t="s">
        <v>59</v>
      </c>
      <c r="B28" s="32" t="s">
        <v>60</v>
      </c>
      <c r="C28" s="29" t="s">
        <v>61</v>
      </c>
      <c r="D28" s="33"/>
      <c r="E28" s="33"/>
      <c r="F28" s="31" t="s">
        <v>58</v>
      </c>
      <c r="G28" s="71"/>
      <c r="H28" s="17">
        <f t="shared" ref="H28:H29" si="4">D28*G28</f>
        <v>0</v>
      </c>
      <c r="I28" s="36"/>
    </row>
    <row r="29" spans="1:9" hidden="1">
      <c r="A29" s="23" t="s">
        <v>62</v>
      </c>
      <c r="B29" s="32" t="s">
        <v>56</v>
      </c>
      <c r="C29" s="29" t="s">
        <v>61</v>
      </c>
      <c r="D29" s="33"/>
      <c r="E29" s="33"/>
      <c r="F29" s="31" t="s">
        <v>58</v>
      </c>
      <c r="G29" s="70"/>
      <c r="H29" s="17">
        <f t="shared" si="4"/>
        <v>0</v>
      </c>
      <c r="I29" s="36"/>
    </row>
    <row r="30" spans="1:9">
      <c r="A30" s="103" t="s">
        <v>46</v>
      </c>
      <c r="B30" s="103"/>
      <c r="C30" s="103"/>
      <c r="D30" s="103"/>
      <c r="E30" s="103"/>
      <c r="F30" s="103"/>
      <c r="G30" s="103"/>
      <c r="H30" s="34">
        <f>SUM(H25:H29)</f>
        <v>1756.5</v>
      </c>
      <c r="I30" s="36"/>
    </row>
    <row r="31" spans="1:9" ht="36">
      <c r="A31" s="27" t="s">
        <v>16</v>
      </c>
      <c r="B31" s="27" t="s">
        <v>17</v>
      </c>
      <c r="C31" s="27" t="s">
        <v>18</v>
      </c>
      <c r="D31" s="28" t="s">
        <v>47</v>
      </c>
      <c r="E31" s="28" t="s">
        <v>48</v>
      </c>
      <c r="F31" s="27" t="s">
        <v>21</v>
      </c>
      <c r="G31" s="27" t="s">
        <v>22</v>
      </c>
      <c r="H31" s="27" t="s">
        <v>49</v>
      </c>
      <c r="I31" s="27" t="s">
        <v>24</v>
      </c>
    </row>
    <row r="32" spans="1:9">
      <c r="A32" s="11" t="s">
        <v>63</v>
      </c>
      <c r="B32" s="94" t="s">
        <v>64</v>
      </c>
      <c r="C32" s="94"/>
      <c r="D32" s="94"/>
      <c r="E32" s="94"/>
      <c r="F32" s="94"/>
      <c r="G32" s="94"/>
      <c r="H32" s="94"/>
      <c r="I32" s="36"/>
    </row>
    <row r="33" spans="1:11" s="2" customFormat="1" ht="43.2">
      <c r="A33" s="12" t="s">
        <v>65</v>
      </c>
      <c r="B33" s="29" t="s">
        <v>232</v>
      </c>
      <c r="C33" s="29" t="s">
        <v>140</v>
      </c>
      <c r="D33" s="15">
        <v>1</v>
      </c>
      <c r="E33" s="15">
        <v>2</v>
      </c>
      <c r="F33" s="35" t="s">
        <v>66</v>
      </c>
      <c r="G33" s="71">
        <v>260</v>
      </c>
      <c r="H33" s="17">
        <f t="shared" ref="H33" si="5">D33*E33*G33</f>
        <v>520</v>
      </c>
      <c r="I33" s="40" t="s">
        <v>233</v>
      </c>
      <c r="J33" s="43"/>
      <c r="K33" s="44"/>
    </row>
    <row r="34" spans="1:11" s="2" customFormat="1" ht="43.2">
      <c r="A34" s="12" t="s">
        <v>67</v>
      </c>
      <c r="B34" s="29" t="s">
        <v>232</v>
      </c>
      <c r="C34" s="29" t="s">
        <v>140</v>
      </c>
      <c r="D34" s="15">
        <v>2</v>
      </c>
      <c r="E34" s="15">
        <v>2</v>
      </c>
      <c r="F34" s="35" t="s">
        <v>66</v>
      </c>
      <c r="G34" s="71">
        <v>300</v>
      </c>
      <c r="H34" s="17">
        <f t="shared" ref="H34:H44" si="6">D34*E34*G34</f>
        <v>1200</v>
      </c>
      <c r="I34" s="40" t="s">
        <v>185</v>
      </c>
      <c r="J34" s="43"/>
      <c r="K34" s="44" t="s">
        <v>54</v>
      </c>
    </row>
    <row r="35" spans="1:11" s="2" customFormat="1" ht="32.4">
      <c r="A35" s="12" t="s">
        <v>73</v>
      </c>
      <c r="B35" s="29" t="s">
        <v>231</v>
      </c>
      <c r="C35" s="29" t="s">
        <v>140</v>
      </c>
      <c r="D35" s="15">
        <v>1</v>
      </c>
      <c r="E35" s="15">
        <v>2</v>
      </c>
      <c r="F35" s="35" t="s">
        <v>66</v>
      </c>
      <c r="G35" s="71">
        <v>520</v>
      </c>
      <c r="H35" s="17">
        <f t="shared" si="6"/>
        <v>1040</v>
      </c>
      <c r="I35" s="40" t="s">
        <v>235</v>
      </c>
      <c r="J35" s="43"/>
      <c r="K35" s="44"/>
    </row>
    <row r="36" spans="1:11" ht="32.4">
      <c r="A36" s="12" t="s">
        <v>78</v>
      </c>
      <c r="B36" s="29" t="s">
        <v>234</v>
      </c>
      <c r="C36" s="29" t="s">
        <v>140</v>
      </c>
      <c r="D36" s="15">
        <v>1</v>
      </c>
      <c r="E36" s="15">
        <v>2</v>
      </c>
      <c r="F36" s="35" t="s">
        <v>66</v>
      </c>
      <c r="G36" s="71">
        <v>350</v>
      </c>
      <c r="H36" s="17">
        <f t="shared" si="6"/>
        <v>700</v>
      </c>
      <c r="I36" s="40"/>
      <c r="J36" s="8"/>
    </row>
    <row r="37" spans="1:11" ht="28.2" customHeight="1">
      <c r="A37" s="12" t="s">
        <v>186</v>
      </c>
      <c r="B37" s="29" t="s">
        <v>204</v>
      </c>
      <c r="C37" s="29" t="s">
        <v>205</v>
      </c>
      <c r="D37" s="37">
        <v>1</v>
      </c>
      <c r="E37" s="37">
        <v>2</v>
      </c>
      <c r="F37" s="31" t="s">
        <v>69</v>
      </c>
      <c r="G37" s="71">
        <v>550</v>
      </c>
      <c r="H37" s="17">
        <f t="shared" si="6"/>
        <v>1100</v>
      </c>
      <c r="I37" s="101"/>
    </row>
    <row r="38" spans="1:11" ht="13.8" hidden="1" customHeight="1">
      <c r="A38" s="12" t="s">
        <v>187</v>
      </c>
      <c r="B38" s="29"/>
      <c r="C38" s="36" t="s">
        <v>70</v>
      </c>
      <c r="D38" s="37"/>
      <c r="E38" s="37"/>
      <c r="F38" s="31" t="s">
        <v>69</v>
      </c>
      <c r="G38" s="71"/>
      <c r="H38" s="17">
        <f t="shared" si="6"/>
        <v>0</v>
      </c>
      <c r="I38" s="101"/>
    </row>
    <row r="39" spans="1:11" ht="13.8" hidden="1" customHeight="1">
      <c r="A39" s="12" t="s">
        <v>188</v>
      </c>
      <c r="B39" s="29"/>
      <c r="C39" s="36" t="s">
        <v>71</v>
      </c>
      <c r="D39" s="37"/>
      <c r="E39" s="37"/>
      <c r="F39" s="31" t="s">
        <v>69</v>
      </c>
      <c r="G39" s="71"/>
      <c r="H39" s="17">
        <f t="shared" si="6"/>
        <v>0</v>
      </c>
      <c r="I39" s="101"/>
    </row>
    <row r="40" spans="1:11" ht="13.8" hidden="1" customHeight="1">
      <c r="A40" s="12" t="s">
        <v>189</v>
      </c>
      <c r="B40" s="29"/>
      <c r="C40" s="36" t="s">
        <v>72</v>
      </c>
      <c r="D40" s="37"/>
      <c r="E40" s="37"/>
      <c r="F40" s="31" t="s">
        <v>69</v>
      </c>
      <c r="G40" s="71"/>
      <c r="H40" s="17">
        <f t="shared" si="6"/>
        <v>0</v>
      </c>
      <c r="I40" s="101"/>
    </row>
    <row r="41" spans="1:11" ht="13.8" hidden="1" customHeight="1">
      <c r="A41" s="12" t="s">
        <v>190</v>
      </c>
      <c r="B41" s="100" t="s">
        <v>74</v>
      </c>
      <c r="C41" s="36" t="s">
        <v>68</v>
      </c>
      <c r="D41" s="37"/>
      <c r="E41" s="37"/>
      <c r="F41" s="31" t="s">
        <v>75</v>
      </c>
      <c r="G41" s="71"/>
      <c r="H41" s="17">
        <f t="shared" si="6"/>
        <v>0</v>
      </c>
      <c r="I41" s="101"/>
    </row>
    <row r="42" spans="1:11" ht="13.8" hidden="1" customHeight="1">
      <c r="A42" s="12" t="s">
        <v>191</v>
      </c>
      <c r="B42" s="100"/>
      <c r="C42" s="36" t="s">
        <v>70</v>
      </c>
      <c r="D42" s="37"/>
      <c r="E42" s="37"/>
      <c r="F42" s="31" t="s">
        <v>75</v>
      </c>
      <c r="G42" s="71"/>
      <c r="H42" s="17">
        <f t="shared" si="6"/>
        <v>0</v>
      </c>
      <c r="I42" s="101"/>
    </row>
    <row r="43" spans="1:11" ht="13.8" hidden="1" customHeight="1">
      <c r="A43" s="12" t="s">
        <v>192</v>
      </c>
      <c r="B43" s="100"/>
      <c r="C43" s="36" t="s">
        <v>76</v>
      </c>
      <c r="D43" s="37"/>
      <c r="E43" s="37"/>
      <c r="F43" s="31" t="s">
        <v>75</v>
      </c>
      <c r="G43" s="71"/>
      <c r="H43" s="17">
        <f t="shared" si="6"/>
        <v>0</v>
      </c>
      <c r="I43" s="101"/>
    </row>
    <row r="44" spans="1:11" ht="13.8" hidden="1" customHeight="1">
      <c r="A44" s="12" t="s">
        <v>193</v>
      </c>
      <c r="B44" s="100"/>
      <c r="C44" s="36" t="s">
        <v>77</v>
      </c>
      <c r="D44" s="37"/>
      <c r="E44" s="37"/>
      <c r="F44" s="31" t="s">
        <v>75</v>
      </c>
      <c r="G44" s="71"/>
      <c r="H44" s="17">
        <f t="shared" si="6"/>
        <v>0</v>
      </c>
      <c r="I44" s="101"/>
    </row>
    <row r="45" spans="1:11" ht="21.6">
      <c r="A45" s="12" t="s">
        <v>229</v>
      </c>
      <c r="B45" s="108" t="s">
        <v>147</v>
      </c>
      <c r="C45" s="29" t="s">
        <v>166</v>
      </c>
      <c r="D45" s="37">
        <v>1</v>
      </c>
      <c r="E45" s="37">
        <v>3</v>
      </c>
      <c r="F45" s="31" t="s">
        <v>79</v>
      </c>
      <c r="G45" s="71">
        <v>184.5</v>
      </c>
      <c r="H45" s="17">
        <f>D45*E45*G45</f>
        <v>553.5</v>
      </c>
      <c r="I45" s="31" t="s">
        <v>156</v>
      </c>
    </row>
    <row r="46" spans="1:11" ht="21.6">
      <c r="A46" s="12" t="s">
        <v>230</v>
      </c>
      <c r="B46" s="108"/>
      <c r="C46" s="29"/>
      <c r="D46" s="37"/>
      <c r="E46" s="37"/>
      <c r="F46" s="53" t="s">
        <v>79</v>
      </c>
      <c r="G46" s="71"/>
      <c r="H46" s="17">
        <f t="shared" ref="H46" si="7">D46*E46*G46</f>
        <v>0</v>
      </c>
      <c r="I46" s="65" t="s">
        <v>156</v>
      </c>
    </row>
    <row r="47" spans="1:11">
      <c r="A47" s="103" t="s">
        <v>46</v>
      </c>
      <c r="B47" s="103"/>
      <c r="C47" s="103"/>
      <c r="D47" s="103"/>
      <c r="E47" s="103"/>
      <c r="F47" s="103"/>
      <c r="G47" s="103"/>
      <c r="H47" s="34">
        <f>SUM(H33:H46)</f>
        <v>5113.5</v>
      </c>
      <c r="I47" s="36"/>
    </row>
    <row r="48" spans="1:11" ht="36">
      <c r="A48" s="27" t="s">
        <v>16</v>
      </c>
      <c r="B48" s="27" t="s">
        <v>17</v>
      </c>
      <c r="C48" s="27" t="s">
        <v>18</v>
      </c>
      <c r="D48" s="28" t="s">
        <v>47</v>
      </c>
      <c r="E48" s="28" t="s">
        <v>48</v>
      </c>
      <c r="F48" s="27" t="s">
        <v>21</v>
      </c>
      <c r="G48" s="27" t="s">
        <v>22</v>
      </c>
      <c r="H48" s="27" t="s">
        <v>49</v>
      </c>
      <c r="I48" s="27" t="s">
        <v>24</v>
      </c>
    </row>
    <row r="49" spans="1:9">
      <c r="A49" s="11" t="s">
        <v>80</v>
      </c>
      <c r="B49" s="94" t="s">
        <v>81</v>
      </c>
      <c r="C49" s="94"/>
      <c r="D49" s="94"/>
      <c r="E49" s="94"/>
      <c r="F49" s="94"/>
      <c r="G49" s="94"/>
      <c r="H49" s="94"/>
      <c r="I49" s="36"/>
    </row>
    <row r="50" spans="1:9" ht="21.6" hidden="1">
      <c r="A50" s="23" t="s">
        <v>82</v>
      </c>
      <c r="B50" s="29" t="s">
        <v>83</v>
      </c>
      <c r="C50" s="29"/>
      <c r="D50" s="15"/>
      <c r="E50" s="38"/>
      <c r="F50" s="30" t="s">
        <v>53</v>
      </c>
      <c r="G50" s="66"/>
      <c r="H50" s="17">
        <f t="shared" ref="H50:H64" si="8">D50*E50*G50</f>
        <v>0</v>
      </c>
      <c r="I50" s="36"/>
    </row>
    <row r="51" spans="1:9" ht="21.6" hidden="1">
      <c r="A51" s="23"/>
      <c r="B51" s="29" t="s">
        <v>84</v>
      </c>
      <c r="C51" s="29" t="s">
        <v>85</v>
      </c>
      <c r="D51" s="15"/>
      <c r="E51" s="38"/>
      <c r="F51" s="30" t="s">
        <v>53</v>
      </c>
      <c r="G51" s="66"/>
      <c r="H51" s="17">
        <f t="shared" si="8"/>
        <v>0</v>
      </c>
      <c r="I51" s="36"/>
    </row>
    <row r="52" spans="1:9" ht="21.6" hidden="1">
      <c r="A52" s="23"/>
      <c r="B52" s="29" t="s">
        <v>86</v>
      </c>
      <c r="C52" s="29" t="s">
        <v>87</v>
      </c>
      <c r="D52" s="15"/>
      <c r="E52" s="38"/>
      <c r="F52" s="30" t="s">
        <v>53</v>
      </c>
      <c r="G52" s="66"/>
      <c r="H52" s="17">
        <f t="shared" si="8"/>
        <v>0</v>
      </c>
      <c r="I52" s="36"/>
    </row>
    <row r="53" spans="1:9" ht="21.6" hidden="1">
      <c r="A53" s="23"/>
      <c r="B53" s="29" t="s">
        <v>88</v>
      </c>
      <c r="C53" s="29"/>
      <c r="D53" s="15"/>
      <c r="E53" s="38"/>
      <c r="F53" s="31" t="s">
        <v>89</v>
      </c>
      <c r="G53" s="66"/>
      <c r="H53" s="17">
        <f t="shared" si="8"/>
        <v>0</v>
      </c>
      <c r="I53" s="36"/>
    </row>
    <row r="54" spans="1:9" ht="21.6" hidden="1">
      <c r="A54" s="23"/>
      <c r="B54" s="29" t="s">
        <v>90</v>
      </c>
      <c r="C54" s="29"/>
      <c r="D54" s="15"/>
      <c r="E54" s="38"/>
      <c r="F54" s="31" t="s">
        <v>91</v>
      </c>
      <c r="G54" s="66"/>
      <c r="H54" s="17">
        <f t="shared" si="8"/>
        <v>0</v>
      </c>
      <c r="I54" s="36"/>
    </row>
    <row r="55" spans="1:9" ht="21.6" hidden="1">
      <c r="A55" s="23"/>
      <c r="B55" s="29" t="s">
        <v>92</v>
      </c>
      <c r="C55" s="29"/>
      <c r="D55" s="15"/>
      <c r="E55" s="38"/>
      <c r="F55" s="31" t="s">
        <v>89</v>
      </c>
      <c r="G55" s="66"/>
      <c r="H55" s="17">
        <f t="shared" si="8"/>
        <v>0</v>
      </c>
      <c r="I55" s="36"/>
    </row>
    <row r="56" spans="1:9" ht="21.6">
      <c r="A56" s="23" t="s">
        <v>93</v>
      </c>
      <c r="B56" s="29" t="s">
        <v>94</v>
      </c>
      <c r="C56" s="29" t="s">
        <v>148</v>
      </c>
      <c r="D56" s="15">
        <v>3</v>
      </c>
      <c r="E56" s="15">
        <v>1</v>
      </c>
      <c r="F56" s="30" t="s">
        <v>53</v>
      </c>
      <c r="G56" s="66">
        <v>800</v>
      </c>
      <c r="H56" s="17">
        <f t="shared" si="8"/>
        <v>2400</v>
      </c>
      <c r="I56" s="36"/>
    </row>
    <row r="57" spans="1:9">
      <c r="A57" s="23" t="s">
        <v>95</v>
      </c>
      <c r="B57" s="29" t="s">
        <v>165</v>
      </c>
      <c r="C57" s="29"/>
      <c r="D57" s="104">
        <v>1</v>
      </c>
      <c r="E57" s="104"/>
      <c r="F57" s="31" t="s">
        <v>96</v>
      </c>
      <c r="G57" s="78">
        <v>64</v>
      </c>
      <c r="H57" s="17">
        <f>D57*G57</f>
        <v>64</v>
      </c>
      <c r="I57" s="36"/>
    </row>
    <row r="58" spans="1:9" hidden="1">
      <c r="A58" s="23" t="s">
        <v>97</v>
      </c>
      <c r="B58" s="29" t="s">
        <v>98</v>
      </c>
      <c r="C58" s="29"/>
      <c r="D58" s="104"/>
      <c r="E58" s="104"/>
      <c r="F58" s="31" t="s">
        <v>99</v>
      </c>
      <c r="G58" s="72"/>
      <c r="H58" s="17">
        <f t="shared" si="8"/>
        <v>0</v>
      </c>
      <c r="I58" s="36"/>
    </row>
    <row r="59" spans="1:9" hidden="1">
      <c r="A59" s="23" t="s">
        <v>100</v>
      </c>
      <c r="B59" s="29" t="s">
        <v>101</v>
      </c>
      <c r="C59" s="29"/>
      <c r="D59" s="104"/>
      <c r="E59" s="104"/>
      <c r="F59" s="31" t="s">
        <v>102</v>
      </c>
      <c r="G59" s="72"/>
      <c r="H59" s="17">
        <f t="shared" si="8"/>
        <v>0</v>
      </c>
      <c r="I59" s="36"/>
    </row>
    <row r="60" spans="1:9" hidden="1">
      <c r="A60" s="23" t="s">
        <v>103</v>
      </c>
      <c r="B60" s="29" t="s">
        <v>104</v>
      </c>
      <c r="C60" s="29"/>
      <c r="D60" s="104"/>
      <c r="E60" s="104"/>
      <c r="F60" s="31" t="s">
        <v>96</v>
      </c>
      <c r="G60" s="72"/>
      <c r="H60" s="17">
        <f t="shared" si="8"/>
        <v>0</v>
      </c>
      <c r="I60" s="36"/>
    </row>
    <row r="61" spans="1:9" hidden="1">
      <c r="A61" s="23" t="s">
        <v>105</v>
      </c>
      <c r="B61" s="29" t="s">
        <v>106</v>
      </c>
      <c r="C61" s="29"/>
      <c r="D61" s="39"/>
      <c r="E61" s="39"/>
      <c r="F61" s="31" t="s">
        <v>107</v>
      </c>
      <c r="G61" s="72"/>
      <c r="H61" s="17">
        <f t="shared" si="8"/>
        <v>0</v>
      </c>
      <c r="I61" s="36"/>
    </row>
    <row r="62" spans="1:9" hidden="1">
      <c r="A62" s="23" t="s">
        <v>108</v>
      </c>
      <c r="B62" s="29" t="s">
        <v>109</v>
      </c>
      <c r="C62" s="29"/>
      <c r="D62" s="104"/>
      <c r="E62" s="104"/>
      <c r="F62" s="31" t="s">
        <v>107</v>
      </c>
      <c r="G62" s="72"/>
      <c r="H62" s="17">
        <f t="shared" si="8"/>
        <v>0</v>
      </c>
      <c r="I62" s="36"/>
    </row>
    <row r="63" spans="1:9" hidden="1">
      <c r="A63" s="23" t="s">
        <v>110</v>
      </c>
      <c r="B63" s="29" t="s">
        <v>111</v>
      </c>
      <c r="C63" s="29"/>
      <c r="D63" s="104"/>
      <c r="E63" s="104"/>
      <c r="F63" s="31" t="s">
        <v>96</v>
      </c>
      <c r="G63" s="72"/>
      <c r="H63" s="17">
        <f t="shared" si="8"/>
        <v>0</v>
      </c>
      <c r="I63" s="36"/>
    </row>
    <row r="64" spans="1:9" hidden="1">
      <c r="A64" s="23" t="s">
        <v>112</v>
      </c>
      <c r="B64" s="29" t="s">
        <v>113</v>
      </c>
      <c r="C64" s="29" t="s">
        <v>54</v>
      </c>
      <c r="D64" s="104">
        <v>0</v>
      </c>
      <c r="E64" s="104"/>
      <c r="F64" s="31"/>
      <c r="G64" s="72">
        <v>0</v>
      </c>
      <c r="H64" s="17">
        <f t="shared" si="8"/>
        <v>0</v>
      </c>
      <c r="I64" s="36"/>
    </row>
    <row r="65" spans="1:9">
      <c r="A65" s="103" t="s">
        <v>46</v>
      </c>
      <c r="B65" s="103"/>
      <c r="C65" s="103"/>
      <c r="D65" s="103"/>
      <c r="E65" s="103"/>
      <c r="F65" s="103"/>
      <c r="G65" s="103"/>
      <c r="H65" s="34">
        <f>SUM(H50:H64)</f>
        <v>2464</v>
      </c>
      <c r="I65" s="36"/>
    </row>
    <row r="66" spans="1:9" ht="36">
      <c r="A66" s="27" t="s">
        <v>16</v>
      </c>
      <c r="B66" s="27" t="s">
        <v>17</v>
      </c>
      <c r="C66" s="27" t="s">
        <v>18</v>
      </c>
      <c r="D66" s="28" t="s">
        <v>47</v>
      </c>
      <c r="E66" s="28" t="s">
        <v>48</v>
      </c>
      <c r="F66" s="27" t="s">
        <v>21</v>
      </c>
      <c r="G66" s="27" t="s">
        <v>22</v>
      </c>
      <c r="H66" s="27" t="s">
        <v>49</v>
      </c>
      <c r="I66" s="27" t="s">
        <v>24</v>
      </c>
    </row>
    <row r="67" spans="1:9">
      <c r="A67" s="11" t="s">
        <v>114</v>
      </c>
      <c r="B67" s="102" t="s">
        <v>115</v>
      </c>
      <c r="C67" s="102"/>
      <c r="D67" s="102"/>
      <c r="E67" s="102"/>
      <c r="F67" s="102"/>
      <c r="G67" s="102"/>
      <c r="H67" s="102"/>
      <c r="I67" s="102"/>
    </row>
    <row r="68" spans="1:9" ht="32.4">
      <c r="A68" s="23" t="s">
        <v>116</v>
      </c>
      <c r="B68" s="45" t="s">
        <v>117</v>
      </c>
      <c r="C68" s="25"/>
      <c r="D68" s="15"/>
      <c r="E68" s="15"/>
      <c r="F68" s="31" t="s">
        <v>89</v>
      </c>
      <c r="G68" s="66"/>
      <c r="H68" s="17">
        <f>D68*E68*G68</f>
        <v>0</v>
      </c>
      <c r="I68" s="36"/>
    </row>
    <row r="69" spans="1:9" ht="21.6">
      <c r="A69" s="23" t="s">
        <v>118</v>
      </c>
      <c r="B69" s="45" t="s">
        <v>119</v>
      </c>
      <c r="C69" s="25"/>
      <c r="D69" s="15"/>
      <c r="E69" s="15"/>
      <c r="F69" s="31" t="s">
        <v>89</v>
      </c>
      <c r="G69" s="66"/>
      <c r="H69" s="17">
        <f>D69*E69*G69</f>
        <v>0</v>
      </c>
      <c r="I69" s="40"/>
    </row>
    <row r="70" spans="1:9">
      <c r="A70" s="103" t="s">
        <v>120</v>
      </c>
      <c r="B70" s="103"/>
      <c r="C70" s="103"/>
      <c r="D70" s="103"/>
      <c r="E70" s="103"/>
      <c r="F70" s="103"/>
      <c r="G70" s="103"/>
      <c r="H70" s="34">
        <f>SUM(H68:H69)</f>
        <v>0</v>
      </c>
      <c r="I70" s="36"/>
    </row>
    <row r="71" spans="1:9">
      <c r="A71" s="46" t="s">
        <v>121</v>
      </c>
      <c r="B71" s="46"/>
      <c r="C71" s="46"/>
      <c r="D71" s="46"/>
      <c r="E71" s="46"/>
      <c r="F71" s="46"/>
      <c r="G71" s="73"/>
      <c r="H71" s="47">
        <f>SUM(H22,H30,H47,H65,H70)</f>
        <v>12070</v>
      </c>
      <c r="I71" s="51"/>
    </row>
    <row r="72" spans="1:9" ht="36">
      <c r="A72" s="27" t="s">
        <v>16</v>
      </c>
      <c r="B72" s="27" t="s">
        <v>17</v>
      </c>
      <c r="C72" s="27" t="s">
        <v>18</v>
      </c>
      <c r="D72" s="28" t="s">
        <v>47</v>
      </c>
      <c r="E72" s="28" t="s">
        <v>48</v>
      </c>
      <c r="F72" s="27" t="s">
        <v>21</v>
      </c>
      <c r="G72" s="27" t="s">
        <v>22</v>
      </c>
      <c r="H72" s="27" t="s">
        <v>49</v>
      </c>
      <c r="I72" s="27" t="s">
        <v>24</v>
      </c>
    </row>
    <row r="73" spans="1:9">
      <c r="A73" s="11" t="s">
        <v>122</v>
      </c>
      <c r="B73" s="94" t="s">
        <v>123</v>
      </c>
      <c r="C73" s="94"/>
      <c r="D73" s="94"/>
      <c r="E73" s="94"/>
      <c r="F73" s="94"/>
      <c r="G73" s="94"/>
      <c r="H73" s="94"/>
      <c r="I73" s="94"/>
    </row>
    <row r="74" spans="1:9" ht="32.4">
      <c r="A74" s="23" t="s">
        <v>124</v>
      </c>
      <c r="B74" s="36" t="s">
        <v>123</v>
      </c>
      <c r="C74" s="36"/>
      <c r="D74" s="15">
        <v>1</v>
      </c>
      <c r="E74" s="48">
        <v>0.1</v>
      </c>
      <c r="F74" s="31" t="s">
        <v>125</v>
      </c>
      <c r="G74" s="66">
        <f>H71</f>
        <v>12070</v>
      </c>
      <c r="H74" s="59">
        <f>D74*E74*G74</f>
        <v>1207</v>
      </c>
      <c r="I74" s="36"/>
    </row>
    <row r="75" spans="1:9">
      <c r="A75" s="93" t="s">
        <v>46</v>
      </c>
      <c r="B75" s="93"/>
      <c r="C75" s="93"/>
      <c r="D75" s="93"/>
      <c r="E75" s="93"/>
      <c r="F75" s="93"/>
      <c r="G75" s="93"/>
      <c r="H75" s="47">
        <f>SUM(H74:H74)</f>
        <v>1207</v>
      </c>
      <c r="I75" s="51"/>
    </row>
    <row r="76" spans="1:9" ht="36">
      <c r="A76" s="27" t="s">
        <v>16</v>
      </c>
      <c r="B76" s="27" t="s">
        <v>17</v>
      </c>
      <c r="C76" s="27" t="s">
        <v>18</v>
      </c>
      <c r="D76" s="28" t="s">
        <v>47</v>
      </c>
      <c r="E76" s="28" t="s">
        <v>48</v>
      </c>
      <c r="F76" s="27" t="s">
        <v>21</v>
      </c>
      <c r="G76" s="27" t="s">
        <v>22</v>
      </c>
      <c r="H76" s="27" t="s">
        <v>49</v>
      </c>
      <c r="I76" s="27" t="s">
        <v>24</v>
      </c>
    </row>
    <row r="77" spans="1:9">
      <c r="A77" s="54" t="s">
        <v>126</v>
      </c>
      <c r="B77" s="105" t="s">
        <v>141</v>
      </c>
      <c r="C77" s="105"/>
      <c r="D77" s="105"/>
      <c r="E77" s="105"/>
      <c r="F77" s="105"/>
      <c r="G77" s="105"/>
      <c r="H77" s="105"/>
      <c r="I77" s="105"/>
    </row>
    <row r="78" spans="1:9" ht="21.6">
      <c r="A78" s="54" t="s">
        <v>128</v>
      </c>
      <c r="B78" s="55" t="s">
        <v>142</v>
      </c>
      <c r="C78" s="56" t="s">
        <v>158</v>
      </c>
      <c r="D78" s="57">
        <v>1</v>
      </c>
      <c r="E78" s="57">
        <v>2</v>
      </c>
      <c r="F78" s="58" t="s">
        <v>130</v>
      </c>
      <c r="G78" s="74">
        <v>128.5</v>
      </c>
      <c r="H78" s="59">
        <f>D78*E78*G78</f>
        <v>257</v>
      </c>
      <c r="I78" s="55" t="s">
        <v>157</v>
      </c>
    </row>
    <row r="79" spans="1:9" ht="21.6">
      <c r="A79" s="54" t="s">
        <v>143</v>
      </c>
      <c r="B79" s="55" t="s">
        <v>144</v>
      </c>
      <c r="C79" s="56"/>
      <c r="D79" s="57">
        <v>1</v>
      </c>
      <c r="E79" s="57">
        <v>2</v>
      </c>
      <c r="F79" s="58" t="s">
        <v>130</v>
      </c>
      <c r="G79" s="74">
        <v>468</v>
      </c>
      <c r="H79" s="59">
        <f>D79*E79*G79</f>
        <v>936</v>
      </c>
      <c r="I79" s="55"/>
    </row>
    <row r="80" spans="1:9" ht="21.6">
      <c r="A80" s="54" t="s">
        <v>132</v>
      </c>
      <c r="B80" s="55" t="s">
        <v>145</v>
      </c>
      <c r="C80" s="56"/>
      <c r="D80" s="57">
        <v>1</v>
      </c>
      <c r="E80" s="57">
        <v>3</v>
      </c>
      <c r="F80" s="58" t="s">
        <v>130</v>
      </c>
      <c r="G80" s="74">
        <v>500</v>
      </c>
      <c r="H80" s="59">
        <f>D80*E80*G80</f>
        <v>1500</v>
      </c>
      <c r="I80" s="55" t="s">
        <v>131</v>
      </c>
    </row>
    <row r="81" spans="1:9">
      <c r="A81" s="93" t="s">
        <v>46</v>
      </c>
      <c r="B81" s="93"/>
      <c r="C81" s="93"/>
      <c r="D81" s="93"/>
      <c r="E81" s="93"/>
      <c r="F81" s="93"/>
      <c r="G81" s="93"/>
      <c r="H81" s="47">
        <f>SUM(H78:H80)</f>
        <v>2693</v>
      </c>
      <c r="I81" s="51"/>
    </row>
    <row r="82" spans="1:9" ht="36">
      <c r="A82" s="27" t="s">
        <v>16</v>
      </c>
      <c r="B82" s="27" t="s">
        <v>17</v>
      </c>
      <c r="C82" s="27" t="s">
        <v>18</v>
      </c>
      <c r="D82" s="28" t="s">
        <v>47</v>
      </c>
      <c r="E82" s="28" t="s">
        <v>48</v>
      </c>
      <c r="F82" s="27" t="s">
        <v>21</v>
      </c>
      <c r="G82" s="27" t="s">
        <v>22</v>
      </c>
      <c r="H82" s="27" t="s">
        <v>49</v>
      </c>
      <c r="I82" s="27" t="s">
        <v>24</v>
      </c>
    </row>
    <row r="83" spans="1:9">
      <c r="A83" s="11" t="s">
        <v>126</v>
      </c>
      <c r="B83" s="94" t="s">
        <v>127</v>
      </c>
      <c r="C83" s="94"/>
      <c r="D83" s="94"/>
      <c r="E83" s="94"/>
      <c r="F83" s="94"/>
      <c r="G83" s="94"/>
      <c r="H83" s="94"/>
      <c r="I83" s="94"/>
    </row>
    <row r="84" spans="1:9" ht="21.6">
      <c r="A84" s="11" t="s">
        <v>128</v>
      </c>
      <c r="B84" s="32" t="s">
        <v>129</v>
      </c>
      <c r="C84" s="29" t="s">
        <v>152</v>
      </c>
      <c r="D84" s="15">
        <v>2</v>
      </c>
      <c r="E84" s="15">
        <v>2</v>
      </c>
      <c r="F84" s="31" t="s">
        <v>130</v>
      </c>
      <c r="G84" s="66">
        <v>490</v>
      </c>
      <c r="H84" s="17">
        <f t="shared" ref="H84" si="9">D84*E84*G84</f>
        <v>1960</v>
      </c>
      <c r="I84" s="32"/>
    </row>
    <row r="85" spans="1:9">
      <c r="A85" s="93" t="s">
        <v>46</v>
      </c>
      <c r="B85" s="93"/>
      <c r="C85" s="93"/>
      <c r="D85" s="93"/>
      <c r="E85" s="93"/>
      <c r="F85" s="93"/>
      <c r="G85" s="93"/>
      <c r="H85" s="47">
        <f>SUM(H84:H84)</f>
        <v>1960</v>
      </c>
      <c r="I85" s="51"/>
    </row>
    <row r="86" spans="1:9" ht="36">
      <c r="A86" s="27" t="s">
        <v>16</v>
      </c>
      <c r="B86" s="27" t="s">
        <v>17</v>
      </c>
      <c r="C86" s="27" t="s">
        <v>18</v>
      </c>
      <c r="D86" s="28" t="s">
        <v>47</v>
      </c>
      <c r="E86" s="28" t="s">
        <v>48</v>
      </c>
      <c r="F86" s="27" t="s">
        <v>21</v>
      </c>
      <c r="G86" s="27" t="s">
        <v>22</v>
      </c>
      <c r="H86" s="27" t="s">
        <v>49</v>
      </c>
      <c r="I86" s="27" t="s">
        <v>24</v>
      </c>
    </row>
    <row r="87" spans="1:9">
      <c r="A87" s="11" t="s">
        <v>133</v>
      </c>
      <c r="B87" s="94" t="s">
        <v>134</v>
      </c>
      <c r="C87" s="94"/>
      <c r="D87" s="94"/>
      <c r="E87" s="94"/>
      <c r="F87" s="94"/>
      <c r="G87" s="94"/>
      <c r="H87" s="94"/>
      <c r="I87" s="94"/>
    </row>
    <row r="88" spans="1:9">
      <c r="A88" s="23" t="s">
        <v>135</v>
      </c>
      <c r="B88" s="36" t="s">
        <v>134</v>
      </c>
      <c r="C88" s="36"/>
      <c r="D88" s="95">
        <f>H85+H81+H75+H71</f>
        <v>17930</v>
      </c>
      <c r="E88" s="96"/>
      <c r="F88" s="31"/>
      <c r="G88" s="75">
        <v>0.06</v>
      </c>
      <c r="H88" s="17">
        <f>D88*G88</f>
        <v>1075.8</v>
      </c>
      <c r="I88" s="36"/>
    </row>
    <row r="89" spans="1:9" ht="14.4">
      <c r="A89" s="49" t="s">
        <v>136</v>
      </c>
      <c r="B89" s="49"/>
      <c r="C89" s="49"/>
      <c r="D89" s="49"/>
      <c r="E89" s="49"/>
      <c r="F89" s="49"/>
      <c r="G89" s="76"/>
      <c r="H89" s="50">
        <f>H71+H75+H85+H88+H81</f>
        <v>19005.8</v>
      </c>
      <c r="I89" s="52"/>
    </row>
    <row r="90" spans="1:9">
      <c r="A90" s="97" t="s">
        <v>137</v>
      </c>
      <c r="B90" s="98"/>
      <c r="C90" s="98"/>
      <c r="D90" s="98"/>
      <c r="E90" s="98"/>
      <c r="F90" s="98"/>
      <c r="G90" s="98"/>
      <c r="H90" s="98"/>
      <c r="I90" s="98"/>
    </row>
  </sheetData>
  <mergeCells count="43">
    <mergeCell ref="B9:H9"/>
    <mergeCell ref="A22:G22"/>
    <mergeCell ref="B24:H24"/>
    <mergeCell ref="D4:E4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  <mergeCell ref="B77:I77"/>
    <mergeCell ref="A30:G30"/>
    <mergeCell ref="B32:H32"/>
    <mergeCell ref="B10:B11"/>
    <mergeCell ref="A10:A11"/>
    <mergeCell ref="A47:G47"/>
    <mergeCell ref="B45:B46"/>
    <mergeCell ref="D59:E59"/>
    <mergeCell ref="A75:G75"/>
    <mergeCell ref="D62:E62"/>
    <mergeCell ref="D63:E63"/>
    <mergeCell ref="D64:E64"/>
    <mergeCell ref="A65:G65"/>
    <mergeCell ref="A85:G85"/>
    <mergeCell ref="B87:I87"/>
    <mergeCell ref="D88:E88"/>
    <mergeCell ref="A90:I90"/>
    <mergeCell ref="A16:A21"/>
    <mergeCell ref="B41:B44"/>
    <mergeCell ref="I37:I44"/>
    <mergeCell ref="B67:I67"/>
    <mergeCell ref="A70:G70"/>
    <mergeCell ref="B73:I73"/>
    <mergeCell ref="B83:I83"/>
    <mergeCell ref="D60:E60"/>
    <mergeCell ref="A81:G81"/>
    <mergeCell ref="B49:H49"/>
    <mergeCell ref="D57:E57"/>
    <mergeCell ref="D58:E58"/>
  </mergeCells>
  <phoneticPr fontId="32" type="noConversion"/>
  <dataValidations count="1">
    <dataValidation type="list" allowBlank="1" showInputMessage="1" showErrorMessage="1" sqref="I27:I29" xr:uid="{00000000-0002-0000-0000-000001000000}">
      <formula1>#REF!</formula1>
    </dataValidation>
  </dataValidations>
  <pageMargins left="0.31458333333333299" right="0.27500000000000002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8C71-4760-4223-9012-BE03D5BD8617}">
  <dimension ref="A1:I6"/>
  <sheetViews>
    <sheetView workbookViewId="0">
      <selection activeCell="E18" sqref="E18"/>
    </sheetView>
  </sheetViews>
  <sheetFormatPr defaultColWidth="9" defaultRowHeight="13.8"/>
  <cols>
    <col min="1" max="1" width="7" style="84" customWidth="1"/>
    <col min="2" max="2" width="21.21875" style="84" customWidth="1"/>
    <col min="3" max="3" width="8.88671875" style="84" customWidth="1"/>
    <col min="4" max="4" width="6.88671875" style="84" customWidth="1"/>
    <col min="5" max="5" width="12.44140625" style="84" customWidth="1"/>
    <col min="6" max="6" width="11.33203125" style="84" customWidth="1"/>
    <col min="7" max="7" width="11.6640625" style="84" bestFit="1" customWidth="1"/>
    <col min="8" max="8" width="9.109375" style="84" customWidth="1"/>
    <col min="9" max="9" width="28.88671875" style="84" customWidth="1"/>
    <col min="10" max="16384" width="9" style="84"/>
  </cols>
  <sheetData>
    <row r="1" spans="1:9" s="82" customFormat="1" ht="19.95" customHeight="1">
      <c r="A1" s="80" t="s">
        <v>167</v>
      </c>
      <c r="B1" s="80" t="s">
        <v>168</v>
      </c>
      <c r="C1" s="80" t="s">
        <v>169</v>
      </c>
      <c r="D1" s="80" t="s">
        <v>170</v>
      </c>
      <c r="E1" s="81" t="s">
        <v>171</v>
      </c>
      <c r="F1" s="81" t="s">
        <v>172</v>
      </c>
      <c r="G1" s="80" t="s">
        <v>173</v>
      </c>
      <c r="H1" s="80" t="s">
        <v>174</v>
      </c>
      <c r="I1" s="80" t="s">
        <v>175</v>
      </c>
    </row>
    <row r="2" spans="1:9" ht="19.95" customHeight="1">
      <c r="A2" s="83">
        <v>1</v>
      </c>
      <c r="B2" s="83" t="s">
        <v>176</v>
      </c>
      <c r="C2" s="83" t="s">
        <v>179</v>
      </c>
      <c r="D2" s="83" t="s">
        <v>181</v>
      </c>
      <c r="E2" s="85">
        <v>44119</v>
      </c>
      <c r="F2" s="85">
        <v>44121</v>
      </c>
      <c r="G2" s="83" t="s">
        <v>183</v>
      </c>
      <c r="H2" s="83">
        <v>900</v>
      </c>
      <c r="I2" s="83"/>
    </row>
    <row r="3" spans="1:9" ht="19.95" customHeight="1">
      <c r="A3" s="83">
        <v>2</v>
      </c>
      <c r="B3" s="83" t="s">
        <v>176</v>
      </c>
      <c r="C3" s="83" t="s">
        <v>180</v>
      </c>
      <c r="D3" s="83" t="s">
        <v>181</v>
      </c>
      <c r="E3" s="85">
        <v>44119</v>
      </c>
      <c r="F3" s="85">
        <v>44121</v>
      </c>
      <c r="G3" s="83" t="s">
        <v>183</v>
      </c>
      <c r="H3" s="83">
        <v>900</v>
      </c>
      <c r="I3" s="83"/>
    </row>
    <row r="4" spans="1:9" ht="19.95" customHeight="1">
      <c r="A4" s="83">
        <v>3</v>
      </c>
      <c r="B4" s="83" t="s">
        <v>176</v>
      </c>
      <c r="C4" s="83" t="s">
        <v>177</v>
      </c>
      <c r="D4" s="83" t="s">
        <v>181</v>
      </c>
      <c r="E4" s="85">
        <v>44119</v>
      </c>
      <c r="F4" s="85">
        <v>44121</v>
      </c>
      <c r="G4" s="83" t="s">
        <v>183</v>
      </c>
      <c r="H4" s="83">
        <v>936</v>
      </c>
      <c r="I4" s="83"/>
    </row>
    <row r="5" spans="1:9" ht="19.95" customHeight="1">
      <c r="A5" s="83">
        <v>4</v>
      </c>
      <c r="B5" s="83" t="s">
        <v>176</v>
      </c>
      <c r="C5" s="83" t="s">
        <v>178</v>
      </c>
      <c r="D5" s="83" t="s">
        <v>182</v>
      </c>
      <c r="E5" s="85">
        <v>44119</v>
      </c>
      <c r="F5" s="85">
        <v>44121</v>
      </c>
      <c r="G5" s="83" t="s">
        <v>183</v>
      </c>
      <c r="H5" s="83">
        <v>936</v>
      </c>
      <c r="I5" s="83"/>
    </row>
    <row r="6" spans="1:9" ht="19.95" customHeight="1">
      <c r="A6" s="124" t="s">
        <v>184</v>
      </c>
      <c r="B6" s="125"/>
      <c r="C6" s="125"/>
      <c r="D6" s="125"/>
      <c r="E6" s="125"/>
      <c r="F6" s="125"/>
      <c r="G6" s="126"/>
      <c r="H6" s="86">
        <f>SUM(H2:H5)</f>
        <v>3672</v>
      </c>
      <c r="I6" s="83"/>
    </row>
  </sheetData>
  <mergeCells count="1">
    <mergeCell ref="A6:G6"/>
  </mergeCells>
  <phoneticPr fontId="3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69A-40E8-47FF-A0D7-D5CF396DA56E}">
  <dimension ref="A1:I6"/>
  <sheetViews>
    <sheetView workbookViewId="0">
      <selection activeCell="H12" sqref="H12"/>
    </sheetView>
  </sheetViews>
  <sheetFormatPr defaultColWidth="9" defaultRowHeight="13.8"/>
  <cols>
    <col min="1" max="1" width="5.21875" style="84" customWidth="1"/>
    <col min="2" max="2" width="13.109375" style="84" customWidth="1"/>
    <col min="3" max="3" width="11.6640625" style="92" customWidth="1"/>
    <col min="4" max="4" width="11.33203125" style="84" customWidth="1"/>
    <col min="5" max="5" width="17.21875" style="84" customWidth="1"/>
    <col min="6" max="8" width="9" style="84"/>
    <col min="9" max="9" width="12.6640625" style="84" customWidth="1"/>
    <col min="10" max="16384" width="9" style="84"/>
  </cols>
  <sheetData>
    <row r="1" spans="1:9" s="88" customFormat="1" ht="19.95" customHeight="1">
      <c r="A1" s="87" t="s">
        <v>194</v>
      </c>
      <c r="B1" s="87" t="s">
        <v>195</v>
      </c>
      <c r="C1" s="90" t="s">
        <v>196</v>
      </c>
      <c r="D1" s="87" t="s">
        <v>197</v>
      </c>
      <c r="E1" s="87" t="s">
        <v>208</v>
      </c>
      <c r="F1" s="87" t="s">
        <v>200</v>
      </c>
      <c r="G1" s="87" t="s">
        <v>201</v>
      </c>
      <c r="H1" s="87" t="s">
        <v>202</v>
      </c>
      <c r="I1" s="87" t="s">
        <v>203</v>
      </c>
    </row>
    <row r="2" spans="1:9" ht="19.95" customHeight="1">
      <c r="A2" s="83">
        <v>1</v>
      </c>
      <c r="B2" s="83" t="s">
        <v>206</v>
      </c>
      <c r="C2" s="91">
        <v>44121</v>
      </c>
      <c r="D2" s="83" t="s">
        <v>212</v>
      </c>
      <c r="E2" s="83" t="s">
        <v>210</v>
      </c>
      <c r="F2" s="83" t="s">
        <v>214</v>
      </c>
      <c r="G2" s="89">
        <v>530</v>
      </c>
      <c r="H2" s="83">
        <v>30</v>
      </c>
      <c r="I2" s="83"/>
    </row>
    <row r="3" spans="1:9" ht="19.95" customHeight="1">
      <c r="A3" s="83">
        <v>2</v>
      </c>
      <c r="B3" s="83" t="s">
        <v>209</v>
      </c>
      <c r="C3" s="91">
        <v>44121</v>
      </c>
      <c r="D3" s="83" t="s">
        <v>212</v>
      </c>
      <c r="E3" s="83" t="s">
        <v>210</v>
      </c>
      <c r="F3" s="83" t="s">
        <v>214</v>
      </c>
      <c r="G3" s="89">
        <v>530</v>
      </c>
      <c r="H3" s="83">
        <v>30</v>
      </c>
      <c r="I3" s="83"/>
    </row>
    <row r="4" spans="1:9" ht="19.95" customHeight="1">
      <c r="A4" s="83">
        <v>3</v>
      </c>
      <c r="B4" s="83" t="s">
        <v>206</v>
      </c>
      <c r="C4" s="91">
        <v>44119</v>
      </c>
      <c r="D4" s="83" t="s">
        <v>213</v>
      </c>
      <c r="E4" s="83" t="s">
        <v>211</v>
      </c>
      <c r="F4" s="83" t="s">
        <v>215</v>
      </c>
      <c r="G4" s="89">
        <v>390</v>
      </c>
      <c r="H4" s="83">
        <v>30</v>
      </c>
      <c r="I4" s="83"/>
    </row>
    <row r="5" spans="1:9" ht="19.95" customHeight="1">
      <c r="A5" s="83">
        <v>4</v>
      </c>
      <c r="B5" s="83" t="s">
        <v>209</v>
      </c>
      <c r="C5" s="91">
        <v>44119</v>
      </c>
      <c r="D5" s="83" t="s">
        <v>213</v>
      </c>
      <c r="E5" s="83" t="s">
        <v>211</v>
      </c>
      <c r="F5" s="83" t="s">
        <v>215</v>
      </c>
      <c r="G5" s="89">
        <v>390</v>
      </c>
      <c r="H5" s="83">
        <v>30</v>
      </c>
      <c r="I5" s="83"/>
    </row>
    <row r="6" spans="1:9" ht="19.95" customHeight="1">
      <c r="A6" s="124" t="s">
        <v>184</v>
      </c>
      <c r="B6" s="125"/>
      <c r="C6" s="125"/>
      <c r="D6" s="125"/>
      <c r="E6" s="125"/>
      <c r="F6" s="126"/>
      <c r="G6" s="83">
        <f>SUM(G2:H5)</f>
        <v>1960</v>
      </c>
      <c r="H6" s="83"/>
      <c r="I6" s="83"/>
    </row>
  </sheetData>
  <mergeCells count="1">
    <mergeCell ref="A6:F6"/>
  </mergeCells>
  <phoneticPr fontId="3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975A-9E47-4459-8B01-31E751A1C6D2}">
  <sheetPr>
    <pageSetUpPr fitToPage="1"/>
  </sheetPr>
  <dimension ref="A1:I8"/>
  <sheetViews>
    <sheetView workbookViewId="0">
      <selection activeCell="A8" sqref="A8:G8"/>
    </sheetView>
  </sheetViews>
  <sheetFormatPr defaultColWidth="9" defaultRowHeight="13.8"/>
  <cols>
    <col min="1" max="1" width="5.21875" style="84" customWidth="1"/>
    <col min="2" max="2" width="13.109375" style="84" customWidth="1"/>
    <col min="3" max="3" width="8.88671875" style="84" customWidth="1"/>
    <col min="4" max="4" width="11.33203125" style="84" customWidth="1"/>
    <col min="5" max="6" width="9" style="84"/>
    <col min="7" max="7" width="9" style="84" customWidth="1"/>
    <col min="8" max="8" width="9" style="84"/>
    <col min="9" max="9" width="12.6640625" style="84" customWidth="1"/>
    <col min="10" max="16384" width="9" style="84"/>
  </cols>
  <sheetData>
    <row r="1" spans="1:9" s="88" customFormat="1" ht="19.95" customHeight="1">
      <c r="A1" s="87" t="s">
        <v>194</v>
      </c>
      <c r="B1" s="87" t="s">
        <v>195</v>
      </c>
      <c r="C1" s="87" t="s">
        <v>196</v>
      </c>
      <c r="D1" s="87" t="s">
        <v>216</v>
      </c>
      <c r="E1" s="87" t="s">
        <v>198</v>
      </c>
      <c r="F1" s="87" t="s">
        <v>199</v>
      </c>
      <c r="G1" s="87" t="s">
        <v>200</v>
      </c>
      <c r="H1" s="87" t="s">
        <v>201</v>
      </c>
      <c r="I1" s="87" t="s">
        <v>203</v>
      </c>
    </row>
    <row r="2" spans="1:9" ht="19.95" customHeight="1">
      <c r="A2" s="83">
        <v>1</v>
      </c>
      <c r="B2" s="83" t="s">
        <v>177</v>
      </c>
      <c r="C2" s="85">
        <v>44119</v>
      </c>
      <c r="D2" s="83" t="s">
        <v>222</v>
      </c>
      <c r="E2" s="83" t="s">
        <v>221</v>
      </c>
      <c r="F2" s="83" t="s">
        <v>218</v>
      </c>
      <c r="G2" s="83" t="s">
        <v>219</v>
      </c>
      <c r="H2" s="83">
        <v>99.5</v>
      </c>
      <c r="I2" s="83"/>
    </row>
    <row r="3" spans="1:9" ht="19.95" customHeight="1">
      <c r="A3" s="83">
        <v>2</v>
      </c>
      <c r="B3" s="83" t="s">
        <v>177</v>
      </c>
      <c r="C3" s="85">
        <v>44119</v>
      </c>
      <c r="D3" s="83" t="s">
        <v>217</v>
      </c>
      <c r="E3" s="83" t="s">
        <v>218</v>
      </c>
      <c r="F3" s="83" t="s">
        <v>207</v>
      </c>
      <c r="G3" s="83" t="s">
        <v>219</v>
      </c>
      <c r="H3" s="83">
        <v>177</v>
      </c>
      <c r="I3" s="83"/>
    </row>
    <row r="4" spans="1:9" ht="19.95" customHeight="1">
      <c r="A4" s="83">
        <v>3</v>
      </c>
      <c r="B4" s="83" t="s">
        <v>177</v>
      </c>
      <c r="C4" s="85">
        <v>44121</v>
      </c>
      <c r="D4" s="83" t="s">
        <v>220</v>
      </c>
      <c r="E4" s="83" t="s">
        <v>207</v>
      </c>
      <c r="F4" s="83" t="s">
        <v>221</v>
      </c>
      <c r="G4" s="83" t="s">
        <v>219</v>
      </c>
      <c r="H4" s="83">
        <v>277</v>
      </c>
      <c r="I4" s="83"/>
    </row>
    <row r="5" spans="1:9" ht="19.95" customHeight="1">
      <c r="A5" s="124"/>
      <c r="B5" s="125"/>
      <c r="C5" s="125"/>
      <c r="D5" s="125"/>
      <c r="E5" s="125"/>
      <c r="F5" s="125"/>
      <c r="G5" s="126"/>
      <c r="H5" s="83">
        <f>SUM(H2:H4)</f>
        <v>553.5</v>
      </c>
      <c r="I5" s="83"/>
    </row>
    <row r="6" spans="1:9" ht="19.95" customHeight="1">
      <c r="A6" s="83">
        <v>1</v>
      </c>
      <c r="B6" s="83" t="s">
        <v>178</v>
      </c>
      <c r="C6" s="85">
        <v>44119</v>
      </c>
      <c r="D6" s="83" t="s">
        <v>223</v>
      </c>
      <c r="E6" s="83" t="s">
        <v>225</v>
      </c>
      <c r="F6" s="83" t="s">
        <v>207</v>
      </c>
      <c r="G6" s="83" t="s">
        <v>226</v>
      </c>
      <c r="H6" s="83">
        <v>128.5</v>
      </c>
      <c r="I6" s="83"/>
    </row>
    <row r="7" spans="1:9" ht="19.95" customHeight="1">
      <c r="A7" s="83">
        <v>2</v>
      </c>
      <c r="B7" s="83" t="s">
        <v>178</v>
      </c>
      <c r="C7" s="85">
        <v>44121</v>
      </c>
      <c r="D7" s="83" t="s">
        <v>224</v>
      </c>
      <c r="E7" s="83" t="s">
        <v>207</v>
      </c>
      <c r="F7" s="83" t="s">
        <v>225</v>
      </c>
      <c r="G7" s="83" t="s">
        <v>226</v>
      </c>
      <c r="H7" s="83">
        <v>128.5</v>
      </c>
      <c r="I7" s="83"/>
    </row>
    <row r="8" spans="1:9" ht="19.95" customHeight="1">
      <c r="A8" s="124"/>
      <c r="B8" s="125"/>
      <c r="C8" s="125"/>
      <c r="D8" s="125"/>
      <c r="E8" s="125"/>
      <c r="F8" s="125"/>
      <c r="G8" s="126"/>
      <c r="H8" s="83">
        <f>SUM(H6:H7)</f>
        <v>257</v>
      </c>
      <c r="I8" s="83"/>
    </row>
  </sheetData>
  <mergeCells count="2">
    <mergeCell ref="A5:G5"/>
    <mergeCell ref="A8:G8"/>
  </mergeCells>
  <phoneticPr fontId="32" type="noConversion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Quotation</vt:lpstr>
      <vt:lpstr>分房表</vt:lpstr>
      <vt:lpstr>机票明细</vt:lpstr>
      <vt:lpstr>高铁明细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2020-10-28T03:51:13Z</cp:lastPrinted>
  <dcterms:created xsi:type="dcterms:W3CDTF">2006-09-13T11:21:00Z</dcterms:created>
  <dcterms:modified xsi:type="dcterms:W3CDTF">2020-10-28T03:54:56Z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