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Agency 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 localSheetId="0">'Agency 1'!$A$1:$G$62</definedName>
    <definedName name="_xlnm.Print_Area">#REF!</definedName>
    <definedName name="v">#REF!</definedName>
    <definedName name="xm">[4]伦敦办明细!$A$299:$A$312</definedName>
  </definedNames>
  <calcPr calcId="144525"/>
</workbook>
</file>

<file path=xl/sharedStrings.xml><?xml version="1.0" encoding="utf-8"?>
<sst xmlns="http://schemas.openxmlformats.org/spreadsheetml/2006/main" count="105">
  <si>
    <t xml:space="preserve">Remarks: Agency service fee should be a package price, which ensure the smooth implementation without additional service cost, cost includes phone charge, 
F&amp;B during preparation and onsite, and any other allowance which need pay to agency staffs or 3rd party staffs.  </t>
  </si>
  <si>
    <t>Both in EN &amp; CN</t>
  </si>
  <si>
    <t xml:space="preserve">Project Name: </t>
  </si>
  <si>
    <t>Project Date:     7th-8th ,Sep,2018 ，12人</t>
  </si>
  <si>
    <t>Quotation Date:  16th Aug</t>
  </si>
  <si>
    <t>Quotation Version:</t>
  </si>
  <si>
    <t>Agency Name:CHINA COMFORT TRAVEL GROUP CO.,LTD.</t>
  </si>
  <si>
    <t>Agency Address:</t>
  </si>
  <si>
    <t>Contact Info (Name/E-mail/MP):WANG.SHUAI  WANGSHUAI@CCT.CN   15231169318</t>
  </si>
  <si>
    <t>Item
项目</t>
  </si>
  <si>
    <t>Budget(RMB)
预算（人民币）</t>
  </si>
  <si>
    <t>Remark
备注</t>
  </si>
  <si>
    <t>Description
描述</t>
  </si>
  <si>
    <t>A</t>
  </si>
  <si>
    <t>Local Shuttle
当地交通</t>
  </si>
  <si>
    <t>B</t>
  </si>
  <si>
    <t>Accommodation
住宿</t>
  </si>
  <si>
    <r>
      <rPr>
        <sz val="10"/>
        <color rgb="FF000000"/>
        <rFont val="BMWTypeCondensedRegular"/>
        <charset val="134"/>
      </rPr>
      <t>6</t>
    </r>
    <r>
      <rPr>
        <sz val="10"/>
        <color rgb="FF000000"/>
        <rFont val="宋体"/>
        <charset val="134"/>
      </rPr>
      <t>个标间</t>
    </r>
    <r>
      <rPr>
        <sz val="10"/>
        <color rgb="FF000000"/>
        <rFont val="BMWTypeCondensedRegular"/>
        <charset val="134"/>
      </rPr>
      <t>1</t>
    </r>
    <r>
      <rPr>
        <sz val="10"/>
        <color rgb="FF000000"/>
        <rFont val="宋体"/>
        <charset val="134"/>
      </rPr>
      <t>个大床</t>
    </r>
  </si>
  <si>
    <t>C</t>
  </si>
  <si>
    <t>Food &amp; Beverage
餐饮</t>
  </si>
  <si>
    <t>D</t>
  </si>
  <si>
    <t>会议</t>
  </si>
  <si>
    <t>E</t>
  </si>
  <si>
    <t>Insurance
保险</t>
  </si>
  <si>
    <t>F</t>
  </si>
  <si>
    <t>Manpower</t>
  </si>
  <si>
    <t>G</t>
  </si>
  <si>
    <t>Agency Fees
服务费</t>
  </si>
  <si>
    <t>Total Net</t>
  </si>
  <si>
    <t>H</t>
  </si>
  <si>
    <r>
      <rPr>
        <b/>
        <sz val="10"/>
        <color indexed="8"/>
        <rFont val="BMWTypeCondensedRegular"/>
        <charset val="134"/>
      </rPr>
      <t xml:space="preserve">VAT Tax
</t>
    </r>
    <r>
      <rPr>
        <b/>
        <sz val="10"/>
        <color indexed="8"/>
        <rFont val="宋体"/>
        <charset val="134"/>
      </rPr>
      <t xml:space="preserve">增值税 </t>
    </r>
  </si>
  <si>
    <t>增值税普通发票（旅游服务费）</t>
  </si>
  <si>
    <t>Total Gross</t>
  </si>
  <si>
    <t>NSC (Split ratio will be shared before agency issue invoice)</t>
  </si>
  <si>
    <t>BBA (Split ratio will be shared before agency issue invoice)</t>
  </si>
  <si>
    <t>Remarks: Please note that 3rd party invoices are paid net by BMW since VAT is claimed back by your company.</t>
  </si>
  <si>
    <r>
      <rPr>
        <b/>
        <sz val="10"/>
        <color indexed="9"/>
        <rFont val="BMWTypeCondensedRegular"/>
        <charset val="134"/>
      </rPr>
      <t xml:space="preserve">A. Shuttle
</t>
    </r>
    <r>
      <rPr>
        <b/>
        <sz val="10"/>
        <color indexed="9"/>
        <rFont val="宋体"/>
        <charset val="134"/>
      </rPr>
      <t>交通</t>
    </r>
  </si>
  <si>
    <t>Unit Price (RMB)
单价（人民币）</t>
  </si>
  <si>
    <t>No. of item
次数</t>
  </si>
  <si>
    <t>QTY
数量</t>
  </si>
  <si>
    <t>Total Price (RMB)
总价（人民币）</t>
  </si>
  <si>
    <t>A1</t>
  </si>
  <si>
    <t>高铁费用预估(自行购买）</t>
  </si>
  <si>
    <t>会后报销</t>
  </si>
  <si>
    <t>A3</t>
  </si>
  <si>
    <t>当地交通</t>
  </si>
  <si>
    <t>火车站-酒店往返（含酒店接站）</t>
  </si>
  <si>
    <r>
      <rPr>
        <b/>
        <sz val="10"/>
        <color indexed="8"/>
        <rFont val="BMWTypeCondensedRegular"/>
        <charset val="134"/>
      </rPr>
      <t>A. Transportation</t>
    </r>
    <r>
      <rPr>
        <b/>
        <sz val="10"/>
        <color indexed="8"/>
        <rFont val="BMWTypeCondensedRegular"/>
        <charset val="134"/>
      </rPr>
      <t xml:space="preserve">交通 </t>
    </r>
  </si>
  <si>
    <t xml:space="preserve">B . Accommodation
住宿
</t>
  </si>
  <si>
    <r>
      <rPr>
        <b/>
        <sz val="10"/>
        <color indexed="9"/>
        <rFont val="BMWTypeCondensedRegular"/>
        <charset val="134"/>
      </rPr>
      <t xml:space="preserve">Unit Price (RMB)
</t>
    </r>
    <r>
      <rPr>
        <b/>
        <sz val="10"/>
        <color indexed="9"/>
        <rFont val="宋体"/>
        <charset val="134"/>
      </rPr>
      <t>单价（人民币）</t>
    </r>
  </si>
  <si>
    <r>
      <rPr>
        <b/>
        <sz val="10"/>
        <color indexed="9"/>
        <rFont val="BMWTypeCondensedRegular"/>
        <charset val="134"/>
      </rPr>
      <t xml:space="preserve">No. of item
</t>
    </r>
    <r>
      <rPr>
        <b/>
        <sz val="10"/>
        <color indexed="9"/>
        <rFont val="宋体"/>
        <charset val="134"/>
      </rPr>
      <t>次数</t>
    </r>
  </si>
  <si>
    <r>
      <rPr>
        <b/>
        <sz val="10"/>
        <color indexed="9"/>
        <rFont val="BMWTypeCondensedRegular"/>
        <charset val="134"/>
      </rPr>
      <t xml:space="preserve">QTY
</t>
    </r>
    <r>
      <rPr>
        <b/>
        <sz val="10"/>
        <color indexed="9"/>
        <rFont val="宋体"/>
        <charset val="134"/>
      </rPr>
      <t>数量</t>
    </r>
  </si>
  <si>
    <r>
      <rPr>
        <b/>
        <sz val="10"/>
        <color indexed="9"/>
        <rFont val="BMWTypeCondensedRegular"/>
        <charset val="134"/>
      </rPr>
      <t xml:space="preserve">Total Price (RMB)
</t>
    </r>
    <r>
      <rPr>
        <b/>
        <sz val="10"/>
        <color indexed="9"/>
        <rFont val="宋体"/>
        <charset val="134"/>
      </rPr>
      <t>总价（人民币）</t>
    </r>
  </si>
  <si>
    <r>
      <rPr>
        <b/>
        <sz val="10"/>
        <color indexed="9"/>
        <rFont val="BMWTypeCondensedRegular"/>
        <charset val="134"/>
      </rPr>
      <t xml:space="preserve">Description
</t>
    </r>
    <r>
      <rPr>
        <b/>
        <sz val="10"/>
        <color indexed="9"/>
        <rFont val="宋体"/>
        <charset val="134"/>
      </rPr>
      <t>描述</t>
    </r>
  </si>
  <si>
    <t>B1</t>
  </si>
  <si>
    <t>豪华海景房(标间)</t>
  </si>
  <si>
    <t>含早</t>
  </si>
  <si>
    <t>B2</t>
  </si>
  <si>
    <t>行政海景房</t>
  </si>
  <si>
    <t>免费行政酒廊，欢乐时光，下午茶   酒水畅饮   全天免费咖啡饮品</t>
  </si>
  <si>
    <t>B .Accommodation
住宿</t>
  </si>
  <si>
    <t>C. F&amp;B
餐饮</t>
  </si>
  <si>
    <t>C1</t>
  </si>
  <si>
    <t xml:space="preserve">
第一天午餐 </t>
  </si>
  <si>
    <t>9月8日午餐（预估费用不含酒水）</t>
  </si>
  <si>
    <t>C2</t>
  </si>
  <si>
    <r>
      <rPr>
        <sz val="10"/>
        <color rgb="FF000000"/>
        <rFont val="BMW Group Condensed"/>
        <charset val="134"/>
      </rPr>
      <t xml:space="preserve"> </t>
    </r>
    <r>
      <rPr>
        <sz val="10"/>
        <color rgb="FF000000"/>
        <rFont val="宋体"/>
        <charset val="134"/>
      </rPr>
      <t>酒水预估</t>
    </r>
  </si>
  <si>
    <r>
      <rPr>
        <sz val="10"/>
        <color rgb="FF000000"/>
        <rFont val="BMWTypeCondensedRegular"/>
        <charset val="134"/>
      </rPr>
      <t>酒水预估</t>
    </r>
    <r>
      <rPr>
        <sz val="9"/>
        <rFont val="BMWTypeCondensedRegular"/>
        <charset val="134"/>
      </rPr>
      <t xml:space="preserve"> 
</t>
    </r>
  </si>
  <si>
    <t>C3</t>
  </si>
  <si>
    <t>第一天晚餐(酒店餐厅）</t>
  </si>
  <si>
    <t>9月8日晚餐(最终实际结算为准)</t>
  </si>
  <si>
    <t>C4</t>
  </si>
  <si>
    <t>第二天午餐</t>
  </si>
  <si>
    <t>9月9日午餐（最终实际结算为准）</t>
  </si>
  <si>
    <r>
      <rPr>
        <b/>
        <sz val="10"/>
        <color rgb="FFFFFFFF"/>
        <rFont val="BMWTypeCondensedRegular"/>
        <charset val="134"/>
      </rPr>
      <t xml:space="preserve">D.  </t>
    </r>
    <r>
      <rPr>
        <b/>
        <sz val="10"/>
        <color rgb="FFFFFFFF"/>
        <rFont val="宋体"/>
        <charset val="134"/>
      </rPr>
      <t>团建活动</t>
    </r>
  </si>
  <si>
    <t>D1</t>
  </si>
  <si>
    <t>会议室</t>
  </si>
  <si>
    <t>含投影，会议用品，水</t>
  </si>
  <si>
    <t>D2</t>
  </si>
  <si>
    <t>景点门票</t>
  </si>
  <si>
    <t>门票预估</t>
  </si>
  <si>
    <t>D3</t>
  </si>
  <si>
    <t>条幅</t>
  </si>
  <si>
    <t>建议尺寸：5m*80 写真布喷绘</t>
  </si>
  <si>
    <t>D. TB  Side Programme
团建活动</t>
  </si>
  <si>
    <t>E. Insurance 保险</t>
  </si>
  <si>
    <t>E1</t>
  </si>
  <si>
    <t>Insurance                                                                            出行意外险</t>
  </si>
  <si>
    <r>
      <rPr>
        <sz val="10"/>
        <color rgb="FF000000"/>
        <rFont val="BMWTypeCondensedRegular"/>
        <charset val="134"/>
      </rPr>
      <t>For</t>
    </r>
    <r>
      <rPr>
        <sz val="10"/>
        <color rgb="FF000000"/>
        <rFont val="宋体"/>
        <charset val="134"/>
      </rPr>
      <t>所有中外员工</t>
    </r>
  </si>
  <si>
    <t>F. Man Power</t>
  </si>
  <si>
    <t>F2</t>
  </si>
  <si>
    <t>现场协调人员
On site coordinator</t>
  </si>
  <si>
    <t>康辉工作人员1人（含差旅费用）</t>
  </si>
  <si>
    <t>F.Man Power</t>
  </si>
  <si>
    <t>G . Service Charge
服务费</t>
  </si>
  <si>
    <t>Quantities
人数</t>
  </si>
  <si>
    <t>Days
天数</t>
  </si>
  <si>
    <t>G1</t>
  </si>
  <si>
    <t>Service Charge                                                                           服务费</t>
  </si>
  <si>
    <r>
      <rPr>
        <sz val="11"/>
        <color indexed="8"/>
        <rFont val="BMWTypeCondensedRegular"/>
        <charset val="134"/>
      </rPr>
      <t>8%</t>
    </r>
    <r>
      <rPr>
        <sz val="11"/>
        <color indexed="8"/>
        <rFont val="宋体"/>
        <charset val="134"/>
      </rPr>
      <t>服务费</t>
    </r>
  </si>
  <si>
    <t>G. Service Charge
服务费</t>
  </si>
  <si>
    <t>H. Business Tax
税金</t>
  </si>
  <si>
    <t>H1</t>
  </si>
  <si>
    <t>Business Tax
税金</t>
  </si>
  <si>
    <t>（增值税普通发票 旅游服务费）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</si>
</sst>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€-2]\ #,##0"/>
    <numFmt numFmtId="177" formatCode="_ [$¥-804]* #,##0.00_ ;_ [$¥-804]* \-#,##0.00_ ;_ [$¥-804]* &quot;-&quot;??_ ;_ @_ "/>
    <numFmt numFmtId="178" formatCode="0_);[Red]\(0\)"/>
    <numFmt numFmtId="179" formatCode="\¥#,##0.00_);[Red]\(\¥#,##0.00\)"/>
  </numFmts>
  <fonts count="50">
    <font>
      <sz val="11"/>
      <name val="宋体"/>
      <charset val="134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sz val="11"/>
      <color rgb="FF000000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sz val="10"/>
      <color rgb="FF000000"/>
      <name val="BMWTypeCondensedRegular"/>
      <charset val="134"/>
    </font>
    <font>
      <b/>
      <sz val="10"/>
      <color rgb="FFFF0000"/>
      <name val="BMWTypeCondensedRegular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rgb="FFFF0000"/>
      <name val="BMWTypeCondensedRegular"/>
      <charset val="134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10"/>
      <name val="BMWTypeCondensedRegular"/>
      <charset val="134"/>
    </font>
    <font>
      <sz val="10"/>
      <color rgb="FF000000"/>
      <name val="BMW Group Condensed"/>
      <charset val="134"/>
    </font>
    <font>
      <sz val="9"/>
      <name val="BMWTypeCondensedRegular"/>
      <charset val="134"/>
    </font>
    <font>
      <b/>
      <sz val="10"/>
      <color rgb="FFFFFFFF"/>
      <name val="BMWTypeCondensedRegular"/>
      <charset val="134"/>
    </font>
    <font>
      <sz val="10"/>
      <name val="宋体"/>
      <charset val="134"/>
    </font>
    <font>
      <sz val="11"/>
      <color rgb="FFFF0000"/>
      <name val="BMWTypeCondensedRegular"/>
      <charset val="134"/>
    </font>
    <font>
      <b/>
      <sz val="9"/>
      <color rgb="FFFF0000"/>
      <name val="BMWTypeCondensedRegular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b/>
      <sz val="10"/>
      <color indexed="8"/>
      <name val="宋体"/>
      <charset val="134"/>
    </font>
    <font>
      <b/>
      <sz val="10"/>
      <color indexed="9"/>
      <name val="宋体"/>
      <charset val="134"/>
    </font>
    <font>
      <b/>
      <sz val="10"/>
      <color rgb="FFFFFFFF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68FD4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FBFBF"/>
        <bgColor indexed="8"/>
      </patternFill>
    </fill>
    <fill>
      <patternFill patternType="solid">
        <fgColor rgb="FFFFFFFF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4" fillId="15" borderId="13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19" borderId="15" applyNumberFormat="0" applyFon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40" fillId="0" borderId="0">
      <protection locked="0"/>
    </xf>
    <xf numFmtId="0" fontId="42" fillId="0" borderId="12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3" fillId="27" borderId="18" applyNumberFormat="0" applyAlignment="0" applyProtection="0">
      <alignment vertical="center"/>
    </xf>
    <xf numFmtId="0" fontId="44" fillId="27" borderId="13" applyNumberFormat="0" applyAlignment="0" applyProtection="0">
      <alignment vertical="center"/>
    </xf>
    <xf numFmtId="0" fontId="45" fillId="30" borderId="19" applyNumberFormat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176" fontId="13" fillId="0" borderId="0">
      <protection locked="0"/>
    </xf>
    <xf numFmtId="0" fontId="46" fillId="0" borderId="0">
      <protection locked="0"/>
    </xf>
    <xf numFmtId="43" fontId="13" fillId="0" borderId="0">
      <protection locked="0"/>
    </xf>
  </cellStyleXfs>
  <cellXfs count="106">
    <xf numFmtId="0" fontId="0" fillId="0" borderId="0" xfId="0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176" fontId="4" fillId="2" borderId="2" xfId="50" applyFont="1" applyFill="1" applyBorder="1" applyAlignment="1" applyProtection="1">
      <alignment vertical="center"/>
    </xf>
    <xf numFmtId="176" fontId="5" fillId="2" borderId="3" xfId="50" applyFont="1" applyFill="1" applyBorder="1" applyAlignment="1" applyProtection="1">
      <alignment vertical="center"/>
    </xf>
    <xf numFmtId="177" fontId="5" fillId="2" borderId="3" xfId="50" applyNumberFormat="1" applyFont="1" applyFill="1" applyBorder="1" applyAlignment="1" applyProtection="1">
      <alignment vertical="center"/>
    </xf>
    <xf numFmtId="176" fontId="5" fillId="2" borderId="4" xfId="50" applyFont="1" applyFill="1" applyBorder="1" applyAlignment="1" applyProtection="1">
      <alignment vertical="center"/>
    </xf>
    <xf numFmtId="176" fontId="5" fillId="2" borderId="5" xfId="50" applyFont="1" applyFill="1" applyBorder="1" applyAlignment="1" applyProtection="1">
      <alignment horizontal="left" vertical="center"/>
    </xf>
    <xf numFmtId="176" fontId="5" fillId="2" borderId="0" xfId="50" applyFont="1" applyFill="1" applyBorder="1" applyAlignment="1" applyProtection="1">
      <alignment horizontal="left" vertical="center"/>
    </xf>
    <xf numFmtId="177" fontId="5" fillId="2" borderId="0" xfId="50" applyNumberFormat="1" applyFont="1" applyFill="1" applyBorder="1" applyAlignment="1" applyProtection="1">
      <alignment horizontal="left" vertical="center"/>
    </xf>
    <xf numFmtId="176" fontId="5" fillId="2" borderId="6" xfId="50" applyFont="1" applyFill="1" applyBorder="1" applyAlignment="1" applyProtection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177" fontId="1" fillId="2" borderId="0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6" fillId="2" borderId="0" xfId="0" applyFont="1" applyFill="1" applyBorder="1" applyAlignment="1">
      <alignment horizontal="left" vertical="center"/>
    </xf>
    <xf numFmtId="14" fontId="1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 wrapText="1"/>
    </xf>
    <xf numFmtId="177" fontId="1" fillId="2" borderId="0" xfId="0" applyNumberFormat="1" applyFont="1" applyFill="1" applyBorder="1" applyAlignment="1">
      <alignment vertical="center" wrapText="1"/>
    </xf>
    <xf numFmtId="178" fontId="1" fillId="2" borderId="6" xfId="0" applyNumberFormat="1" applyFont="1" applyFill="1" applyBorder="1" applyAlignment="1">
      <alignment vertical="center" wrapText="1"/>
    </xf>
    <xf numFmtId="177" fontId="1" fillId="2" borderId="0" xfId="0" applyNumberFormat="1" applyFont="1" applyFill="1" applyBorder="1">
      <alignment vertical="center"/>
    </xf>
    <xf numFmtId="178" fontId="1" fillId="2" borderId="6" xfId="0" applyNumberFormat="1" applyFont="1" applyFill="1" applyBorder="1">
      <alignment vertical="center"/>
    </xf>
    <xf numFmtId="0" fontId="7" fillId="3" borderId="7" xfId="51" applyFont="1" applyFill="1" applyBorder="1" applyAlignment="1" applyProtection="1">
      <alignment horizontal="center" vertical="center" wrapText="1"/>
    </xf>
    <xf numFmtId="0" fontId="7" fillId="3" borderId="7" xfId="51" applyFont="1" applyFill="1" applyBorder="1" applyAlignment="1" applyProtection="1">
      <alignment vertical="center" wrapText="1"/>
    </xf>
    <xf numFmtId="177" fontId="7" fillId="3" borderId="7" xfId="51" applyNumberFormat="1" applyFont="1" applyFill="1" applyBorder="1" applyAlignment="1" applyProtection="1">
      <alignment horizontal="center" vertical="center" wrapText="1"/>
    </xf>
    <xf numFmtId="0" fontId="8" fillId="0" borderId="7" xfId="51" applyFont="1" applyFill="1" applyBorder="1" applyAlignment="1" applyProtection="1">
      <alignment horizontal="center" vertical="center" wrapText="1"/>
    </xf>
    <xf numFmtId="176" fontId="8" fillId="0" borderId="7" xfId="50" applyFont="1" applyBorder="1" applyAlignment="1" applyProtection="1">
      <alignment vertical="center" wrapText="1"/>
    </xf>
    <xf numFmtId="176" fontId="8" fillId="0" borderId="7" xfId="50" applyFont="1" applyBorder="1" applyAlignment="1" applyProtection="1">
      <alignment vertical="center"/>
    </xf>
    <xf numFmtId="40" fontId="9" fillId="4" borderId="7" xfId="20" applyNumberFormat="1" applyFont="1" applyFill="1" applyBorder="1" applyAlignment="1" applyProtection="1">
      <alignment vertical="center" wrapText="1"/>
    </xf>
    <xf numFmtId="177" fontId="8" fillId="0" borderId="7" xfId="20" applyNumberFormat="1" applyFont="1" applyBorder="1" applyAlignment="1" applyProtection="1">
      <alignment vertical="center" wrapText="1"/>
    </xf>
    <xf numFmtId="176" fontId="9" fillId="0" borderId="7" xfId="50" applyFont="1" applyBorder="1" applyAlignment="1" applyProtection="1">
      <alignment vertical="center" wrapText="1"/>
    </xf>
    <xf numFmtId="176" fontId="10" fillId="0" borderId="7" xfId="50" applyFont="1" applyBorder="1" applyAlignment="1" applyProtection="1">
      <alignment vertical="center" wrapText="1"/>
    </xf>
    <xf numFmtId="176" fontId="8" fillId="5" borderId="7" xfId="50" applyFont="1" applyFill="1" applyBorder="1" applyAlignment="1" applyProtection="1">
      <alignment vertical="center" wrapText="1"/>
    </xf>
    <xf numFmtId="176" fontId="8" fillId="5" borderId="7" xfId="50" applyFont="1" applyFill="1" applyBorder="1" applyAlignment="1" applyProtection="1">
      <alignment vertical="center"/>
    </xf>
    <xf numFmtId="40" fontId="8" fillId="6" borderId="7" xfId="52" applyNumberFormat="1" applyFont="1" applyFill="1" applyBorder="1" applyAlignment="1" applyProtection="1">
      <alignment vertical="center" wrapText="1"/>
    </xf>
    <xf numFmtId="177" fontId="11" fillId="6" borderId="7" xfId="51" applyNumberFormat="1" applyFont="1" applyFill="1" applyBorder="1" applyAlignment="1" applyProtection="1">
      <alignment vertical="center" wrapText="1"/>
    </xf>
    <xf numFmtId="179" fontId="11" fillId="6" borderId="7" xfId="51" applyNumberFormat="1" applyFont="1" applyFill="1" applyBorder="1" applyAlignment="1" applyProtection="1">
      <alignment horizontal="right" vertical="center" wrapText="1"/>
    </xf>
    <xf numFmtId="176" fontId="8" fillId="0" borderId="8" xfId="50" applyFont="1" applyBorder="1" applyAlignment="1" applyProtection="1">
      <alignment vertical="center" wrapText="1"/>
    </xf>
    <xf numFmtId="176" fontId="8" fillId="0" borderId="9" xfId="50" applyFont="1" applyBorder="1" applyAlignment="1" applyProtection="1">
      <alignment vertical="center" wrapText="1"/>
    </xf>
    <xf numFmtId="40" fontId="9" fillId="4" borderId="8" xfId="20" applyNumberFormat="1" applyFont="1" applyFill="1" applyBorder="1" applyAlignment="1" applyProtection="1">
      <alignment vertical="center" wrapText="1"/>
    </xf>
    <xf numFmtId="40" fontId="9" fillId="4" borderId="9" xfId="20" applyNumberFormat="1" applyFont="1" applyFill="1" applyBorder="1" applyAlignment="1" applyProtection="1">
      <alignment vertical="center" wrapText="1"/>
    </xf>
    <xf numFmtId="0" fontId="12" fillId="0" borderId="7" xfId="51" applyFont="1" applyFill="1" applyBorder="1" applyAlignment="1" applyProtection="1">
      <alignment horizontal="left" vertical="center" wrapText="1"/>
    </xf>
    <xf numFmtId="177" fontId="8" fillId="6" borderId="7" xfId="51" applyNumberFormat="1" applyFont="1" applyFill="1" applyBorder="1" applyAlignment="1" applyProtection="1">
      <alignment vertical="center" wrapText="1"/>
    </xf>
    <xf numFmtId="179" fontId="8" fillId="6" borderId="7" xfId="51" applyNumberFormat="1" applyFont="1" applyFill="1" applyBorder="1" applyAlignment="1" applyProtection="1">
      <alignment horizontal="right" vertical="center" wrapText="1"/>
    </xf>
    <xf numFmtId="176" fontId="8" fillId="5" borderId="8" xfId="50" applyFont="1" applyFill="1" applyBorder="1" applyAlignment="1" applyProtection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8" fillId="6" borderId="10" xfId="51" applyNumberFormat="1" applyFont="1" applyFill="1" applyBorder="1" applyAlignment="1" applyProtection="1">
      <alignment vertical="center" wrapText="1"/>
    </xf>
    <xf numFmtId="179" fontId="8" fillId="6" borderId="9" xfId="51" applyNumberFormat="1" applyFont="1" applyFill="1" applyBorder="1" applyAlignment="1" applyProtection="1">
      <alignment horizontal="right" vertical="center" wrapText="1"/>
    </xf>
    <xf numFmtId="0" fontId="14" fillId="4" borderId="8" xfId="0" applyFont="1" applyFill="1" applyBorder="1">
      <alignment vertical="center"/>
    </xf>
    <xf numFmtId="0" fontId="14" fillId="4" borderId="10" xfId="0" applyFont="1" applyFill="1" applyBorder="1">
      <alignment vertical="center"/>
    </xf>
    <xf numFmtId="177" fontId="14" fillId="4" borderId="10" xfId="0" applyNumberFormat="1" applyFont="1" applyFill="1" applyBorder="1">
      <alignment vertical="center"/>
    </xf>
    <xf numFmtId="0" fontId="14" fillId="4" borderId="9" xfId="0" applyFont="1" applyFill="1" applyBorder="1">
      <alignment vertical="center"/>
    </xf>
    <xf numFmtId="40" fontId="7" fillId="3" borderId="7" xfId="51" applyNumberFormat="1" applyFont="1" applyFill="1" applyBorder="1" applyAlignment="1" applyProtection="1">
      <alignment horizontal="center" vertical="center" wrapText="1"/>
    </xf>
    <xf numFmtId="0" fontId="9" fillId="4" borderId="7" xfId="51" applyFont="1" applyFill="1" applyBorder="1" applyAlignment="1" applyProtection="1">
      <alignment horizontal="center" vertical="center" wrapText="1"/>
    </xf>
    <xf numFmtId="0" fontId="15" fillId="4" borderId="7" xfId="51" applyFont="1" applyFill="1" applyBorder="1" applyAlignment="1" applyProtection="1">
      <alignment horizontal="left" vertical="center" wrapText="1"/>
    </xf>
    <xf numFmtId="0" fontId="9" fillId="0" borderId="11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center" vertical="center"/>
    </xf>
    <xf numFmtId="0" fontId="15" fillId="0" borderId="11" xfId="0" applyFont="1" applyBorder="1">
      <alignment vertical="center"/>
    </xf>
    <xf numFmtId="40" fontId="9" fillId="0" borderId="7" xfId="20" applyNumberFormat="1" applyFont="1" applyFill="1" applyBorder="1" applyAlignment="1" applyProtection="1">
      <alignment vertical="center" wrapText="1"/>
    </xf>
    <xf numFmtId="177" fontId="9" fillId="4" borderId="7" xfId="51" applyNumberFormat="1" applyFont="1" applyFill="1" applyBorder="1" applyAlignment="1" applyProtection="1">
      <alignment horizontal="right" vertical="center" wrapText="1"/>
    </xf>
    <xf numFmtId="176" fontId="15" fillId="4" borderId="7" xfId="50" applyFont="1" applyFill="1" applyBorder="1" applyAlignment="1" applyProtection="1">
      <alignment vertical="center" wrapText="1"/>
    </xf>
    <xf numFmtId="177" fontId="8" fillId="6" borderId="7" xfId="51" applyNumberFormat="1" applyFont="1" applyFill="1" applyBorder="1" applyAlignment="1" applyProtection="1">
      <alignment horizontal="right" vertical="center" wrapText="1"/>
    </xf>
    <xf numFmtId="40" fontId="16" fillId="6" borderId="7" xfId="51" applyNumberFormat="1" applyFont="1" applyFill="1" applyBorder="1" applyAlignment="1" applyProtection="1">
      <alignment horizontal="left" vertical="center" wrapText="1"/>
    </xf>
    <xf numFmtId="176" fontId="8" fillId="2" borderId="5" xfId="50" applyFont="1" applyFill="1" applyBorder="1" applyAlignment="1" applyProtection="1">
      <alignment vertical="center"/>
    </xf>
    <xf numFmtId="176" fontId="8" fillId="2" borderId="0" xfId="50" applyFont="1" applyFill="1" applyBorder="1" applyAlignment="1" applyProtection="1">
      <alignment vertical="center"/>
    </xf>
    <xf numFmtId="177" fontId="8" fillId="7" borderId="0" xfId="51" applyNumberFormat="1" applyFont="1" applyFill="1" applyBorder="1" applyAlignment="1" applyProtection="1">
      <alignment horizontal="right" vertical="center" wrapText="1"/>
    </xf>
    <xf numFmtId="40" fontId="8" fillId="7" borderId="6" xfId="51" applyNumberFormat="1" applyFont="1" applyFill="1" applyBorder="1" applyAlignment="1" applyProtection="1">
      <alignment horizontal="right" vertical="center" wrapText="1"/>
    </xf>
    <xf numFmtId="0" fontId="9" fillId="0" borderId="7" xfId="51" applyFont="1" applyFill="1" applyBorder="1" applyAlignment="1" applyProtection="1">
      <alignment horizontal="center" vertical="center" wrapText="1"/>
    </xf>
    <xf numFmtId="0" fontId="17" fillId="0" borderId="7" xfId="51" applyFont="1" applyFill="1" applyBorder="1" applyAlignment="1" applyProtection="1">
      <alignment horizontal="left" vertical="center" wrapText="1"/>
    </xf>
    <xf numFmtId="40" fontId="17" fillId="0" borderId="7" xfId="51" applyNumberFormat="1" applyFont="1" applyFill="1" applyBorder="1" applyAlignment="1" applyProtection="1">
      <alignment horizontal="right" vertical="center" wrapText="1"/>
    </xf>
    <xf numFmtId="38" fontId="17" fillId="0" borderId="7" xfId="51" applyNumberFormat="1" applyFont="1" applyFill="1" applyBorder="1" applyAlignment="1" applyProtection="1">
      <alignment horizontal="center" vertical="center" wrapText="1"/>
    </xf>
    <xf numFmtId="177" fontId="17" fillId="0" borderId="7" xfId="51" applyNumberFormat="1" applyFont="1" applyFill="1" applyBorder="1" applyAlignment="1" applyProtection="1">
      <alignment horizontal="right" vertical="center" wrapText="1"/>
    </xf>
    <xf numFmtId="0" fontId="12" fillId="2" borderId="7" xfId="51" applyFont="1" applyFill="1" applyBorder="1" applyAlignment="1" applyProtection="1">
      <alignment vertical="center" wrapText="1"/>
    </xf>
    <xf numFmtId="0" fontId="15" fillId="0" borderId="7" xfId="51" applyFont="1" applyFill="1" applyBorder="1" applyAlignment="1" applyProtection="1">
      <alignment vertical="center" wrapText="1"/>
    </xf>
    <xf numFmtId="40" fontId="8" fillId="6" borderId="7" xfId="51" applyNumberFormat="1" applyFont="1" applyFill="1" applyBorder="1" applyAlignment="1" applyProtection="1">
      <alignment horizontal="right" vertical="center" wrapText="1"/>
    </xf>
    <xf numFmtId="0" fontId="8" fillId="0" borderId="5" xfId="51" applyFont="1" applyFill="1" applyBorder="1" applyAlignment="1" applyProtection="1">
      <alignment vertical="center" wrapText="1"/>
    </xf>
    <xf numFmtId="0" fontId="8" fillId="0" borderId="0" xfId="51" applyFont="1" applyFill="1" applyBorder="1" applyAlignment="1" applyProtection="1">
      <alignment vertical="center" wrapText="1"/>
    </xf>
    <xf numFmtId="177" fontId="8" fillId="0" borderId="0" xfId="51" applyNumberFormat="1" applyFont="1" applyFill="1" applyBorder="1" applyAlignment="1" applyProtection="1">
      <alignment vertical="center" wrapText="1"/>
    </xf>
    <xf numFmtId="0" fontId="8" fillId="0" borderId="6" xfId="51" applyFont="1" applyFill="1" applyBorder="1" applyAlignment="1" applyProtection="1">
      <alignment vertical="center" wrapText="1"/>
    </xf>
    <xf numFmtId="0" fontId="10" fillId="4" borderId="7" xfId="51" applyFont="1" applyFill="1" applyBorder="1" applyAlignment="1" applyProtection="1">
      <alignment horizontal="left" vertical="center" wrapText="1"/>
    </xf>
    <xf numFmtId="40" fontId="9" fillId="4" borderId="7" xfId="51" applyNumberFormat="1" applyFont="1" applyFill="1" applyBorder="1" applyAlignment="1" applyProtection="1">
      <alignment horizontal="right" vertical="center" wrapText="1"/>
    </xf>
    <xf numFmtId="0" fontId="10" fillId="4" borderId="7" xfId="51" applyFont="1" applyFill="1" applyBorder="1" applyAlignment="1" applyProtection="1">
      <alignment vertical="center" wrapText="1"/>
    </xf>
    <xf numFmtId="0" fontId="18" fillId="4" borderId="7" xfId="51" applyFont="1" applyFill="1" applyBorder="1" applyAlignment="1" applyProtection="1">
      <alignment vertical="center" wrapText="1"/>
    </xf>
    <xf numFmtId="0" fontId="15" fillId="4" borderId="7" xfId="51" applyFont="1" applyFill="1" applyBorder="1" applyAlignment="1" applyProtection="1">
      <alignment vertical="center" wrapText="1"/>
    </xf>
    <xf numFmtId="0" fontId="19" fillId="0" borderId="7" xfId="51" applyFont="1" applyFill="1" applyBorder="1" applyAlignment="1" applyProtection="1">
      <alignment vertical="center" wrapText="1"/>
    </xf>
    <xf numFmtId="0" fontId="17" fillId="4" borderId="7" xfId="51" applyFont="1" applyFill="1" applyBorder="1" applyAlignment="1" applyProtection="1">
      <alignment vertical="center" wrapText="1"/>
    </xf>
    <xf numFmtId="0" fontId="20" fillId="3" borderId="7" xfId="51" applyFont="1" applyFill="1" applyBorder="1" applyAlignment="1" applyProtection="1">
      <alignment horizontal="center" vertical="center" wrapText="1"/>
    </xf>
    <xf numFmtId="40" fontId="9" fillId="0" borderId="7" xfId="51" applyNumberFormat="1" applyFont="1" applyFill="1" applyBorder="1" applyAlignment="1" applyProtection="1">
      <alignment horizontal="right" vertical="center" wrapText="1"/>
    </xf>
    <xf numFmtId="177" fontId="9" fillId="0" borderId="7" xfId="51" applyNumberFormat="1" applyFont="1" applyFill="1" applyBorder="1" applyAlignment="1" applyProtection="1">
      <alignment horizontal="right" vertical="center" wrapText="1"/>
    </xf>
    <xf numFmtId="0" fontId="9" fillId="0" borderId="7" xfId="51" applyFont="1" applyFill="1" applyBorder="1" applyAlignment="1" applyProtection="1">
      <alignment horizontal="left" vertical="center" wrapText="1"/>
    </xf>
    <xf numFmtId="0" fontId="21" fillId="0" borderId="7" xfId="51" applyFont="1" applyFill="1" applyBorder="1" applyAlignment="1" applyProtection="1">
      <alignment horizontal="left" vertical="center" wrapText="1"/>
    </xf>
    <xf numFmtId="0" fontId="15" fillId="0" borderId="7" xfId="51" applyFont="1" applyFill="1" applyBorder="1" applyAlignment="1" applyProtection="1">
      <alignment horizontal="left" vertical="center" wrapText="1"/>
    </xf>
    <xf numFmtId="177" fontId="14" fillId="8" borderId="7" xfId="51" applyNumberFormat="1" applyFont="1" applyFill="1" applyBorder="1" applyAlignment="1" applyProtection="1">
      <alignment horizontal="right" vertical="center" wrapText="1"/>
    </xf>
    <xf numFmtId="0" fontId="15" fillId="8" borderId="7" xfId="51" applyFont="1" applyFill="1" applyBorder="1" applyAlignment="1" applyProtection="1">
      <alignment horizontal="left" vertical="center" wrapText="1"/>
    </xf>
    <xf numFmtId="176" fontId="17" fillId="0" borderId="7" xfId="50" applyFont="1" applyBorder="1" applyAlignment="1" applyProtection="1">
      <alignment horizontal="left" vertical="center" wrapText="1"/>
    </xf>
    <xf numFmtId="177" fontId="22" fillId="0" borderId="0" xfId="0" applyNumberFormat="1" applyFont="1" applyFill="1">
      <alignment vertical="center"/>
    </xf>
    <xf numFmtId="176" fontId="23" fillId="5" borderId="10" xfId="50" applyFont="1" applyFill="1" applyBorder="1" applyAlignment="1" applyProtection="1">
      <alignment vertical="center" wrapText="1"/>
    </xf>
    <xf numFmtId="177" fontId="23" fillId="5" borderId="10" xfId="50" applyNumberFormat="1" applyFont="1" applyFill="1" applyBorder="1" applyAlignment="1" applyProtection="1">
      <alignment vertical="center" wrapText="1"/>
    </xf>
    <xf numFmtId="176" fontId="23" fillId="5" borderId="9" xfId="50" applyFont="1" applyFill="1" applyBorder="1" applyAlignment="1" applyProtection="1">
      <alignment vertical="center" wrapText="1"/>
    </xf>
    <xf numFmtId="0" fontId="24" fillId="0" borderId="0" xfId="0" applyFo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4" xfId="50"/>
    <cellStyle name="Normal_Sheet1" xfId="51"/>
    <cellStyle name="千位分隔 2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abSelected="1" workbookViewId="0">
      <selection activeCell="E64" sqref="E64"/>
    </sheetView>
  </sheetViews>
  <sheetFormatPr defaultColWidth="9" defaultRowHeight="14.25"/>
  <cols>
    <col min="1" max="1" width="19.75" style="1" customWidth="1"/>
    <col min="2" max="2" width="33.125" style="1" customWidth="1"/>
    <col min="3" max="3" width="14.875" style="1" customWidth="1"/>
    <col min="4" max="4" width="14.125" style="1" customWidth="1"/>
    <col min="5" max="5" width="4.75" style="1" customWidth="1"/>
    <col min="6" max="6" width="14.625" style="2" customWidth="1"/>
    <col min="7" max="7" width="44" style="1" customWidth="1"/>
    <col min="8" max="256" width="9" style="1" customWidth="1"/>
  </cols>
  <sheetData>
    <row r="1" ht="50.25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31.5" customHeight="1" spans="1:7">
      <c r="A2" s="5" t="s">
        <v>1</v>
      </c>
      <c r="B2" s="6"/>
      <c r="C2" s="6"/>
      <c r="D2" s="6"/>
      <c r="E2" s="6"/>
      <c r="F2" s="7"/>
      <c r="G2" s="8"/>
    </row>
    <row r="3" ht="24.95" customHeight="1" spans="1:7">
      <c r="A3" s="9"/>
      <c r="B3" s="10"/>
      <c r="C3" s="10"/>
      <c r="D3" s="10"/>
      <c r="E3" s="10"/>
      <c r="F3" s="11"/>
      <c r="G3" s="12"/>
    </row>
    <row r="4" ht="24.95" customHeight="1" spans="1:7">
      <c r="A4" s="13"/>
      <c r="B4" s="14" t="s">
        <v>2</v>
      </c>
      <c r="C4" s="15"/>
      <c r="D4" s="14"/>
      <c r="E4" s="16"/>
      <c r="F4" s="17"/>
      <c r="G4" s="18"/>
    </row>
    <row r="5" ht="24.95" customHeight="1" spans="1:7">
      <c r="A5" s="13"/>
      <c r="B5" s="19" t="s">
        <v>3</v>
      </c>
      <c r="C5" s="15"/>
      <c r="D5" s="14"/>
      <c r="E5" s="16"/>
      <c r="F5" s="17"/>
      <c r="G5" s="18"/>
    </row>
    <row r="6" ht="24.95" customHeight="1" spans="1:7">
      <c r="A6" s="13"/>
      <c r="B6" s="14" t="s">
        <v>4</v>
      </c>
      <c r="C6" s="15"/>
      <c r="D6" s="20"/>
      <c r="E6" s="16"/>
      <c r="F6" s="17"/>
      <c r="G6" s="18"/>
    </row>
    <row r="7" ht="24.95" customHeight="1" spans="1:7">
      <c r="A7" s="13"/>
      <c r="B7" s="14" t="s">
        <v>5</v>
      </c>
      <c r="C7" s="15"/>
      <c r="D7" s="20"/>
      <c r="E7" s="16"/>
      <c r="F7" s="17"/>
      <c r="G7" s="18"/>
    </row>
    <row r="8" ht="30" customHeight="1" spans="1:7">
      <c r="A8" s="13"/>
      <c r="B8" s="14" t="s">
        <v>6</v>
      </c>
      <c r="C8" s="15"/>
      <c r="D8" s="21"/>
      <c r="E8" s="21"/>
      <c r="F8" s="22"/>
      <c r="G8" s="23"/>
    </row>
    <row r="9" ht="30" customHeight="1" spans="1:7">
      <c r="A9" s="13"/>
      <c r="B9" s="14" t="s">
        <v>7</v>
      </c>
      <c r="C9" s="15"/>
      <c r="D9" s="21"/>
      <c r="E9" s="15"/>
      <c r="F9" s="24"/>
      <c r="G9" s="25"/>
    </row>
    <row r="10" ht="24.95" customHeight="1" spans="1:7">
      <c r="A10" s="13"/>
      <c r="B10" s="14" t="s">
        <v>8</v>
      </c>
      <c r="C10" s="15"/>
      <c r="D10" s="21"/>
      <c r="E10" s="21"/>
      <c r="F10" s="22"/>
      <c r="G10" s="23"/>
    </row>
    <row r="11" ht="25.5" customHeight="1" spans="1:7">
      <c r="A11" s="26"/>
      <c r="B11" s="27" t="s">
        <v>9</v>
      </c>
      <c r="C11" s="27"/>
      <c r="D11" s="27" t="s">
        <v>10</v>
      </c>
      <c r="E11" s="27"/>
      <c r="F11" s="28" t="s">
        <v>11</v>
      </c>
      <c r="G11" s="26" t="s">
        <v>12</v>
      </c>
    </row>
    <row r="12" ht="31.5" customHeight="1" spans="1:7">
      <c r="A12" s="29" t="s">
        <v>13</v>
      </c>
      <c r="B12" s="30" t="s">
        <v>14</v>
      </c>
      <c r="C12" s="31"/>
      <c r="D12" s="32">
        <f>F28</f>
        <v>4900</v>
      </c>
      <c r="E12" s="32"/>
      <c r="F12" s="33"/>
      <c r="G12" s="34"/>
    </row>
    <row r="13" ht="31.5" customHeight="1" spans="1:7">
      <c r="A13" s="29" t="s">
        <v>15</v>
      </c>
      <c r="B13" s="30" t="s">
        <v>16</v>
      </c>
      <c r="C13" s="31"/>
      <c r="D13" s="32">
        <f>F33</f>
        <v>5100</v>
      </c>
      <c r="E13" s="32"/>
      <c r="F13" s="33"/>
      <c r="G13" s="35" t="s">
        <v>17</v>
      </c>
    </row>
    <row r="14" ht="24.75" spans="1:7">
      <c r="A14" s="29" t="s">
        <v>18</v>
      </c>
      <c r="B14" s="30" t="s">
        <v>19</v>
      </c>
      <c r="C14" s="31"/>
      <c r="D14" s="32">
        <f>F40</f>
        <v>4700</v>
      </c>
      <c r="E14" s="32"/>
      <c r="F14" s="33"/>
      <c r="G14" s="34"/>
    </row>
    <row r="15" ht="13.5" spans="1:7">
      <c r="A15" s="29" t="s">
        <v>20</v>
      </c>
      <c r="B15" s="30" t="s">
        <v>21</v>
      </c>
      <c r="C15" s="31"/>
      <c r="D15" s="32">
        <f>F46</f>
        <v>7000</v>
      </c>
      <c r="E15" s="32"/>
      <c r="F15" s="33"/>
      <c r="G15" s="34"/>
    </row>
    <row r="16" ht="24.75" spans="1:7">
      <c r="A16" s="29" t="s">
        <v>22</v>
      </c>
      <c r="B16" s="30" t="s">
        <v>23</v>
      </c>
      <c r="C16" s="31"/>
      <c r="D16" s="32">
        <f>F50</f>
        <v>60</v>
      </c>
      <c r="E16" s="32"/>
      <c r="F16" s="33"/>
      <c r="G16" s="34"/>
    </row>
    <row r="17" ht="21.95" customHeight="1" spans="1:7">
      <c r="A17" s="29" t="s">
        <v>24</v>
      </c>
      <c r="B17" s="30" t="s">
        <v>25</v>
      </c>
      <c r="C17" s="31"/>
      <c r="D17" s="32">
        <f>F54</f>
        <v>800</v>
      </c>
      <c r="E17" s="32"/>
      <c r="F17" s="33"/>
      <c r="G17" s="34"/>
    </row>
    <row r="18" ht="24.75" spans="1:7">
      <c r="A18" s="29" t="s">
        <v>26</v>
      </c>
      <c r="B18" s="30" t="s">
        <v>27</v>
      </c>
      <c r="C18" s="31"/>
      <c r="D18" s="32">
        <f>F57</f>
        <v>1804.8</v>
      </c>
      <c r="E18" s="32"/>
      <c r="F18" s="33"/>
      <c r="G18" s="34"/>
    </row>
    <row r="19" ht="13.5" spans="1:7">
      <c r="A19" s="36" t="s">
        <v>28</v>
      </c>
      <c r="B19" s="37" t="s">
        <v>28</v>
      </c>
      <c r="C19" s="37"/>
      <c r="D19" s="38">
        <f>SUM(D12:E18)</f>
        <v>24364.8</v>
      </c>
      <c r="E19" s="38"/>
      <c r="F19" s="39">
        <f>D19/12</f>
        <v>2030.4</v>
      </c>
      <c r="G19" s="40"/>
    </row>
    <row r="20" ht="24.75" spans="1:7">
      <c r="A20" s="29" t="s">
        <v>29</v>
      </c>
      <c r="B20" s="41" t="s">
        <v>30</v>
      </c>
      <c r="C20" s="42"/>
      <c r="D20" s="43">
        <f>F62</f>
        <v>1461.888</v>
      </c>
      <c r="E20" s="44"/>
      <c r="F20" s="33"/>
      <c r="G20" s="45" t="s">
        <v>31</v>
      </c>
    </row>
    <row r="21" ht="13.5" spans="1:7">
      <c r="A21" s="36" t="s">
        <v>32</v>
      </c>
      <c r="B21" s="37"/>
      <c r="C21" s="37"/>
      <c r="D21" s="38">
        <f>SUM(D19:E20)</f>
        <v>25826.688</v>
      </c>
      <c r="E21" s="38"/>
      <c r="F21" s="46"/>
      <c r="G21" s="47"/>
    </row>
    <row r="22" ht="13.5" spans="1:7">
      <c r="A22" s="48" t="s">
        <v>33</v>
      </c>
      <c r="B22" s="49"/>
      <c r="C22" s="50"/>
      <c r="D22" s="38"/>
      <c r="E22" s="38"/>
      <c r="F22" s="51"/>
      <c r="G22" s="52"/>
    </row>
    <row r="23" ht="13.5" spans="1:7">
      <c r="A23" s="48" t="s">
        <v>34</v>
      </c>
      <c r="B23" s="49"/>
      <c r="C23" s="50"/>
      <c r="D23" s="38"/>
      <c r="E23" s="38"/>
      <c r="F23" s="51"/>
      <c r="G23" s="52"/>
    </row>
    <row r="24" ht="13.5" spans="1:7">
      <c r="A24" s="53" t="s">
        <v>35</v>
      </c>
      <c r="B24" s="54"/>
      <c r="C24" s="54"/>
      <c r="D24" s="54"/>
      <c r="E24" s="54"/>
      <c r="F24" s="55"/>
      <c r="G24" s="56"/>
    </row>
    <row r="25" ht="38.25" spans="1:7">
      <c r="A25" s="26" t="s">
        <v>36</v>
      </c>
      <c r="B25" s="26" t="s">
        <v>9</v>
      </c>
      <c r="C25" s="57" t="s">
        <v>37</v>
      </c>
      <c r="D25" s="27" t="s">
        <v>38</v>
      </c>
      <c r="E25" s="27" t="s">
        <v>39</v>
      </c>
      <c r="F25" s="28" t="s">
        <v>40</v>
      </c>
      <c r="G25" s="26" t="s">
        <v>12</v>
      </c>
    </row>
    <row r="26" ht="32.1" customHeight="1" spans="1:7">
      <c r="A26" s="58" t="s">
        <v>41</v>
      </c>
      <c r="B26" s="59" t="s">
        <v>42</v>
      </c>
      <c r="C26" s="60">
        <v>200</v>
      </c>
      <c r="D26" s="61">
        <v>1</v>
      </c>
      <c r="E26" s="61">
        <v>12</v>
      </c>
      <c r="F26" s="62">
        <f>C26*D26*E26</f>
        <v>2400</v>
      </c>
      <c r="G26" s="63" t="s">
        <v>43</v>
      </c>
    </row>
    <row r="27" ht="30" customHeight="1" spans="1:7">
      <c r="A27" s="58" t="s">
        <v>44</v>
      </c>
      <c r="B27" s="59" t="s">
        <v>45</v>
      </c>
      <c r="C27" s="64">
        <v>2500</v>
      </c>
      <c r="D27" s="58">
        <v>1</v>
      </c>
      <c r="E27" s="58">
        <v>1</v>
      </c>
      <c r="F27" s="65">
        <f t="shared" ref="F27" si="0">C27*D27*E27</f>
        <v>2500</v>
      </c>
      <c r="G27" s="66" t="s">
        <v>46</v>
      </c>
    </row>
    <row r="28" ht="13.5" spans="1:7">
      <c r="A28" s="37" t="s">
        <v>47</v>
      </c>
      <c r="B28" s="37"/>
      <c r="C28" s="37"/>
      <c r="D28" s="37"/>
      <c r="E28" s="37"/>
      <c r="F28" s="67">
        <f>SUM(F26:F27)</f>
        <v>4900</v>
      </c>
      <c r="G28" s="68"/>
    </row>
    <row r="29" ht="13.5" spans="1:7">
      <c r="A29" s="69"/>
      <c r="B29" s="70"/>
      <c r="C29" s="70"/>
      <c r="D29" s="70"/>
      <c r="E29" s="70"/>
      <c r="F29" s="71"/>
      <c r="G29" s="72"/>
    </row>
    <row r="30" ht="38.25" spans="1:7">
      <c r="A30" s="26" t="s">
        <v>48</v>
      </c>
      <c r="B30" s="26" t="s">
        <v>9</v>
      </c>
      <c r="C30" s="57" t="s">
        <v>49</v>
      </c>
      <c r="D30" s="27" t="s">
        <v>50</v>
      </c>
      <c r="E30" s="27" t="s">
        <v>51</v>
      </c>
      <c r="F30" s="28" t="s">
        <v>52</v>
      </c>
      <c r="G30" s="26" t="s">
        <v>53</v>
      </c>
    </row>
    <row r="31" ht="13.5" spans="1:7">
      <c r="A31" s="73" t="s">
        <v>54</v>
      </c>
      <c r="B31" s="74" t="s">
        <v>55</v>
      </c>
      <c r="C31" s="75">
        <v>650</v>
      </c>
      <c r="D31" s="76">
        <v>1</v>
      </c>
      <c r="E31" s="76">
        <v>6</v>
      </c>
      <c r="F31" s="77">
        <f>E31*D31*C31</f>
        <v>3900</v>
      </c>
      <c r="G31" s="78" t="s">
        <v>56</v>
      </c>
    </row>
    <row r="32" ht="24" spans="1:7">
      <c r="A32" s="73" t="s">
        <v>57</v>
      </c>
      <c r="B32" s="74" t="s">
        <v>58</v>
      </c>
      <c r="C32" s="75">
        <v>1200</v>
      </c>
      <c r="D32" s="76">
        <v>1</v>
      </c>
      <c r="E32" s="76">
        <v>1</v>
      </c>
      <c r="F32" s="77">
        <f>C32*D32*E32</f>
        <v>1200</v>
      </c>
      <c r="G32" s="79" t="s">
        <v>59</v>
      </c>
    </row>
    <row r="33" ht="24.95" customHeight="1" spans="1:7">
      <c r="A33" s="36" t="s">
        <v>60</v>
      </c>
      <c r="B33" s="37"/>
      <c r="C33" s="37"/>
      <c r="D33" s="37"/>
      <c r="E33" s="37"/>
      <c r="F33" s="67">
        <f>SUM(F31:F32)</f>
        <v>5100</v>
      </c>
      <c r="G33" s="80"/>
    </row>
    <row r="34" ht="21.95" customHeight="1" spans="1:7">
      <c r="A34" s="81"/>
      <c r="B34" s="82"/>
      <c r="C34" s="82"/>
      <c r="D34" s="82"/>
      <c r="E34" s="82"/>
      <c r="F34" s="83"/>
      <c r="G34" s="84"/>
    </row>
    <row r="35" ht="24.95" customHeight="1" spans="1:7">
      <c r="A35" s="26" t="s">
        <v>61</v>
      </c>
      <c r="B35" s="26" t="s">
        <v>9</v>
      </c>
      <c r="C35" s="57" t="s">
        <v>37</v>
      </c>
      <c r="D35" s="27" t="s">
        <v>38</v>
      </c>
      <c r="E35" s="27" t="s">
        <v>39</v>
      </c>
      <c r="F35" s="28" t="s">
        <v>40</v>
      </c>
      <c r="G35" s="26" t="s">
        <v>12</v>
      </c>
    </row>
    <row r="36" ht="35.25" customHeight="1" spans="1:7">
      <c r="A36" s="58" t="s">
        <v>62</v>
      </c>
      <c r="B36" s="85" t="s">
        <v>63</v>
      </c>
      <c r="C36" s="86">
        <v>1200</v>
      </c>
      <c r="D36" s="73">
        <v>1</v>
      </c>
      <c r="E36" s="58">
        <v>1</v>
      </c>
      <c r="F36" s="65">
        <f>C36*D36*E36</f>
        <v>1200</v>
      </c>
      <c r="G36" s="87" t="s">
        <v>64</v>
      </c>
    </row>
    <row r="37" ht="20.1" customHeight="1" spans="1:7">
      <c r="A37" s="58" t="s">
        <v>65</v>
      </c>
      <c r="B37" s="88" t="s">
        <v>66</v>
      </c>
      <c r="C37" s="86">
        <v>800</v>
      </c>
      <c r="D37" s="73">
        <v>1</v>
      </c>
      <c r="E37" s="58">
        <v>1</v>
      </c>
      <c r="F37" s="65">
        <f>C37*D37*E37</f>
        <v>800</v>
      </c>
      <c r="G37" s="87" t="s">
        <v>67</v>
      </c>
    </row>
    <row r="38" ht="30.95" customHeight="1" spans="1:7">
      <c r="A38" s="58" t="s">
        <v>68</v>
      </c>
      <c r="B38" s="89" t="s">
        <v>69</v>
      </c>
      <c r="C38" s="86">
        <v>1500</v>
      </c>
      <c r="D38" s="73">
        <v>1</v>
      </c>
      <c r="E38" s="58">
        <v>1</v>
      </c>
      <c r="F38" s="65">
        <f>C38*D38*E38</f>
        <v>1500</v>
      </c>
      <c r="G38" s="90" t="s">
        <v>70</v>
      </c>
    </row>
    <row r="39" ht="33.95" customHeight="1" spans="1:8">
      <c r="A39" s="58" t="s">
        <v>71</v>
      </c>
      <c r="B39" s="59" t="s">
        <v>72</v>
      </c>
      <c r="C39" s="86">
        <v>1200</v>
      </c>
      <c r="D39" s="73">
        <v>1</v>
      </c>
      <c r="E39" s="58">
        <v>1</v>
      </c>
      <c r="F39" s="65">
        <f>C39*D39*E39</f>
        <v>1200</v>
      </c>
      <c r="G39" s="91" t="s">
        <v>73</v>
      </c>
      <c r="H39" s="1">
        <v>1</v>
      </c>
    </row>
    <row r="40" ht="24.95" customHeight="1" spans="1:7">
      <c r="A40" s="36" t="s">
        <v>61</v>
      </c>
      <c r="B40" s="37"/>
      <c r="C40" s="37"/>
      <c r="D40" s="37"/>
      <c r="E40" s="37"/>
      <c r="F40" s="67">
        <f>SUM((F36:F39))</f>
        <v>4700</v>
      </c>
      <c r="G40" s="80"/>
    </row>
    <row r="41" ht="24.95" customHeight="1" spans="1:7">
      <c r="A41" s="81"/>
      <c r="B41" s="82"/>
      <c r="C41" s="82"/>
      <c r="D41" s="82"/>
      <c r="E41" s="82"/>
      <c r="F41" s="83"/>
      <c r="G41" s="84"/>
    </row>
    <row r="42" ht="36.95" customHeight="1" spans="1:7">
      <c r="A42" s="92" t="s">
        <v>74</v>
      </c>
      <c r="B42" s="26" t="s">
        <v>9</v>
      </c>
      <c r="C42" s="57" t="s">
        <v>37</v>
      </c>
      <c r="D42" s="27" t="s">
        <v>38</v>
      </c>
      <c r="E42" s="27" t="s">
        <v>39</v>
      </c>
      <c r="F42" s="28" t="s">
        <v>40</v>
      </c>
      <c r="G42" s="26" t="s">
        <v>12</v>
      </c>
    </row>
    <row r="43" ht="31.5" customHeight="1" spans="1:7">
      <c r="A43" s="73" t="s">
        <v>75</v>
      </c>
      <c r="B43" s="74" t="s">
        <v>76</v>
      </c>
      <c r="C43" s="93">
        <v>3000</v>
      </c>
      <c r="D43" s="73">
        <v>1</v>
      </c>
      <c r="E43" s="73">
        <v>1</v>
      </c>
      <c r="F43" s="94">
        <f>C43*D43*E43</f>
        <v>3000</v>
      </c>
      <c r="G43" s="95" t="s">
        <v>77</v>
      </c>
    </row>
    <row r="44" ht="31.5" customHeight="1" spans="1:7">
      <c r="A44" s="73" t="s">
        <v>78</v>
      </c>
      <c r="B44" s="96" t="s">
        <v>79</v>
      </c>
      <c r="C44" s="93">
        <v>300</v>
      </c>
      <c r="D44" s="73">
        <v>1</v>
      </c>
      <c r="E44" s="73">
        <v>12</v>
      </c>
      <c r="F44" s="94">
        <f>C44*D44*E44</f>
        <v>3600</v>
      </c>
      <c r="G44" s="97" t="s">
        <v>80</v>
      </c>
    </row>
    <row r="45" ht="31.5" customHeight="1" spans="1:7">
      <c r="A45" s="73" t="s">
        <v>81</v>
      </c>
      <c r="B45" s="96" t="s">
        <v>82</v>
      </c>
      <c r="C45" s="93">
        <v>400</v>
      </c>
      <c r="D45" s="73">
        <v>1</v>
      </c>
      <c r="E45" s="73">
        <v>1</v>
      </c>
      <c r="F45" s="94">
        <f>C45*D45*E45</f>
        <v>400</v>
      </c>
      <c r="G45" s="97" t="s">
        <v>83</v>
      </c>
    </row>
    <row r="46" ht="24.95" customHeight="1" spans="1:10">
      <c r="A46" s="36" t="s">
        <v>84</v>
      </c>
      <c r="B46" s="37"/>
      <c r="C46" s="37"/>
      <c r="D46" s="37"/>
      <c r="E46" s="37"/>
      <c r="F46" s="67">
        <f>SUM(F43:F45)</f>
        <v>7000</v>
      </c>
      <c r="G46" s="80"/>
      <c r="J46" s="105"/>
    </row>
    <row r="47" ht="24.95" customHeight="1" spans="1:7">
      <c r="A47" s="81"/>
      <c r="B47" s="82"/>
      <c r="C47" s="82"/>
      <c r="D47" s="82"/>
      <c r="E47" s="82"/>
      <c r="F47" s="83"/>
      <c r="G47" s="84"/>
    </row>
    <row r="48" ht="24.95" customHeight="1" spans="1:7">
      <c r="A48" s="26" t="s">
        <v>85</v>
      </c>
      <c r="B48" s="26" t="s">
        <v>9</v>
      </c>
      <c r="C48" s="57" t="s">
        <v>37</v>
      </c>
      <c r="D48" s="27" t="s">
        <v>38</v>
      </c>
      <c r="E48" s="27" t="s">
        <v>39</v>
      </c>
      <c r="F48" s="28" t="s">
        <v>40</v>
      </c>
      <c r="G48" s="26" t="s">
        <v>12</v>
      </c>
    </row>
    <row r="49" ht="36.95" customHeight="1" spans="1:7">
      <c r="A49" s="58" t="s">
        <v>86</v>
      </c>
      <c r="B49" s="74" t="s">
        <v>87</v>
      </c>
      <c r="C49" s="86">
        <v>5</v>
      </c>
      <c r="D49" s="58">
        <v>1</v>
      </c>
      <c r="E49" s="58">
        <v>12</v>
      </c>
      <c r="F49" s="65">
        <f>C49*D49*E49</f>
        <v>60</v>
      </c>
      <c r="G49" s="87" t="s">
        <v>88</v>
      </c>
    </row>
    <row r="50" ht="24.95" customHeight="1" spans="1:7">
      <c r="A50" s="36" t="s">
        <v>85</v>
      </c>
      <c r="B50" s="37"/>
      <c r="C50" s="37"/>
      <c r="D50" s="37"/>
      <c r="E50" s="37"/>
      <c r="F50" s="67">
        <f>SUM(F49:F49)</f>
        <v>60</v>
      </c>
      <c r="G50" s="80"/>
    </row>
    <row r="51" ht="24.95" customHeight="1" spans="1:7">
      <c r="A51" s="81"/>
      <c r="B51" s="82"/>
      <c r="C51" s="82"/>
      <c r="D51" s="82"/>
      <c r="E51" s="82"/>
      <c r="F51" s="83"/>
      <c r="G51" s="84"/>
    </row>
    <row r="52" ht="24.95" customHeight="1" spans="1:7">
      <c r="A52" s="26" t="s">
        <v>89</v>
      </c>
      <c r="B52" s="26" t="s">
        <v>9</v>
      </c>
      <c r="C52" s="57" t="s">
        <v>37</v>
      </c>
      <c r="D52" s="27" t="s">
        <v>38</v>
      </c>
      <c r="E52" s="27" t="s">
        <v>39</v>
      </c>
      <c r="F52" s="28" t="s">
        <v>40</v>
      </c>
      <c r="G52" s="26" t="s">
        <v>12</v>
      </c>
    </row>
    <row r="53" ht="30" customHeight="1" spans="1:7">
      <c r="A53" s="73" t="s">
        <v>90</v>
      </c>
      <c r="B53" s="34" t="s">
        <v>91</v>
      </c>
      <c r="C53" s="93">
        <v>800</v>
      </c>
      <c r="D53" s="73">
        <v>1</v>
      </c>
      <c r="E53" s="73">
        <v>1</v>
      </c>
      <c r="F53" s="98">
        <f>C53*D53*E53</f>
        <v>800</v>
      </c>
      <c r="G53" s="99" t="s">
        <v>92</v>
      </c>
    </row>
    <row r="54" ht="24.95" customHeight="1" spans="1:7">
      <c r="A54" s="36" t="s">
        <v>93</v>
      </c>
      <c r="B54" s="37"/>
      <c r="C54" s="37"/>
      <c r="D54" s="37"/>
      <c r="E54" s="37"/>
      <c r="F54" s="67">
        <f>SUM(F53:F53)</f>
        <v>800</v>
      </c>
      <c r="G54" s="80"/>
    </row>
    <row r="55" ht="24.95" customHeight="1" spans="1:7">
      <c r="A55" s="81"/>
      <c r="B55" s="82"/>
      <c r="C55" s="82"/>
      <c r="D55" s="82"/>
      <c r="E55" s="82"/>
      <c r="F55" s="83"/>
      <c r="G55" s="84"/>
    </row>
    <row r="56" ht="24.95" customHeight="1" spans="1:7">
      <c r="A56" s="26" t="s">
        <v>94</v>
      </c>
      <c r="B56" s="26" t="s">
        <v>9</v>
      </c>
      <c r="C56" s="57" t="s">
        <v>37</v>
      </c>
      <c r="D56" s="27" t="s">
        <v>95</v>
      </c>
      <c r="E56" s="27" t="s">
        <v>96</v>
      </c>
      <c r="F56" s="28" t="s">
        <v>40</v>
      </c>
      <c r="G56" s="26" t="s">
        <v>12</v>
      </c>
    </row>
    <row r="57" ht="28.5" customHeight="1" spans="1:7">
      <c r="A57" s="73" t="s">
        <v>97</v>
      </c>
      <c r="B57" s="100" t="s">
        <v>98</v>
      </c>
      <c r="F57" s="101">
        <f>(F28+F33+F40+F46+F50+F54)*0.08</f>
        <v>1804.8</v>
      </c>
      <c r="G57" s="1" t="s">
        <v>99</v>
      </c>
    </row>
    <row r="58" ht="24.95" customHeight="1" spans="1:7">
      <c r="A58" s="36" t="s">
        <v>100</v>
      </c>
      <c r="B58" s="37"/>
      <c r="C58" s="37"/>
      <c r="D58" s="37"/>
      <c r="E58" s="37"/>
      <c r="F58" s="67"/>
      <c r="G58" s="80"/>
    </row>
    <row r="59" ht="30.75" customHeight="1" spans="1:7">
      <c r="A59" s="102"/>
      <c r="B59" s="102"/>
      <c r="C59" s="102"/>
      <c r="D59" s="102"/>
      <c r="E59" s="102"/>
      <c r="F59" s="103"/>
      <c r="G59" s="104"/>
    </row>
    <row r="60" ht="36" customHeight="1" spans="1:7">
      <c r="A60" s="26" t="s">
        <v>101</v>
      </c>
      <c r="B60" s="26" t="s">
        <v>9</v>
      </c>
      <c r="C60" s="57" t="s">
        <v>37</v>
      </c>
      <c r="D60" s="27" t="s">
        <v>38</v>
      </c>
      <c r="E60" s="27" t="s">
        <v>39</v>
      </c>
      <c r="F60" s="28" t="s">
        <v>40</v>
      </c>
      <c r="G60" s="26" t="s">
        <v>12</v>
      </c>
    </row>
    <row r="61" ht="30.75" customHeight="1" spans="1:7">
      <c r="A61" s="73" t="s">
        <v>102</v>
      </c>
      <c r="B61" s="34" t="s">
        <v>103</v>
      </c>
      <c r="C61" s="93">
        <f>D19*0.06</f>
        <v>1461.888</v>
      </c>
      <c r="D61" s="73">
        <v>1</v>
      </c>
      <c r="E61" s="73">
        <v>1</v>
      </c>
      <c r="F61" s="94">
        <f>C61*D61*E61</f>
        <v>1461.888</v>
      </c>
      <c r="G61" s="97" t="s">
        <v>104</v>
      </c>
    </row>
    <row r="62" ht="24.95" customHeight="1" spans="1:7">
      <c r="A62" s="36" t="s">
        <v>101</v>
      </c>
      <c r="B62" s="37"/>
      <c r="C62" s="37"/>
      <c r="D62" s="37"/>
      <c r="E62" s="37"/>
      <c r="F62" s="67">
        <f>SUM(F61:F61)</f>
        <v>1461.888</v>
      </c>
      <c r="G62" s="80"/>
    </row>
  </sheetData>
  <mergeCells count="3">
    <mergeCell ref="A1:G1"/>
    <mergeCell ref="A22:C22"/>
    <mergeCell ref="A23:C23"/>
  </mergeCells>
  <pageMargins left="0.699305555555556" right="0.699305555555556" top="0.75" bottom="0.75" header="0.3" footer="0.3"/>
  <pageSetup paperSize="9" scale="74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Agency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Administrator</cp:lastModifiedBy>
  <dcterms:created xsi:type="dcterms:W3CDTF">2014-06-25T18:52:00Z</dcterms:created>
  <dcterms:modified xsi:type="dcterms:W3CDTF">2018-08-22T09:30:54Z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