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mc:AlternateContent xmlns:mc="http://schemas.openxmlformats.org/markup-compatibility/2006">
    <mc:Choice Requires="x15">
      <x15ac:absPath xmlns:x15ac="http://schemas.microsoft.com/office/spreadsheetml/2010/11/ac" url="C:\Users\86139\Desktop\"/>
    </mc:Choice>
  </mc:AlternateContent>
  <xr:revisionPtr revIDLastSave="0" documentId="13_ncr:1_{BC0CE7CC-08AC-406C-97AF-D06A6A4DF0C5}" xr6:coauthVersionLast="43" xr6:coauthVersionMax="43"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机票-六折版 " sheetId="20" state="hidden" r:id="rId4"/>
    <sheet name="希尔顿" sheetId="8" state="hidden" r:id="rId5"/>
  </sheets>
  <definedNames>
    <definedName name="_xlnm.Print_Area" localSheetId="2">旅行社!$A$1:$H$35</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9" i="23" l="1"/>
  <c r="G12" i="23"/>
  <c r="G11" i="23"/>
  <c r="G31" i="23"/>
  <c r="G9" i="8" l="1"/>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G47" i="8"/>
  <c r="G48" i="8"/>
  <c r="G49" i="8"/>
  <c r="I7" i="20"/>
  <c r="I8" i="20"/>
  <c r="I9" i="20"/>
  <c r="I10" i="20"/>
  <c r="I11" i="20"/>
  <c r="I12" i="20"/>
  <c r="I13" i="20"/>
  <c r="I14" i="20"/>
  <c r="G8" i="23"/>
  <c r="G9" i="23"/>
  <c r="C2" i="24"/>
  <c r="C4" i="24"/>
  <c r="C2" i="21"/>
  <c r="C4" i="21"/>
  <c r="C3" i="21"/>
  <c r="G32" i="23" l="1"/>
  <c r="G33" i="23" s="1"/>
  <c r="G34" i="23" s="1"/>
  <c r="G35" i="23" l="1"/>
  <c r="C3" i="24" s="1"/>
</calcChain>
</file>

<file path=xl/sharedStrings.xml><?xml version="1.0" encoding="utf-8"?>
<sst xmlns="http://schemas.openxmlformats.org/spreadsheetml/2006/main" count="205" uniqueCount="144">
  <si>
    <t>凯迪拉克XT6实拍&amp;设计品鉴
预算（机票六折）</t>
  </si>
  <si>
    <t>旅行社
Agency</t>
  </si>
  <si>
    <t>机票</t>
  </si>
  <si>
    <t>合计
Grand Total</t>
  </si>
  <si>
    <t>凯迪拉克XT6 项目</t>
  </si>
  <si>
    <t>设计品鉴
Agency</t>
  </si>
  <si>
    <t>科技品鉴</t>
  </si>
  <si>
    <t>申请费用-395000</t>
  </si>
  <si>
    <t>康辉集团北京国际会议展览有限公司</t>
  </si>
  <si>
    <t xml:space="preserve">Project No:               </t>
  </si>
  <si>
    <t xml:space="preserve">Number of person:       </t>
  </si>
  <si>
    <t xml:space="preserve">项目 Item </t>
  </si>
  <si>
    <t>明细 Description</t>
  </si>
  <si>
    <t>单价 Unit Cost</t>
  </si>
  <si>
    <t>次数 Time</t>
  </si>
  <si>
    <t>数量 Qty.</t>
  </si>
  <si>
    <t>合计 Total</t>
  </si>
  <si>
    <t>备注 Remark</t>
  </si>
  <si>
    <t>Hotel-酒店住宿</t>
  </si>
  <si>
    <t>公付房费</t>
  </si>
  <si>
    <t>媒体大床房
one-bed room</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</si>
  <si>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</si>
  <si>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</si>
  <si>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媒体用餐
Meal</t>
  </si>
  <si>
    <t>Transportation/大巴需求（根据媒体具体航班调整需求）</t>
  </si>
  <si>
    <t>About Media/媒体相关</t>
  </si>
  <si>
    <r>
      <rPr>
        <sz val="9"/>
        <rFont val="微软雅黑"/>
        <family val="2"/>
        <charset val="134"/>
      </rPr>
      <t>总计（Net）</t>
    </r>
  </si>
  <si>
    <t>服务费（10%）</t>
  </si>
  <si>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</si>
  <si>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</si>
  <si>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</si>
  <si>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</si>
  <si>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</si>
  <si>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</si>
  <si>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</si>
  <si>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</si>
  <si>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</si>
  <si>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</si>
  <si>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</si>
  <si>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</si>
  <si>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</si>
  <si>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</si>
  <si>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</si>
  <si>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</si>
  <si>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</si>
  <si>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</si>
  <si>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</si>
  <si>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</si>
  <si>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</si>
  <si>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</si>
  <si>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</si>
  <si>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</si>
  <si>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</si>
  <si>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</si>
  <si>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</si>
  <si>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</si>
  <si>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</si>
  <si>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</si>
  <si>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</si>
  <si>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</si>
  <si>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</si>
  <si>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</si>
  <si>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</si>
  <si>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</si>
  <si>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</si>
  <si>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</si>
  <si>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</si>
  <si>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</si>
  <si>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</si>
  <si>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</si>
  <si>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</si>
  <si>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</si>
  <si>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</si>
  <si>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</si>
  <si>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</si>
  <si>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</si>
  <si>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</si>
  <si>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</si>
  <si>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</si>
  <si>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</si>
  <si>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</si>
  <si>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</si>
  <si>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</si>
  <si>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</si>
  <si>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</si>
  <si>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</si>
  <si>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</si>
  <si>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</si>
  <si>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</si>
  <si>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</si>
  <si>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</si>
  <si>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</si>
  <si>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</si>
  <si>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</si>
  <si>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</si>
  <si>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</si>
  <si>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</si>
  <si>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</si>
  <si>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</si>
  <si>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</si>
  <si>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</si>
  <si>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</si>
  <si>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</si>
  <si>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</si>
  <si>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</si>
  <si>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</si>
  <si>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</si>
  <si>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</si>
  <si>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</si>
  <si>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</si>
  <si>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</si>
  <si>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</si>
  <si>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</si>
  <si>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</si>
  <si>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</si>
  <si>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</si>
  <si>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</si>
  <si>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君信交通费用报销 
Transportation Reimbursement</t>
    <phoneticPr fontId="43" type="noConversion"/>
  </si>
  <si>
    <t>媒体GL8</t>
    <phoneticPr fontId="44" type="noConversion"/>
  </si>
  <si>
    <t>上海虹桥国际机场T2</t>
    <phoneticPr fontId="44" type="noConversion"/>
  </si>
  <si>
    <t>木子度假村</t>
    <phoneticPr fontId="44" type="noConversion"/>
  </si>
  <si>
    <t>易车</t>
    <phoneticPr fontId="44" type="noConversion"/>
  </si>
  <si>
    <t>广德试车场</t>
    <phoneticPr fontId="44" type="noConversion"/>
  </si>
  <si>
    <t>广德县荷花园餐厅</t>
    <phoneticPr fontId="44" type="noConversion"/>
  </si>
  <si>
    <t>汽车之家</t>
    <phoneticPr fontId="44" type="noConversion"/>
  </si>
  <si>
    <t>驾仕派</t>
    <phoneticPr fontId="44" type="noConversion"/>
  </si>
  <si>
    <t>上汽通用</t>
    <phoneticPr fontId="44" type="noConversion"/>
  </si>
  <si>
    <t>SGM</t>
    <phoneticPr fontId="44" type="noConversion"/>
  </si>
  <si>
    <t>摄影师</t>
    <phoneticPr fontId="44"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</si>
  <si>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44" type="noConversion"/>
  </si>
  <si>
    <t>广德食堂</t>
    <phoneticPr fontId="44" type="noConversion"/>
  </si>
  <si>
    <t>6月18日木子晚餐</t>
    <phoneticPr fontId="44" type="noConversion"/>
  </si>
  <si>
    <t>6月19日木子晚餐</t>
    <phoneticPr fontId="44" type="noConversion"/>
  </si>
  <si>
    <t>工作人员标间含摄影师</t>
    <phoneticPr fontId="44" type="noConversion"/>
  </si>
  <si>
    <t>358</t>
    <phoneticPr fontId="44" type="noConversion"/>
  </si>
  <si>
    <t>司机住宿</t>
    <phoneticPr fontId="44" type="noConversion"/>
  </si>
  <si>
    <t>税点可抵扣（6%）</t>
    <phoneticPr fontId="43" type="noConversion"/>
  </si>
  <si>
    <t>Event:       凯迪拉克XT6先期试驾</t>
    <phoneticPr fontId="44" type="noConversion"/>
  </si>
  <si>
    <t>VENUE:    上汽通用广德试车场</t>
    <phoneticPr fontId="44" type="noConversion"/>
  </si>
  <si>
    <t>凯迪拉克XT6先期试驾</t>
    <phoneticPr fontId="44" type="noConversion"/>
  </si>
  <si>
    <t>Date:        Jun 18-20</t>
    <phoneticPr fontId="44" type="noConversion"/>
  </si>
  <si>
    <t>2019年6月18-20日</t>
    <phoneticPr fontId="44" type="noConversion"/>
  </si>
  <si>
    <t>广德试车场不让非SGM人员入住，所以只能住木子山庄</t>
  </si>
  <si>
    <t>易车网媒体2晚*3间，汽车之家媒体2间*4间，驾仕派1晚*2间</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</si>
</sst>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0;[Red]#,##0"/>
  </numFmts>
  <fonts count="46">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name val="宋体"/>
      <family val="3"/>
      <charset val="134"/>
      <scheme val="minor"/>
    </font>
    <font>
      <sz val="10"/>
      <color theme="1"/>
      <name val="微软雅黑"/>
      <family val="2"/>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6">
    <xf numFmtId="0" fontId="0" fillId="0" borderId="0">
      <alignment vertical="center"/>
    </xf>
    <xf numFmtId="0" fontId="19" fillId="16" borderId="0" applyNumberFormat="0" applyBorder="0" applyProtection="0">
      <alignment vertical="center"/>
    </xf>
    <xf numFmtId="0" fontId="18" fillId="14" borderId="0" applyNumberFormat="0" applyBorder="0" applyAlignment="0" applyProtection="0">
      <alignment vertical="center"/>
    </xf>
    <xf numFmtId="0" fontId="20" fillId="0" borderId="0" applyNumberFormat="0" applyBorder="0" applyAlignment="0" applyProtection="0">
      <alignment vertical="center"/>
    </xf>
    <xf numFmtId="0" fontId="29" fillId="0" borderId="0" applyNumberFormat="0" applyBorder="0" applyAlignment="0" applyProtection="0">
      <alignment vertical="center"/>
    </xf>
    <xf numFmtId="0" fontId="31" fillId="6" borderId="25" applyNumberFormat="0" applyProtection="0">
      <alignment vertical="center"/>
    </xf>
    <xf numFmtId="0" fontId="36" fillId="0" borderId="32" applyNumberFormat="0" applyProtection="0">
      <alignment vertical="center"/>
    </xf>
    <xf numFmtId="0" fontId="17" fillId="15" borderId="0" applyNumberFormat="0" applyBorder="0" applyAlignment="0" applyProtection="0">
      <alignment vertical="center"/>
    </xf>
    <xf numFmtId="0" fontId="18" fillId="18" borderId="0" applyNumberFormat="0" applyBorder="0" applyAlignment="0" applyProtection="0">
      <alignment vertical="center"/>
    </xf>
    <xf numFmtId="0" fontId="19" fillId="24" borderId="0" applyNumberFormat="0" applyBorder="0" applyProtection="0">
      <alignment vertical="center"/>
    </xf>
    <xf numFmtId="0" fontId="19" fillId="19" borderId="0" applyNumberFormat="0" applyBorder="0" applyProtection="0">
      <alignment vertical="center"/>
    </xf>
    <xf numFmtId="0" fontId="19" fillId="35" borderId="0" applyNumberFormat="0" applyBorder="0" applyProtection="0">
      <alignment vertical="center"/>
    </xf>
    <xf numFmtId="0" fontId="18" fillId="17" borderId="0" applyNumberFormat="0" applyBorder="0" applyAlignment="0" applyProtection="0">
      <alignment vertical="center"/>
    </xf>
    <xf numFmtId="0" fontId="19" fillId="6" borderId="0" applyNumberFormat="0" applyBorder="0" applyProtection="0">
      <alignment vertical="center"/>
    </xf>
    <xf numFmtId="0" fontId="19" fillId="20" borderId="0" applyNumberFormat="0" applyBorder="0" applyProtection="0">
      <alignment vertical="center"/>
    </xf>
    <xf numFmtId="0" fontId="2" fillId="0" borderId="0"/>
    <xf numFmtId="0" fontId="42" fillId="0" borderId="0"/>
    <xf numFmtId="0" fontId="19" fillId="22" borderId="0" applyNumberFormat="0" applyBorder="0" applyProtection="0">
      <alignment vertical="center"/>
    </xf>
    <xf numFmtId="0" fontId="19" fillId="25" borderId="0" applyNumberFormat="0" applyBorder="0" applyProtection="0">
      <alignment vertical="center"/>
    </xf>
    <xf numFmtId="0" fontId="19" fillId="28" borderId="0" applyNumberFormat="0" applyBorder="0" applyProtection="0">
      <alignment vertical="center"/>
    </xf>
    <xf numFmtId="0" fontId="19" fillId="16" borderId="0" applyNumberFormat="0" applyBorder="0" applyProtection="0">
      <alignment vertical="center"/>
    </xf>
    <xf numFmtId="0" fontId="19" fillId="25" borderId="0" applyNumberFormat="0" applyBorder="0" applyProtection="0">
      <alignment vertical="center"/>
    </xf>
    <xf numFmtId="0" fontId="19" fillId="31" borderId="0" applyNumberFormat="0" applyBorder="0" applyProtection="0">
      <alignment vertical="center"/>
    </xf>
    <xf numFmtId="0" fontId="23" fillId="34" borderId="0" applyNumberFormat="0" applyBorder="0" applyProtection="0">
      <alignment vertical="center"/>
    </xf>
    <xf numFmtId="0" fontId="23" fillId="28" borderId="0" applyNumberFormat="0" applyBorder="0" applyProtection="0">
      <alignment vertical="center"/>
    </xf>
    <xf numFmtId="0" fontId="23" fillId="2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29" borderId="0" applyNumberFormat="0" applyBorder="0" applyProtection="0">
      <alignment vertical="center"/>
    </xf>
    <xf numFmtId="0" fontId="28" fillId="24" borderId="0" applyNumberFormat="0" applyBorder="0" applyAlignment="0" applyProtection="0">
      <alignment vertical="center"/>
    </xf>
    <xf numFmtId="0" fontId="23" fillId="21" borderId="0" applyNumberFormat="0" applyBorder="0" applyProtection="0">
      <alignment vertical="center"/>
    </xf>
    <xf numFmtId="0" fontId="23" fillId="7" borderId="0" applyNumberFormat="0" applyBorder="0" applyProtection="0">
      <alignment vertical="center"/>
    </xf>
    <xf numFmtId="0" fontId="23" fillId="3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33" borderId="0" applyNumberFormat="0" applyBorder="0" applyProtection="0">
      <alignment vertical="center"/>
    </xf>
    <xf numFmtId="0" fontId="28" fillId="24" borderId="0" applyNumberFormat="0" applyBorder="0" applyProtection="0">
      <alignment vertical="center"/>
    </xf>
    <xf numFmtId="0" fontId="22" fillId="4" borderId="25" applyNumberFormat="0" applyProtection="0">
      <alignment vertical="center"/>
    </xf>
    <xf numFmtId="0" fontId="26" fillId="5" borderId="26" applyNumberFormat="0" applyProtection="0">
      <alignment vertical="center"/>
    </xf>
    <xf numFmtId="0" fontId="28" fillId="24" borderId="0" applyNumberFormat="0" applyBorder="0" applyAlignment="0" applyProtection="0">
      <alignment vertical="center"/>
    </xf>
    <xf numFmtId="176" fontId="42" fillId="0" borderId="0" applyFont="0" applyFill="0" applyBorder="0" applyAlignment="0" applyProtection="0"/>
    <xf numFmtId="0" fontId="24" fillId="0" borderId="0" applyNumberFormat="0" applyBorder="0" applyProtection="0">
      <alignment vertical="center"/>
    </xf>
    <xf numFmtId="0" fontId="21" fillId="19" borderId="0" applyNumberFormat="0" applyBorder="0" applyProtection="0">
      <alignment vertical="center"/>
    </xf>
    <xf numFmtId="0" fontId="30" fillId="0" borderId="28" applyNumberFormat="0" applyProtection="0">
      <alignment vertical="center"/>
    </xf>
    <xf numFmtId="0" fontId="34" fillId="0" borderId="31" applyNumberFormat="0" applyProtection="0">
      <alignment vertical="center"/>
    </xf>
    <xf numFmtId="0" fontId="36" fillId="0" borderId="0" applyNumberFormat="0" applyBorder="0" applyProtection="0">
      <alignment vertical="center"/>
    </xf>
    <xf numFmtId="0" fontId="38" fillId="0" borderId="33" applyNumberFormat="0" applyProtection="0">
      <alignment vertical="center"/>
    </xf>
    <xf numFmtId="0" fontId="39" fillId="32" borderId="0" applyNumberFormat="0" applyBorder="0" applyProtection="0">
      <alignment vertical="center"/>
    </xf>
    <xf numFmtId="0" fontId="40" fillId="0" borderId="0"/>
    <xf numFmtId="0" fontId="42" fillId="0" borderId="0">
      <alignment vertical="center"/>
    </xf>
    <xf numFmtId="178" fontId="25" fillId="0" borderId="0"/>
    <xf numFmtId="0" fontId="42" fillId="26" borderId="27" applyNumberFormat="0" applyProtection="0">
      <alignment vertical="center"/>
    </xf>
    <xf numFmtId="0" fontId="32" fillId="4" borderId="29" applyNumberFormat="0" applyProtection="0">
      <alignment vertical="center"/>
    </xf>
    <xf numFmtId="0" fontId="20" fillId="0" borderId="0"/>
    <xf numFmtId="0" fontId="42" fillId="0" borderId="0">
      <alignment vertical="center"/>
    </xf>
    <xf numFmtId="0" fontId="27" fillId="0" borderId="0" applyNumberFormat="0" applyBorder="0" applyProtection="0">
      <alignment vertical="center"/>
    </xf>
    <xf numFmtId="0" fontId="33" fillId="0" borderId="30" applyNumberFormat="0" applyProtection="0">
      <alignment vertical="center"/>
    </xf>
    <xf numFmtId="0" fontId="35" fillId="0" borderId="0" applyNumberFormat="0" applyBorder="0" applyProtection="0">
      <alignment vertical="center"/>
    </xf>
    <xf numFmtId="0" fontId="37" fillId="0" borderId="0"/>
    <xf numFmtId="0" fontId="42" fillId="0" borderId="0"/>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43" fontId="42" fillId="0" borderId="0" applyFont="0" applyFill="0" applyBorder="0" applyAlignment="0" applyProtection="0">
      <alignment vertical="center"/>
    </xf>
    <xf numFmtId="0" fontId="29" fillId="0" borderId="0" applyNumberFormat="0" applyBorder="0" applyAlignment="0" applyProtection="0">
      <alignment vertical="center"/>
    </xf>
    <xf numFmtId="0" fontId="29" fillId="0" borderId="0"/>
    <xf numFmtId="0" fontId="20" fillId="0" borderId="0" applyNumberFormat="0" applyBorder="0" applyAlignment="0" applyProtection="0">
      <alignment vertical="center"/>
    </xf>
  </cellStyleXfs>
  <cellXfs count="154">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40" fontId="4" fillId="3" borderId="1" xfId="50" applyNumberFormat="1" applyFont="1" applyFill="1" applyBorder="1" applyAlignment="1">
      <alignment horizontal="center" vertical="center"/>
    </xf>
    <xf numFmtId="0" fontId="1" fillId="0" borderId="0" xfId="49" applyFont="1" applyFill="1" applyAlignment="1">
      <alignment horizontal="center" vertical="center"/>
    </xf>
    <xf numFmtId="0" fontId="1" fillId="2" borderId="34" xfId="49" applyFont="1" applyFill="1" applyBorder="1" applyAlignment="1">
      <alignment horizontal="left" vertical="center"/>
    </xf>
    <xf numFmtId="0" fontId="13" fillId="10" borderId="34" xfId="49" applyFont="1" applyFill="1" applyBorder="1" applyAlignment="1">
      <alignment horizontal="center" vertical="center" wrapText="1"/>
    </xf>
    <xf numFmtId="177" fontId="13" fillId="10" borderId="34" xfId="49" applyNumberFormat="1" applyFont="1" applyFill="1" applyBorder="1" applyAlignment="1">
      <alignment horizontal="center" vertical="center"/>
    </xf>
    <xf numFmtId="0" fontId="14" fillId="10" borderId="34" xfId="49" applyFont="1" applyFill="1" applyBorder="1" applyAlignment="1">
      <alignment horizontal="center" vertical="center" wrapText="1"/>
    </xf>
    <xf numFmtId="177" fontId="1" fillId="0" borderId="34" xfId="49" applyNumberFormat="1" applyFont="1" applyFill="1" applyBorder="1" applyAlignment="1">
      <alignment horizontal="center" vertical="center"/>
    </xf>
    <xf numFmtId="0" fontId="1" fillId="0" borderId="34" xfId="49" applyFont="1" applyFill="1" applyBorder="1" applyAlignment="1">
      <alignment horizontal="center" vertical="center" wrapText="1"/>
    </xf>
    <xf numFmtId="0" fontId="1" fillId="0" borderId="34" xfId="49" applyFont="1" applyFill="1" applyBorder="1" applyAlignment="1">
      <alignment horizontal="center" vertical="center"/>
    </xf>
    <xf numFmtId="180" fontId="6" fillId="6" borderId="34" xfId="49" applyNumberFormat="1" applyFont="1" applyFill="1" applyBorder="1" applyAlignment="1">
      <alignment horizontal="center" vertical="center"/>
    </xf>
    <xf numFmtId="177" fontId="3" fillId="12" borderId="34" xfId="49" applyNumberFormat="1" applyFont="1" applyFill="1" applyBorder="1" applyAlignment="1">
      <alignment horizontal="center" vertical="center"/>
    </xf>
    <xf numFmtId="0" fontId="12" fillId="0" borderId="34" xfId="0" applyFont="1" applyFill="1" applyBorder="1" applyAlignment="1">
      <alignment horizontal="center" vertical="center"/>
    </xf>
    <xf numFmtId="31" fontId="12" fillId="0" borderId="34" xfId="0" applyNumberFormat="1" applyFont="1" applyFill="1" applyBorder="1" applyAlignment="1">
      <alignment horizontal="center" vertical="center"/>
    </xf>
    <xf numFmtId="0" fontId="1" fillId="2" borderId="34" xfId="49" applyFont="1" applyFill="1" applyBorder="1" applyAlignment="1">
      <alignment horizontal="center" vertical="center" wrapText="1"/>
    </xf>
    <xf numFmtId="14" fontId="1" fillId="0" borderId="34" xfId="49" applyNumberFormat="1" applyFont="1" applyFill="1" applyBorder="1" applyAlignment="1">
      <alignment horizontal="center" vertical="center" wrapText="1"/>
    </xf>
    <xf numFmtId="0" fontId="4" fillId="11" borderId="34" xfId="49" applyFont="1" applyFill="1" applyBorder="1" applyAlignment="1">
      <alignment horizontal="center" vertical="center" wrapText="1"/>
    </xf>
    <xf numFmtId="0" fontId="4" fillId="3" borderId="34" xfId="49" applyFont="1" applyFill="1" applyBorder="1" applyAlignment="1">
      <alignment horizontal="center" vertical="center" wrapText="1"/>
    </xf>
    <xf numFmtId="0" fontId="1" fillId="0" borderId="34" xfId="49" applyFont="1" applyFill="1" applyBorder="1" applyAlignment="1">
      <alignment horizontal="center" vertical="center" wrapText="1" readingOrder="1"/>
    </xf>
    <xf numFmtId="0" fontId="1" fillId="0" borderId="0" xfId="49" applyFont="1" applyFill="1">
      <alignment vertical="center"/>
    </xf>
    <xf numFmtId="0" fontId="3" fillId="0" borderId="34" xfId="0" applyFont="1" applyFill="1" applyBorder="1" applyAlignment="1">
      <alignment vertical="center"/>
    </xf>
    <xf numFmtId="0" fontId="4" fillId="11" borderId="38" xfId="49" applyFont="1" applyFill="1" applyBorder="1" applyAlignment="1">
      <alignment horizontal="center" vertical="center" wrapText="1"/>
    </xf>
    <xf numFmtId="177" fontId="6" fillId="6" borderId="9" xfId="49" applyNumberFormat="1" applyFont="1" applyFill="1" applyBorder="1" applyAlignment="1">
      <alignment horizontal="center" vertical="center"/>
    </xf>
    <xf numFmtId="0" fontId="1" fillId="0" borderId="0" xfId="49" applyFont="1" applyFill="1" applyBorder="1" applyAlignment="1">
      <alignment horizontal="center" vertical="center"/>
    </xf>
    <xf numFmtId="58" fontId="45" fillId="0" borderId="34" xfId="0" applyNumberFormat="1" applyFont="1" applyBorder="1" applyAlignment="1">
      <alignment horizontal="center" vertical="center"/>
    </xf>
    <xf numFmtId="49" fontId="45" fillId="0" borderId="34" xfId="0" applyNumberFormat="1" applyFont="1" applyBorder="1" applyAlignment="1">
      <alignment horizontal="center" vertical="center"/>
    </xf>
    <xf numFmtId="0" fontId="45" fillId="0" borderId="34" xfId="0" applyFont="1" applyBorder="1" applyAlignment="1">
      <alignment horizontal="center" vertical="center"/>
    </xf>
    <xf numFmtId="7" fontId="45" fillId="0" borderId="34"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15" fillId="13" borderId="2" xfId="50" applyNumberFormat="1" applyFont="1" applyFill="1" applyBorder="1" applyAlignment="1">
      <alignment horizontal="center" vertical="center" wrapText="1"/>
    </xf>
    <xf numFmtId="0" fontId="15" fillId="13" borderId="24" xfId="50" applyNumberFormat="1" applyFont="1" applyFill="1" applyBorder="1" applyAlignment="1">
      <alignment horizontal="center" vertical="center"/>
    </xf>
    <xf numFmtId="0" fontId="15" fillId="13" borderId="3" xfId="50" applyNumberFormat="1" applyFont="1" applyFill="1" applyBorder="1" applyAlignment="1">
      <alignment horizontal="center" vertical="center"/>
    </xf>
    <xf numFmtId="0" fontId="4" fillId="3" borderId="23"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3"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13" borderId="4" xfId="50" applyNumberFormat="1" applyFont="1" applyFill="1" applyBorder="1" applyAlignment="1">
      <alignment horizontal="center" vertical="center" wrapText="1"/>
    </xf>
    <xf numFmtId="0" fontId="15" fillId="13"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2" borderId="9" xfId="49" applyFont="1" applyFill="1" applyBorder="1" applyAlignment="1">
      <alignment horizontal="center" vertical="center"/>
    </xf>
    <xf numFmtId="0" fontId="1" fillId="2" borderId="34" xfId="49" applyFont="1" applyFill="1" applyBorder="1" applyAlignment="1">
      <alignment horizontal="center" vertical="center"/>
    </xf>
    <xf numFmtId="0" fontId="6" fillId="6" borderId="9" xfId="49" applyFont="1" applyFill="1" applyBorder="1" applyAlignment="1">
      <alignment horizontal="center" vertical="center"/>
    </xf>
    <xf numFmtId="0" fontId="6" fillId="6" borderId="34" xfId="0" applyFont="1" applyFill="1" applyBorder="1" applyAlignment="1">
      <alignment horizontal="center" vertical="center"/>
    </xf>
    <xf numFmtId="0" fontId="3" fillId="12" borderId="34" xfId="0" applyFont="1" applyFill="1" applyBorder="1" applyAlignment="1">
      <alignment horizontal="center" vertical="center"/>
    </xf>
    <xf numFmtId="0" fontId="1" fillId="0" borderId="34" xfId="49" applyFont="1" applyFill="1" applyBorder="1" applyAlignment="1">
      <alignment horizontal="center" vertical="center" wrapText="1"/>
    </xf>
    <xf numFmtId="0" fontId="1" fillId="2" borderId="34" xfId="49" applyFont="1" applyFill="1" applyBorder="1" applyAlignment="1">
      <alignment horizontal="center" vertical="center" wrapText="1"/>
    </xf>
    <xf numFmtId="0" fontId="13" fillId="10" borderId="34" xfId="49" applyFont="1" applyFill="1" applyBorder="1" applyAlignment="1">
      <alignment horizontal="center" vertical="center" wrapText="1"/>
    </xf>
    <xf numFmtId="0" fontId="4" fillId="11" borderId="34" xfId="49" applyFont="1" applyFill="1" applyBorder="1" applyAlignment="1">
      <alignment horizontal="center" vertical="center" wrapText="1"/>
    </xf>
    <xf numFmtId="0" fontId="1" fillId="0" borderId="34" xfId="49" applyFont="1" applyBorder="1" applyAlignment="1">
      <alignment horizontal="center" vertical="center" wrapText="1"/>
    </xf>
    <xf numFmtId="0" fontId="45" fillId="0" borderId="34" xfId="0" applyFont="1" applyBorder="1" applyAlignment="1">
      <alignment horizontal="center" vertical="center"/>
    </xf>
    <xf numFmtId="58" fontId="45" fillId="0" borderId="34" xfId="0" applyNumberFormat="1" applyFont="1" applyBorder="1" applyAlignment="1">
      <alignment horizontal="center" vertical="center"/>
    </xf>
    <xf numFmtId="7" fontId="45" fillId="0" borderId="34" xfId="0" applyNumberFormat="1" applyFont="1" applyBorder="1" applyAlignment="1">
      <alignment horizontal="center" vertical="center"/>
    </xf>
    <xf numFmtId="14" fontId="1" fillId="2" borderId="35" xfId="49" applyNumberFormat="1" applyFont="1" applyFill="1" applyBorder="1" applyAlignment="1">
      <alignment horizontal="center" vertical="center"/>
    </xf>
    <xf numFmtId="14" fontId="1" fillId="2" borderId="36" xfId="49" applyNumberFormat="1" applyFont="1" applyFill="1" applyBorder="1" applyAlignment="1">
      <alignment horizontal="center" vertical="center"/>
    </xf>
    <xf numFmtId="14" fontId="1" fillId="2" borderId="37" xfId="49" applyNumberFormat="1" applyFont="1" applyFill="1" applyBorder="1" applyAlignment="1">
      <alignment horizontal="center" vertical="center"/>
    </xf>
    <xf numFmtId="14" fontId="1" fillId="2" borderId="4" xfId="49" applyNumberFormat="1" applyFont="1" applyFill="1" applyBorder="1" applyAlignment="1">
      <alignment horizontal="center" vertical="center"/>
    </xf>
    <xf numFmtId="14" fontId="1" fillId="2" borderId="0" xfId="49" applyNumberFormat="1" applyFont="1" applyFill="1" applyBorder="1" applyAlignment="1">
      <alignment horizontal="center" vertical="center"/>
    </xf>
    <xf numFmtId="14" fontId="1" fillId="2" borderId="5" xfId="49" applyNumberFormat="1" applyFont="1" applyFill="1" applyBorder="1" applyAlignment="1">
      <alignment horizontal="center" vertical="center"/>
    </xf>
    <xf numFmtId="14" fontId="1" fillId="2" borderId="6" xfId="49" applyNumberFormat="1" applyFont="1" applyFill="1" applyBorder="1" applyAlignment="1">
      <alignment horizontal="center" vertical="center"/>
    </xf>
    <xf numFmtId="14" fontId="1" fillId="2" borderId="22" xfId="49" applyNumberFormat="1" applyFont="1" applyFill="1" applyBorder="1" applyAlignment="1">
      <alignment horizontal="center" vertical="center"/>
    </xf>
    <xf numFmtId="14" fontId="1" fillId="2" borderId="7" xfId="49" applyNumberFormat="1" applyFont="1" applyFill="1" applyBorder="1" applyAlignment="1">
      <alignment horizontal="center" vertical="center"/>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6"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cellXfs>
  <cellStyles count="66">
    <cellStyle name="_ET_STYLE_NoName_00_" xfId="3" xr:uid="{00000000-0005-0000-0000-000012000000}"/>
    <cellStyle name="0,0_x000a__x000a_NA_x000a__x000a_" xfId="15" xr:uid="{00000000-0005-0000-0000-00003B000000}"/>
    <cellStyle name="0,0_x000d__x000a_NA_x000d__x000a_" xfId="4" xr:uid="{00000000-0005-0000-0000-000019000000}"/>
    <cellStyle name="0,0_x000d__x000a_NA_x000d__x000a_ 2" xfId="16" xr:uid="{00000000-0005-0000-0000-00003C000000}"/>
    <cellStyle name="20% - Accent1" xfId="17" xr:uid="{00000000-0005-0000-0000-00003D000000}"/>
    <cellStyle name="20% - Accent2" xfId="9" xr:uid="{00000000-0005-0000-0000-00002A000000}"/>
    <cellStyle name="20% - Accent3" xfId="10" xr:uid="{00000000-0005-0000-0000-00002D000000}"/>
    <cellStyle name="20% - Accent4" xfId="1" xr:uid="{00000000-0005-0000-0000-000007000000}"/>
    <cellStyle name="20% - Accent5" xfId="11" xr:uid="{00000000-0005-0000-0000-000032000000}"/>
    <cellStyle name="20% - Accent6" xfId="13" xr:uid="{00000000-0005-0000-0000-000034000000}"/>
    <cellStyle name="20% - 着色 5" xfId="7" xr:uid="{00000000-0005-0000-0000-000015000000}"/>
    <cellStyle name="40% - Accent1" xfId="18" xr:uid="{00000000-0005-0000-0000-00003E000000}"/>
    <cellStyle name="40% - Accent2" xfId="19" xr:uid="{00000000-0005-0000-0000-00003F000000}"/>
    <cellStyle name="40% - Accent3" xfId="14" xr:uid="{00000000-0005-0000-0000-00003A000000}"/>
    <cellStyle name="40% - Accent4" xfId="20" xr:uid="{00000000-0005-0000-0000-000040000000}"/>
    <cellStyle name="40% - Accent5" xfId="21" xr:uid="{00000000-0005-0000-0000-000041000000}"/>
    <cellStyle name="40% - Accent6" xfId="22" xr:uid="{00000000-0005-0000-0000-000042000000}"/>
    <cellStyle name="60% - Accent1" xfId="23" xr:uid="{00000000-0005-0000-0000-000043000000}"/>
    <cellStyle name="60% - Accent2" xfId="24" xr:uid="{00000000-0005-0000-0000-000044000000}"/>
    <cellStyle name="60% - Accent3" xfId="25" xr:uid="{00000000-0005-0000-0000-000045000000}"/>
    <cellStyle name="60% - Accent4" xfId="26" xr:uid="{00000000-0005-0000-0000-000046000000}"/>
    <cellStyle name="60% - Accent5" xfId="27" xr:uid="{00000000-0005-0000-0000-000047000000}"/>
    <cellStyle name="60% - Accent6" xfId="28" xr:uid="{00000000-0005-0000-0000-000048000000}"/>
    <cellStyle name="60% - 着色 2" xfId="2" xr:uid="{00000000-0005-0000-0000-000003000000}"/>
    <cellStyle name="Accent1" xfId="30" xr:uid="{00000000-0005-0000-0000-00004A000000}"/>
    <cellStyle name="Accent2" xfId="31" xr:uid="{00000000-0005-0000-0000-00004B000000}"/>
    <cellStyle name="Accent3" xfId="32" xr:uid="{00000000-0005-0000-0000-00004C000000}"/>
    <cellStyle name="Accent4" xfId="33" xr:uid="{00000000-0005-0000-0000-00004D000000}"/>
    <cellStyle name="Accent5" xfId="34" xr:uid="{00000000-0005-0000-0000-00004E000000}"/>
    <cellStyle name="Accent6" xfId="35" xr:uid="{00000000-0005-0000-0000-00004F000000}"/>
    <cellStyle name="Bad" xfId="36" xr:uid="{00000000-0005-0000-0000-000050000000}"/>
    <cellStyle name="Calculation" xfId="37" xr:uid="{00000000-0005-0000-0000-000051000000}"/>
    <cellStyle name="Check Cell" xfId="38" xr:uid="{00000000-0005-0000-0000-000052000000}"/>
    <cellStyle name="Currency 2" xfId="40" xr:uid="{00000000-0005-0000-0000-000054000000}"/>
    <cellStyle name="Explanatory Text" xfId="41" xr:uid="{00000000-0005-0000-0000-000055000000}"/>
    <cellStyle name="Good" xfId="42" xr:uid="{00000000-0005-0000-0000-000056000000}"/>
    <cellStyle name="Heading 1" xfId="43" xr:uid="{00000000-0005-0000-0000-000057000000}"/>
    <cellStyle name="Heading 2" xfId="44" xr:uid="{00000000-0005-0000-0000-000058000000}"/>
    <cellStyle name="Heading 3" xfId="6" xr:uid="{00000000-0005-0000-0000-000028000000}"/>
    <cellStyle name="Heading 4" xfId="45" xr:uid="{00000000-0005-0000-0000-000059000000}"/>
    <cellStyle name="Input" xfId="5" xr:uid="{00000000-0005-0000-0000-00001F000000}"/>
    <cellStyle name="Linked Cell" xfId="46" xr:uid="{00000000-0005-0000-0000-00005A000000}"/>
    <cellStyle name="Neutral" xfId="47" xr:uid="{00000000-0005-0000-0000-00005B000000}"/>
    <cellStyle name="Normal 2" xfId="48" xr:uid="{00000000-0005-0000-0000-00005C000000}"/>
    <cellStyle name="Normal 3" xfId="49" xr:uid="{00000000-0005-0000-0000-00005D000000}"/>
    <cellStyle name="Normal 4" xfId="50" xr:uid="{00000000-0005-0000-0000-00005E000000}"/>
    <cellStyle name="Note" xfId="51" xr:uid="{00000000-0005-0000-0000-00005F000000}"/>
    <cellStyle name="Output" xfId="52" xr:uid="{00000000-0005-0000-0000-000060000000}"/>
    <cellStyle name="Standard_budget BMW Deal…ng 20070530.xls" xfId="53" xr:uid="{00000000-0005-0000-0000-000061000000}"/>
    <cellStyle name="Title" xfId="55" xr:uid="{00000000-0005-0000-0000-000063000000}"/>
    <cellStyle name="Total" xfId="56" xr:uid="{00000000-0005-0000-0000-000064000000}"/>
    <cellStyle name="Warning Text" xfId="57" xr:uid="{00000000-0005-0000-0000-000065000000}"/>
    <cellStyle name="標準_見積例" xfId="58" xr:uid="{00000000-0005-0000-0000-000066000000}"/>
    <cellStyle name="差_ATSL试驾活动" xfId="29" xr:uid="{00000000-0005-0000-0000-000049000000}"/>
    <cellStyle name="差_Copy of Copy of ATSL上市发布会+试驾 旅行社SOW (第三轮）" xfId="39" xr:uid="{00000000-0005-0000-0000-000053000000}"/>
    <cellStyle name="常规" xfId="0" builtinId="0"/>
    <cellStyle name="常规 2" xfId="54" xr:uid="{00000000-0005-0000-0000-000062000000}"/>
    <cellStyle name="常规_Sheet1" xfId="59" xr:uid="{00000000-0005-0000-0000-000067000000}"/>
    <cellStyle name="好_ATSL试驾活动" xfId="60" xr:uid="{00000000-0005-0000-0000-000068000000}"/>
    <cellStyle name="好_Copy of Copy of ATSL上市发布会+试驾 旅行社SOW (第三轮）" xfId="61" xr:uid="{00000000-0005-0000-0000-000069000000}"/>
    <cellStyle name="千位分隔 2" xfId="62" xr:uid="{00000000-0005-0000-0000-00006A000000}"/>
    <cellStyle name="样式 1" xfId="63" xr:uid="{00000000-0005-0000-0000-00006B000000}"/>
    <cellStyle name="样式 1 2" xfId="64" xr:uid="{00000000-0005-0000-0000-00006C000000}"/>
    <cellStyle name="一般_Sheet1" xfId="65" xr:uid="{00000000-0005-0000-0000-00006D000000}"/>
    <cellStyle name="着色 1" xfId="8" xr:uid="{00000000-0005-0000-0000-000014000000}"/>
    <cellStyle name="着色 5" xfId="12" xr:uid="{00000000-0005-0000-0000-000027000000}"/>
  </cellStyles>
  <dxfs count="0"/>
  <tableStyles count="0" defaultTableStyle="TableStyleMedium9" defaultPivotStyle="PivotStyleLight16"/>
  <colors>
    <mruColors>
      <color rgb="FFFFCC99"/>
      <color rgb="FFC0C0C0"/>
      <color rgb="FFB8CCE4"/>
      <color rgb="FF333333"/>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92" t="s">
        <v>0</v>
      </c>
      <c r="B1" s="93"/>
      <c r="C1" s="94"/>
    </row>
    <row r="2" spans="1:3" ht="37.5" customHeight="1">
      <c r="A2" s="95" t="s">
        <v>1</v>
      </c>
      <c r="B2" s="96"/>
      <c r="C2" s="64" t="e">
        <f>#REF!</f>
        <v>#REF!</v>
      </c>
    </row>
    <row r="3" spans="1:3" ht="15.45">
      <c r="A3" s="95" t="s">
        <v>2</v>
      </c>
      <c r="B3" s="97"/>
      <c r="C3" s="64">
        <f>'机票-六折版 '!I14</f>
        <v>101952</v>
      </c>
    </row>
    <row r="4" spans="1:3" ht="15.45">
      <c r="A4" s="95" t="s">
        <v>3</v>
      </c>
      <c r="B4" s="96"/>
      <c r="C4" s="64"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03" t="s">
        <v>4</v>
      </c>
      <c r="B1" s="104"/>
      <c r="C1" s="104"/>
      <c r="D1" s="104"/>
      <c r="E1" s="104"/>
    </row>
    <row r="2" spans="1:5" ht="15.45">
      <c r="A2" s="95" t="s">
        <v>5</v>
      </c>
      <c r="B2" s="96"/>
      <c r="C2" s="98" t="e">
        <f>#REF!</f>
        <v>#REF!</v>
      </c>
      <c r="D2" s="105"/>
      <c r="E2" s="106"/>
    </row>
    <row r="3" spans="1:5" ht="15.45">
      <c r="A3" s="95" t="s">
        <v>6</v>
      </c>
      <c r="B3" s="97"/>
      <c r="C3" s="98">
        <f>旅行社!G35</f>
        <v>59792.993040000001</v>
      </c>
      <c r="D3" s="105"/>
      <c r="E3" s="106"/>
    </row>
    <row r="4" spans="1:5" ht="15.45">
      <c r="A4" s="95" t="s">
        <v>3</v>
      </c>
      <c r="B4" s="96"/>
      <c r="C4" s="98" t="e">
        <f>SUM(C2:E3)</f>
        <v>#REF!</v>
      </c>
      <c r="D4" s="99"/>
      <c r="E4" s="96"/>
    </row>
    <row r="5" spans="1:5">
      <c r="A5" s="100" t="s">
        <v>7</v>
      </c>
      <c r="B5" s="101"/>
      <c r="C5" s="101"/>
      <c r="D5" s="101"/>
      <c r="E5" s="102"/>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tabSelected="1" view="pageBreakPreview" topLeftCell="A25" zoomScale="70" zoomScaleNormal="70" zoomScaleSheetLayoutView="70" workbookViewId="0">
      <selection activeCell="F8" sqref="F8"/>
    </sheetView>
  </sheetViews>
  <sheetFormatPr defaultColWidth="19.640625" defaultRowHeight="12.9"/>
  <cols>
    <col min="1" max="1" width="23.7109375" style="60" customWidth="1"/>
    <col min="2" max="2" width="17.5" style="61" customWidth="1"/>
    <col min="3" max="3" width="31.640625" style="61"/>
    <col min="4" max="4" width="16.35546875" style="62" bestFit="1" customWidth="1"/>
    <col min="5" max="7" width="12.140625" style="62" customWidth="1"/>
    <col min="8" max="8" width="28.2109375" style="63" customWidth="1"/>
    <col min="9" max="16384" width="19.640625" style="60"/>
  </cols>
  <sheetData>
    <row r="1" spans="1:8" ht="32.15" customHeight="1">
      <c r="A1" s="66" t="s">
        <v>137</v>
      </c>
      <c r="B1" s="113"/>
      <c r="C1" s="113"/>
      <c r="D1" s="113"/>
      <c r="E1" s="113"/>
      <c r="F1" s="113"/>
      <c r="G1" s="113"/>
      <c r="H1" s="113"/>
    </row>
    <row r="2" spans="1:8" ht="13.75">
      <c r="A2" s="66" t="s">
        <v>140</v>
      </c>
      <c r="B2" s="120"/>
      <c r="C2" s="121"/>
      <c r="D2" s="121"/>
      <c r="E2" s="121"/>
      <c r="F2" s="121"/>
      <c r="G2" s="122"/>
      <c r="H2" s="75" t="s">
        <v>8</v>
      </c>
    </row>
    <row r="3" spans="1:8" ht="13.75">
      <c r="A3" s="66" t="s">
        <v>138</v>
      </c>
      <c r="B3" s="123"/>
      <c r="C3" s="124"/>
      <c r="D3" s="124"/>
      <c r="E3" s="124"/>
      <c r="F3" s="124"/>
      <c r="G3" s="125"/>
      <c r="H3" s="76" t="s">
        <v>141</v>
      </c>
    </row>
    <row r="4" spans="1:8" ht="15" customHeight="1">
      <c r="A4" s="66" t="s">
        <v>9</v>
      </c>
      <c r="B4" s="123"/>
      <c r="C4" s="124"/>
      <c r="D4" s="124"/>
      <c r="E4" s="124"/>
      <c r="F4" s="124"/>
      <c r="G4" s="125"/>
      <c r="H4" s="75" t="s">
        <v>139</v>
      </c>
    </row>
    <row r="5" spans="1:8">
      <c r="A5" s="66" t="s">
        <v>10</v>
      </c>
      <c r="B5" s="126"/>
      <c r="C5" s="127"/>
      <c r="D5" s="127"/>
      <c r="E5" s="127"/>
      <c r="F5" s="127"/>
      <c r="G5" s="128"/>
      <c r="H5" s="77"/>
    </row>
    <row r="6" spans="1:8" s="58" customFormat="1">
      <c r="A6" s="114" t="s">
        <v>11</v>
      </c>
      <c r="B6" s="114"/>
      <c r="C6" s="67" t="s">
        <v>12</v>
      </c>
      <c r="D6" s="68" t="s">
        <v>13</v>
      </c>
      <c r="E6" s="68" t="s">
        <v>14</v>
      </c>
      <c r="F6" s="68" t="s">
        <v>15</v>
      </c>
      <c r="G6" s="68" t="s">
        <v>16</v>
      </c>
      <c r="H6" s="69" t="s">
        <v>17</v>
      </c>
    </row>
    <row r="7" spans="1:8" s="58" customFormat="1" ht="15.45">
      <c r="A7" s="115" t="s">
        <v>18</v>
      </c>
      <c r="B7" s="115"/>
      <c r="C7" s="115"/>
      <c r="D7" s="115"/>
      <c r="E7" s="115"/>
      <c r="F7" s="115"/>
      <c r="G7" s="115"/>
      <c r="H7" s="115"/>
    </row>
    <row r="8" spans="1:8" s="65" customFormat="1" ht="64.75" customHeight="1">
      <c r="A8" s="112" t="s">
        <v>129</v>
      </c>
      <c r="B8" s="112" t="s">
        <v>19</v>
      </c>
      <c r="C8" s="78" t="s">
        <v>20</v>
      </c>
      <c r="D8" s="70">
        <v>358</v>
      </c>
      <c r="E8" s="70">
        <v>2</v>
      </c>
      <c r="F8" s="70">
        <v>8</v>
      </c>
      <c r="G8" s="70">
        <f t="shared" ref="G8:G12" si="0">D8*E8*F8</f>
        <v>5728</v>
      </c>
      <c r="H8" s="71" t="s">
        <v>143</v>
      </c>
    </row>
    <row r="9" spans="1:8" s="65" customFormat="1" ht="60.45" customHeight="1">
      <c r="A9" s="112"/>
      <c r="B9" s="112"/>
      <c r="C9" s="78" t="s">
        <v>133</v>
      </c>
      <c r="D9" s="70">
        <v>358</v>
      </c>
      <c r="E9" s="70">
        <v>4</v>
      </c>
      <c r="F9" s="70">
        <v>5</v>
      </c>
      <c r="G9" s="70">
        <f t="shared" si="0"/>
        <v>7160</v>
      </c>
      <c r="H9" s="71" t="s">
        <v>142</v>
      </c>
    </row>
    <row r="10" spans="1:8" s="65" customFormat="1" ht="25.75" customHeight="1">
      <c r="A10" s="116" t="s">
        <v>22</v>
      </c>
      <c r="B10" s="116" t="s">
        <v>23</v>
      </c>
      <c r="C10" s="78" t="s">
        <v>130</v>
      </c>
      <c r="D10" s="70">
        <v>4750</v>
      </c>
      <c r="E10" s="72">
        <v>1</v>
      </c>
      <c r="F10" s="72">
        <v>1</v>
      </c>
      <c r="G10" s="70">
        <v>4750</v>
      </c>
      <c r="H10" s="71"/>
    </row>
    <row r="11" spans="1:8" s="65" customFormat="1" ht="38.700000000000003" customHeight="1">
      <c r="A11" s="116"/>
      <c r="B11" s="116"/>
      <c r="C11" s="78" t="s">
        <v>131</v>
      </c>
      <c r="D11" s="70">
        <v>148</v>
      </c>
      <c r="E11" s="72">
        <v>1</v>
      </c>
      <c r="F11" s="72">
        <v>12</v>
      </c>
      <c r="G11" s="70">
        <f t="shared" si="0"/>
        <v>1776</v>
      </c>
      <c r="H11" s="71"/>
    </row>
    <row r="12" spans="1:8" s="65" customFormat="1" ht="45.75" customHeight="1">
      <c r="A12" s="116"/>
      <c r="B12" s="116"/>
      <c r="C12" s="78" t="s">
        <v>132</v>
      </c>
      <c r="D12" s="70">
        <v>189</v>
      </c>
      <c r="E12" s="72">
        <v>1</v>
      </c>
      <c r="F12" s="72">
        <v>19</v>
      </c>
      <c r="G12" s="70">
        <f t="shared" si="0"/>
        <v>3591</v>
      </c>
      <c r="H12" s="71"/>
    </row>
    <row r="13" spans="1:8" s="59" customFormat="1" ht="15" customHeight="1">
      <c r="A13" s="79" t="s">
        <v>24</v>
      </c>
      <c r="B13" s="79"/>
      <c r="C13" s="79"/>
      <c r="D13" s="79"/>
      <c r="E13" s="79"/>
      <c r="F13" s="79"/>
      <c r="G13" s="79"/>
      <c r="H13" s="79"/>
    </row>
    <row r="14" spans="1:8" s="59" customFormat="1" ht="29.15" customHeight="1">
      <c r="A14" s="117" t="s">
        <v>118</v>
      </c>
      <c r="B14" s="87">
        <v>43634</v>
      </c>
      <c r="C14" s="88" t="s">
        <v>119</v>
      </c>
      <c r="D14" s="88" t="s">
        <v>120</v>
      </c>
      <c r="E14" s="89">
        <v>1</v>
      </c>
      <c r="F14" s="89" t="s">
        <v>121</v>
      </c>
      <c r="G14" s="90">
        <v>2000</v>
      </c>
      <c r="H14" s="80"/>
    </row>
    <row r="15" spans="1:8" s="59" customFormat="1" ht="29.15" customHeight="1">
      <c r="A15" s="117"/>
      <c r="B15" s="87">
        <v>43634</v>
      </c>
      <c r="C15" s="88" t="s">
        <v>126</v>
      </c>
      <c r="D15" s="88" t="s">
        <v>120</v>
      </c>
      <c r="E15" s="89">
        <v>1</v>
      </c>
      <c r="F15" s="89" t="s">
        <v>127</v>
      </c>
      <c r="G15" s="90">
        <v>2000</v>
      </c>
      <c r="H15" s="80"/>
    </row>
    <row r="16" spans="1:8" s="59" customFormat="1" ht="29.15" customHeight="1">
      <c r="A16" s="117"/>
      <c r="B16" s="87">
        <v>43634</v>
      </c>
      <c r="C16" s="88" t="s">
        <v>119</v>
      </c>
      <c r="D16" s="88" t="s">
        <v>120</v>
      </c>
      <c r="E16" s="89">
        <v>1</v>
      </c>
      <c r="F16" s="89" t="s">
        <v>128</v>
      </c>
      <c r="G16" s="90">
        <v>2000</v>
      </c>
      <c r="H16" s="80"/>
    </row>
    <row r="17" spans="1:8" s="59" customFormat="1" ht="29.15" customHeight="1">
      <c r="A17" s="117"/>
      <c r="B17" s="118">
        <v>43635</v>
      </c>
      <c r="C17" s="88" t="s">
        <v>120</v>
      </c>
      <c r="D17" s="88" t="s">
        <v>122</v>
      </c>
      <c r="E17" s="117">
        <v>1</v>
      </c>
      <c r="F17" s="117" t="s">
        <v>121</v>
      </c>
      <c r="G17" s="119">
        <v>1200</v>
      </c>
      <c r="H17" s="80"/>
    </row>
    <row r="18" spans="1:8" s="59" customFormat="1" ht="29.15" customHeight="1">
      <c r="A18" s="117"/>
      <c r="B18" s="118"/>
      <c r="C18" s="88" t="s">
        <v>122</v>
      </c>
      <c r="D18" s="88" t="s">
        <v>123</v>
      </c>
      <c r="E18" s="117"/>
      <c r="F18" s="117"/>
      <c r="G18" s="119"/>
      <c r="H18" s="80"/>
    </row>
    <row r="19" spans="1:8" s="59" customFormat="1" ht="29.15" customHeight="1">
      <c r="A19" s="117"/>
      <c r="B19" s="118"/>
      <c r="C19" s="88" t="s">
        <v>123</v>
      </c>
      <c r="D19" s="88" t="s">
        <v>120</v>
      </c>
      <c r="E19" s="117"/>
      <c r="F19" s="117"/>
      <c r="G19" s="119"/>
      <c r="H19" s="80"/>
    </row>
    <row r="20" spans="1:8" s="59" customFormat="1" ht="29.15" customHeight="1">
      <c r="A20" s="117"/>
      <c r="B20" s="118"/>
      <c r="C20" s="88" t="s">
        <v>119</v>
      </c>
      <c r="D20" s="88" t="s">
        <v>120</v>
      </c>
      <c r="E20" s="89">
        <v>1</v>
      </c>
      <c r="F20" s="89" t="s">
        <v>124</v>
      </c>
      <c r="G20" s="90">
        <v>2000</v>
      </c>
      <c r="H20" s="80"/>
    </row>
    <row r="21" spans="1:8" s="59" customFormat="1" ht="29.15" customHeight="1">
      <c r="A21" s="117"/>
      <c r="B21" s="118"/>
      <c r="C21" s="88" t="s">
        <v>119</v>
      </c>
      <c r="D21" s="88" t="s">
        <v>120</v>
      </c>
      <c r="E21" s="89">
        <v>1</v>
      </c>
      <c r="F21" s="89" t="s">
        <v>125</v>
      </c>
      <c r="G21" s="90">
        <v>2000</v>
      </c>
      <c r="H21" s="80"/>
    </row>
    <row r="22" spans="1:8" s="59" customFormat="1" ht="29.15" customHeight="1">
      <c r="A22" s="117"/>
      <c r="B22" s="118">
        <v>43636</v>
      </c>
      <c r="C22" s="88" t="s">
        <v>120</v>
      </c>
      <c r="D22" s="88" t="s">
        <v>119</v>
      </c>
      <c r="E22" s="89">
        <v>1</v>
      </c>
      <c r="F22" s="89" t="s">
        <v>121</v>
      </c>
      <c r="G22" s="90">
        <v>2000</v>
      </c>
      <c r="H22" s="80"/>
    </row>
    <row r="23" spans="1:8" s="59" customFormat="1" ht="29.15" customHeight="1">
      <c r="A23" s="117"/>
      <c r="B23" s="118"/>
      <c r="C23" s="88" t="s">
        <v>120</v>
      </c>
      <c r="D23" s="88" t="s">
        <v>122</v>
      </c>
      <c r="E23" s="89">
        <v>1</v>
      </c>
      <c r="F23" s="89" t="s">
        <v>124</v>
      </c>
      <c r="G23" s="90">
        <v>600</v>
      </c>
      <c r="H23" s="80"/>
    </row>
    <row r="24" spans="1:8" s="59" customFormat="1" ht="29.15" customHeight="1">
      <c r="A24" s="117"/>
      <c r="B24" s="118"/>
      <c r="C24" s="88" t="s">
        <v>120</v>
      </c>
      <c r="D24" s="88" t="s">
        <v>122</v>
      </c>
      <c r="E24" s="89">
        <v>1</v>
      </c>
      <c r="F24" s="89" t="s">
        <v>125</v>
      </c>
      <c r="G24" s="90">
        <v>600</v>
      </c>
      <c r="H24" s="80"/>
    </row>
    <row r="25" spans="1:8" s="59" customFormat="1" ht="29.15" customHeight="1">
      <c r="A25" s="117"/>
      <c r="B25" s="118"/>
      <c r="C25" s="88" t="s">
        <v>122</v>
      </c>
      <c r="D25" s="88" t="s">
        <v>123</v>
      </c>
      <c r="E25" s="89">
        <v>1</v>
      </c>
      <c r="F25" s="89" t="s">
        <v>124</v>
      </c>
      <c r="G25" s="90">
        <v>600</v>
      </c>
      <c r="H25" s="80"/>
    </row>
    <row r="26" spans="1:8" s="59" customFormat="1" ht="29.15" customHeight="1">
      <c r="A26" s="117"/>
      <c r="B26" s="118"/>
      <c r="C26" s="88" t="s">
        <v>122</v>
      </c>
      <c r="D26" s="88" t="s">
        <v>119</v>
      </c>
      <c r="E26" s="89">
        <v>1</v>
      </c>
      <c r="F26" s="89" t="s">
        <v>125</v>
      </c>
      <c r="G26" s="90">
        <v>1800</v>
      </c>
      <c r="H26" s="80"/>
    </row>
    <row r="27" spans="1:8" s="59" customFormat="1" ht="29.15" customHeight="1">
      <c r="A27" s="117"/>
      <c r="B27" s="118"/>
      <c r="C27" s="88" t="s">
        <v>123</v>
      </c>
      <c r="D27" s="88" t="s">
        <v>120</v>
      </c>
      <c r="E27" s="89">
        <v>1</v>
      </c>
      <c r="F27" s="89" t="s">
        <v>124</v>
      </c>
      <c r="G27" s="90">
        <v>0</v>
      </c>
      <c r="H27" s="80"/>
    </row>
    <row r="28" spans="1:8" s="59" customFormat="1" ht="29.15" customHeight="1">
      <c r="A28" s="117"/>
      <c r="B28" s="87">
        <v>43637</v>
      </c>
      <c r="C28" s="91" t="s">
        <v>120</v>
      </c>
      <c r="D28" s="88" t="s">
        <v>119</v>
      </c>
      <c r="E28" s="89">
        <v>1</v>
      </c>
      <c r="F28" s="89" t="s">
        <v>124</v>
      </c>
      <c r="G28" s="90">
        <v>1800</v>
      </c>
      <c r="H28" s="80"/>
    </row>
    <row r="29" spans="1:8" s="59" customFormat="1" ht="29.15" customHeight="1">
      <c r="A29" s="89"/>
      <c r="B29" s="87"/>
      <c r="C29" s="91" t="s">
        <v>135</v>
      </c>
      <c r="D29" s="88" t="s">
        <v>134</v>
      </c>
      <c r="E29" s="89">
        <v>1</v>
      </c>
      <c r="F29" s="89">
        <v>3</v>
      </c>
      <c r="G29" s="90">
        <f>D29*E29*F29</f>
        <v>1074</v>
      </c>
      <c r="H29" s="80"/>
    </row>
    <row r="30" spans="1:8" s="59" customFormat="1" ht="16.5" customHeight="1">
      <c r="A30" s="84" t="s">
        <v>25</v>
      </c>
      <c r="B30" s="84"/>
      <c r="C30" s="84"/>
      <c r="D30" s="84"/>
      <c r="E30" s="84"/>
      <c r="F30" s="84"/>
      <c r="G30" s="84"/>
      <c r="H30" s="84"/>
    </row>
    <row r="31" spans="1:8" s="86" customFormat="1" ht="37" customHeight="1">
      <c r="A31" s="112" t="s">
        <v>117</v>
      </c>
      <c r="B31" s="112"/>
      <c r="C31" s="81"/>
      <c r="D31" s="70">
        <v>8601.44</v>
      </c>
      <c r="E31" s="70">
        <v>1</v>
      </c>
      <c r="F31" s="70">
        <v>1</v>
      </c>
      <c r="G31" s="70">
        <f>D31*E31*F31</f>
        <v>8601.44</v>
      </c>
      <c r="H31" s="83"/>
    </row>
    <row r="32" spans="1:8" ht="26.15" customHeight="1">
      <c r="A32" s="109" t="s">
        <v>26</v>
      </c>
      <c r="B32" s="109"/>
      <c r="C32" s="109"/>
      <c r="D32" s="109"/>
      <c r="E32" s="109"/>
      <c r="F32" s="109"/>
      <c r="G32" s="85">
        <f>SUM(G8:G31)</f>
        <v>51280.44</v>
      </c>
      <c r="H32" s="107"/>
    </row>
    <row r="33" spans="1:8" ht="26.15" customHeight="1">
      <c r="A33" s="110" t="s">
        <v>27</v>
      </c>
      <c r="B33" s="110"/>
      <c r="C33" s="110"/>
      <c r="D33" s="110"/>
      <c r="E33" s="110"/>
      <c r="F33" s="110"/>
      <c r="G33" s="73">
        <f>G32*0.1</f>
        <v>5128.0440000000008</v>
      </c>
      <c r="H33" s="108"/>
    </row>
    <row r="34" spans="1:8" ht="26.15" customHeight="1">
      <c r="A34" s="110" t="s">
        <v>136</v>
      </c>
      <c r="B34" s="110"/>
      <c r="C34" s="110"/>
      <c r="D34" s="110"/>
      <c r="E34" s="110"/>
      <c r="F34" s="110"/>
      <c r="G34" s="73">
        <f>(G32+G33)*0.06</f>
        <v>3384.5090399999999</v>
      </c>
      <c r="H34" s="108"/>
    </row>
    <row r="35" spans="1:8" s="82" customFormat="1" ht="26.15" customHeight="1">
      <c r="A35" s="111" t="s">
        <v>28</v>
      </c>
      <c r="B35" s="111"/>
      <c r="C35" s="111"/>
      <c r="D35" s="111"/>
      <c r="E35" s="111"/>
      <c r="F35" s="111"/>
      <c r="G35" s="74">
        <f>SUM(G32:G34)</f>
        <v>59792.993040000001</v>
      </c>
      <c r="H35" s="108"/>
    </row>
  </sheetData>
  <mergeCells count="20">
    <mergeCell ref="A31:B31"/>
    <mergeCell ref="B1:H1"/>
    <mergeCell ref="A6:B6"/>
    <mergeCell ref="A7:H7"/>
    <mergeCell ref="A8:A9"/>
    <mergeCell ref="A10:A12"/>
    <mergeCell ref="B8:B9"/>
    <mergeCell ref="B10:B12"/>
    <mergeCell ref="A14:A28"/>
    <mergeCell ref="B17:B21"/>
    <mergeCell ref="E17:E19"/>
    <mergeCell ref="F17:F19"/>
    <mergeCell ref="G17:G19"/>
    <mergeCell ref="B22:B27"/>
    <mergeCell ref="B2:G5"/>
    <mergeCell ref="H32:H35"/>
    <mergeCell ref="A32:F32"/>
    <mergeCell ref="A33:F33"/>
    <mergeCell ref="A35:F35"/>
    <mergeCell ref="A34:F34"/>
  </mergeCells>
  <phoneticPr fontId="44" type="noConversion"/>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5546875" defaultRowHeight="11.6"/>
  <cols>
    <col min="1" max="1" width="6.85546875" style="30" customWidth="1"/>
    <col min="2" max="2" width="28.640625" style="30" customWidth="1"/>
    <col min="3" max="3" width="34.2109375" style="30" customWidth="1"/>
    <col min="4" max="4" width="23.140625" style="30" customWidth="1"/>
    <col min="5" max="6" width="12.640625" style="31" customWidth="1"/>
    <col min="7" max="7" width="5.640625" style="30"/>
    <col min="8" max="8" width="7" style="32" customWidth="1"/>
    <col min="9" max="9" width="15.85546875" style="31"/>
    <col min="10" max="10" width="10.85546875" style="30" customWidth="1"/>
    <col min="11" max="16384" width="7.85546875" style="30"/>
  </cols>
  <sheetData>
    <row r="1" spans="1:11" s="28" customFormat="1">
      <c r="A1" s="33" t="s">
        <v>29</v>
      </c>
      <c r="B1" s="34" t="s">
        <v>30</v>
      </c>
      <c r="C1" s="34"/>
      <c r="D1" s="34"/>
      <c r="E1" s="129"/>
      <c r="F1" s="129"/>
      <c r="G1" s="129"/>
      <c r="H1" s="129"/>
      <c r="I1" s="51"/>
    </row>
    <row r="2" spans="1:11" s="28" customFormat="1">
      <c r="A2" s="33" t="s">
        <v>31</v>
      </c>
      <c r="B2" s="34"/>
      <c r="C2" s="35" t="s">
        <v>32</v>
      </c>
      <c r="D2" s="34"/>
      <c r="E2" s="129"/>
      <c r="F2" s="129"/>
      <c r="G2" s="129"/>
      <c r="H2" s="129"/>
      <c r="I2" s="51"/>
    </row>
    <row r="3" spans="1:11" s="28" customFormat="1">
      <c r="A3" s="33" t="s">
        <v>33</v>
      </c>
      <c r="B3" s="34"/>
      <c r="C3" s="34" t="s">
        <v>34</v>
      </c>
      <c r="D3" s="34"/>
      <c r="E3" s="129"/>
      <c r="F3" s="129"/>
      <c r="G3" s="129"/>
      <c r="H3" s="129"/>
      <c r="I3" s="51"/>
    </row>
    <row r="4" spans="1:11" s="28" customFormat="1" ht="14.25" customHeight="1">
      <c r="A4" s="36" t="s">
        <v>35</v>
      </c>
      <c r="B4" s="37" t="s">
        <v>36</v>
      </c>
      <c r="C4" s="34"/>
      <c r="D4" s="34"/>
      <c r="E4" s="34"/>
      <c r="F4" s="34"/>
      <c r="G4" s="34"/>
      <c r="H4" s="34"/>
      <c r="I4" s="52"/>
    </row>
    <row r="5" spans="1:11" s="29" customFormat="1" ht="21" customHeight="1">
      <c r="A5" s="38" t="s">
        <v>37</v>
      </c>
      <c r="B5" s="39" t="s">
        <v>38</v>
      </c>
      <c r="C5" s="39" t="s">
        <v>39</v>
      </c>
      <c r="D5" s="39" t="s">
        <v>40</v>
      </c>
      <c r="E5" s="40" t="s">
        <v>41</v>
      </c>
      <c r="F5" s="41" t="s">
        <v>42</v>
      </c>
      <c r="G5" s="130" t="s">
        <v>43</v>
      </c>
      <c r="H5" s="131"/>
      <c r="I5" s="53" t="s">
        <v>44</v>
      </c>
      <c r="J5" s="54"/>
    </row>
    <row r="6" spans="1:11" s="29" customFormat="1" ht="21" customHeight="1">
      <c r="A6" s="42">
        <v>1.1000000000000001</v>
      </c>
      <c r="B6" s="43" t="s">
        <v>45</v>
      </c>
      <c r="C6" s="43"/>
      <c r="D6" s="43"/>
      <c r="E6" s="43"/>
      <c r="F6" s="43"/>
      <c r="G6" s="43"/>
      <c r="H6" s="43"/>
      <c r="I6" s="55"/>
    </row>
    <row r="7" spans="1:11" ht="26.15" customHeight="1">
      <c r="A7" s="44">
        <v>1</v>
      </c>
      <c r="B7" s="45" t="s">
        <v>46</v>
      </c>
      <c r="C7" s="46" t="s">
        <v>47</v>
      </c>
      <c r="D7" s="45"/>
      <c r="E7" s="47">
        <v>2880</v>
      </c>
      <c r="F7" s="47">
        <v>0.6</v>
      </c>
      <c r="G7" s="48">
        <v>32</v>
      </c>
      <c r="H7" s="49" t="s">
        <v>48</v>
      </c>
      <c r="I7" s="56">
        <f t="shared" ref="I7:I13" si="0">E7*F7*G7</f>
        <v>55296</v>
      </c>
    </row>
    <row r="8" spans="1:11" ht="26.15" customHeight="1">
      <c r="A8" s="44">
        <v>2</v>
      </c>
      <c r="B8" s="50" t="s">
        <v>46</v>
      </c>
      <c r="C8" s="46" t="s">
        <v>49</v>
      </c>
      <c r="D8" s="45"/>
      <c r="E8" s="47">
        <v>3080</v>
      </c>
      <c r="F8" s="47">
        <v>0.6</v>
      </c>
      <c r="G8" s="48">
        <v>8</v>
      </c>
      <c r="H8" s="49" t="s">
        <v>48</v>
      </c>
      <c r="I8" s="56">
        <f t="shared" si="0"/>
        <v>14784</v>
      </c>
    </row>
    <row r="9" spans="1:11" ht="26.15" customHeight="1">
      <c r="A9" s="44">
        <v>3</v>
      </c>
      <c r="B9" s="50" t="s">
        <v>46</v>
      </c>
      <c r="C9" s="46" t="s">
        <v>50</v>
      </c>
      <c r="D9" s="45"/>
      <c r="E9" s="47">
        <v>3640</v>
      </c>
      <c r="F9" s="47">
        <v>0.6</v>
      </c>
      <c r="G9" s="48">
        <v>2</v>
      </c>
      <c r="H9" s="49" t="s">
        <v>48</v>
      </c>
      <c r="I9" s="56">
        <f t="shared" si="0"/>
        <v>4368</v>
      </c>
    </row>
    <row r="10" spans="1:11" ht="26.15" customHeight="1">
      <c r="A10" s="44">
        <v>4</v>
      </c>
      <c r="B10" s="50" t="s">
        <v>46</v>
      </c>
      <c r="C10" s="46" t="s">
        <v>51</v>
      </c>
      <c r="D10" s="45"/>
      <c r="E10" s="47">
        <v>3340</v>
      </c>
      <c r="F10" s="47">
        <v>0.6</v>
      </c>
      <c r="G10" s="48">
        <v>1</v>
      </c>
      <c r="H10" s="49" t="s">
        <v>48</v>
      </c>
      <c r="I10" s="56">
        <f t="shared" si="0"/>
        <v>2004</v>
      </c>
    </row>
    <row r="11" spans="1:11" ht="26.15" customHeight="1">
      <c r="A11" s="44">
        <v>5</v>
      </c>
      <c r="B11" s="50" t="s">
        <v>46</v>
      </c>
      <c r="C11" s="46" t="s">
        <v>52</v>
      </c>
      <c r="D11" s="45"/>
      <c r="E11" s="47">
        <v>3820</v>
      </c>
      <c r="F11" s="47">
        <v>0.6</v>
      </c>
      <c r="G11" s="48">
        <v>3</v>
      </c>
      <c r="H11" s="49" t="s">
        <v>48</v>
      </c>
      <c r="I11" s="56">
        <f t="shared" si="0"/>
        <v>6876</v>
      </c>
    </row>
    <row r="12" spans="1:11" ht="26.15" customHeight="1">
      <c r="A12" s="44">
        <v>6</v>
      </c>
      <c r="B12" s="50" t="s">
        <v>46</v>
      </c>
      <c r="C12" s="46" t="s">
        <v>53</v>
      </c>
      <c r="D12" s="45"/>
      <c r="E12" s="47">
        <v>2240</v>
      </c>
      <c r="F12" s="47">
        <v>0.6</v>
      </c>
      <c r="G12" s="48">
        <v>1</v>
      </c>
      <c r="H12" s="49" t="s">
        <v>48</v>
      </c>
      <c r="I12" s="56">
        <f t="shared" si="0"/>
        <v>1344</v>
      </c>
    </row>
    <row r="13" spans="1:11" ht="26.15" customHeight="1">
      <c r="A13" s="44">
        <v>7</v>
      </c>
      <c r="B13" s="45" t="s">
        <v>54</v>
      </c>
      <c r="C13" s="46" t="s">
        <v>55</v>
      </c>
      <c r="D13" s="45"/>
      <c r="E13" s="47">
        <v>2880</v>
      </c>
      <c r="F13" s="47">
        <v>0.6</v>
      </c>
      <c r="G13" s="48">
        <v>10</v>
      </c>
      <c r="H13" s="49" t="s">
        <v>48</v>
      </c>
      <c r="I13" s="56">
        <f t="shared" si="0"/>
        <v>17280</v>
      </c>
    </row>
    <row r="14" spans="1:11" s="29" customFormat="1" ht="26.25" customHeight="1">
      <c r="A14" s="132" t="s">
        <v>56</v>
      </c>
      <c r="B14" s="133"/>
      <c r="C14" s="133"/>
      <c r="D14" s="133"/>
      <c r="E14" s="133"/>
      <c r="F14" s="133"/>
      <c r="G14" s="133"/>
      <c r="H14" s="134"/>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31.640625" style="5"/>
    <col min="4" max="7" width="12.140625" style="6" customWidth="1"/>
    <col min="8" max="8" width="11.5" style="7" customWidth="1"/>
    <col min="9" max="16384" width="19.640625" style="4"/>
  </cols>
  <sheetData>
    <row r="1" spans="1:8" ht="46" customHeight="1">
      <c r="A1" s="150"/>
      <c r="B1" s="150"/>
      <c r="C1" s="150"/>
    </row>
    <row r="2" spans="1:8" ht="32.15" customHeight="1">
      <c r="A2" s="5" t="s">
        <v>57</v>
      </c>
      <c r="B2" s="151" t="s">
        <v>58</v>
      </c>
      <c r="C2" s="151"/>
      <c r="D2" s="151"/>
      <c r="E2" s="151"/>
    </row>
    <row r="3" spans="1:8">
      <c r="A3" s="5" t="s">
        <v>59</v>
      </c>
      <c r="B3" s="8" t="s">
        <v>60</v>
      </c>
    </row>
    <row r="4" spans="1:8">
      <c r="A4" s="5" t="s">
        <v>61</v>
      </c>
    </row>
    <row r="5" spans="1:8" ht="9.75" hidden="1" customHeight="1">
      <c r="A5" s="5" t="s">
        <v>9</v>
      </c>
    </row>
    <row r="6" spans="1:8" hidden="1">
      <c r="A6" s="5" t="s">
        <v>10</v>
      </c>
    </row>
    <row r="7" spans="1:8" s="1" customFormat="1">
      <c r="A7" s="152" t="s">
        <v>62</v>
      </c>
      <c r="B7" s="152"/>
      <c r="C7" s="9" t="s">
        <v>63</v>
      </c>
      <c r="D7" s="10" t="s">
        <v>64</v>
      </c>
      <c r="E7" s="10" t="s">
        <v>65</v>
      </c>
      <c r="F7" s="10" t="s">
        <v>66</v>
      </c>
      <c r="G7" s="10" t="s">
        <v>67</v>
      </c>
      <c r="H7" s="11" t="s">
        <v>68</v>
      </c>
    </row>
    <row r="8" spans="1:8" s="1" customFormat="1" ht="15.45">
      <c r="A8" s="153" t="s">
        <v>69</v>
      </c>
      <c r="B8" s="153"/>
      <c r="C8" s="153"/>
      <c r="D8" s="153"/>
      <c r="E8" s="153"/>
      <c r="F8" s="153"/>
      <c r="G8" s="12"/>
      <c r="H8" s="13"/>
    </row>
    <row r="9" spans="1:8" s="2" customFormat="1" ht="43.4" customHeight="1">
      <c r="A9" s="137" t="s">
        <v>70</v>
      </c>
      <c r="B9" s="142" t="s">
        <v>19</v>
      </c>
      <c r="C9" s="14" t="s">
        <v>71</v>
      </c>
      <c r="D9" s="15">
        <v>1000</v>
      </c>
      <c r="E9" s="15">
        <v>1</v>
      </c>
      <c r="F9" s="15">
        <v>25</v>
      </c>
      <c r="G9" s="15">
        <f t="shared" ref="G9:G17" si="0">D9*E9*F9</f>
        <v>25000</v>
      </c>
      <c r="H9" s="16"/>
    </row>
    <row r="10" spans="1:8" s="2" customFormat="1" ht="43.4" customHeight="1">
      <c r="A10" s="138"/>
      <c r="B10" s="143"/>
      <c r="C10" s="14" t="s">
        <v>72</v>
      </c>
      <c r="D10" s="15">
        <v>1000</v>
      </c>
      <c r="E10" s="15">
        <v>1</v>
      </c>
      <c r="F10" s="15">
        <v>78</v>
      </c>
      <c r="G10" s="15">
        <f t="shared" si="0"/>
        <v>78000</v>
      </c>
      <c r="H10" s="16"/>
    </row>
    <row r="11" spans="1:8" s="2" customFormat="1" ht="42.65" customHeight="1">
      <c r="A11" s="138"/>
      <c r="B11" s="143"/>
      <c r="C11" s="14" t="s">
        <v>73</v>
      </c>
      <c r="D11" s="15">
        <v>1000</v>
      </c>
      <c r="E11" s="15">
        <v>1</v>
      </c>
      <c r="F11" s="15">
        <v>75</v>
      </c>
      <c r="G11" s="15">
        <f t="shared" si="0"/>
        <v>75000</v>
      </c>
      <c r="H11" s="16"/>
    </row>
    <row r="12" spans="1:8" s="2" customFormat="1" ht="42.65" customHeight="1">
      <c r="A12" s="138"/>
      <c r="B12" s="143"/>
      <c r="C12" s="14" t="s">
        <v>74</v>
      </c>
      <c r="D12" s="15">
        <v>1000</v>
      </c>
      <c r="E12" s="15">
        <v>1</v>
      </c>
      <c r="F12" s="15">
        <v>24</v>
      </c>
      <c r="G12" s="15">
        <f t="shared" si="0"/>
        <v>24000</v>
      </c>
      <c r="H12" s="16"/>
    </row>
    <row r="13" spans="1:8" s="2" customFormat="1" ht="42.65" customHeight="1">
      <c r="A13" s="138"/>
      <c r="B13" s="143"/>
      <c r="C13" s="14" t="s">
        <v>75</v>
      </c>
      <c r="D13" s="15">
        <v>1000</v>
      </c>
      <c r="E13" s="15">
        <v>5</v>
      </c>
      <c r="F13" s="15">
        <v>5</v>
      </c>
      <c r="G13" s="15">
        <f t="shared" si="0"/>
        <v>25000</v>
      </c>
      <c r="H13" s="16"/>
    </row>
    <row r="14" spans="1:8" s="2" customFormat="1" ht="42.65" customHeight="1">
      <c r="A14" s="139"/>
      <c r="B14" s="144"/>
      <c r="C14" s="14" t="s">
        <v>76</v>
      </c>
      <c r="D14" s="15">
        <v>1000</v>
      </c>
      <c r="E14" s="15">
        <v>2</v>
      </c>
      <c r="F14" s="15">
        <v>2</v>
      </c>
      <c r="G14" s="15">
        <f t="shared" si="0"/>
        <v>4000</v>
      </c>
      <c r="H14" s="16"/>
    </row>
    <row r="15" spans="1:8" s="2" customFormat="1" ht="30.65" customHeight="1">
      <c r="A15" s="137" t="s">
        <v>77</v>
      </c>
      <c r="B15" s="142"/>
      <c r="C15" s="14" t="s">
        <v>78</v>
      </c>
      <c r="D15" s="15">
        <v>30000</v>
      </c>
      <c r="E15" s="17">
        <v>1</v>
      </c>
      <c r="F15" s="17">
        <v>5</v>
      </c>
      <c r="G15" s="15">
        <f t="shared" si="0"/>
        <v>150000</v>
      </c>
      <c r="H15" s="16"/>
    </row>
    <row r="16" spans="1:8" s="2" customFormat="1" ht="28" customHeight="1">
      <c r="A16" s="139"/>
      <c r="B16" s="144"/>
      <c r="C16" s="14" t="s">
        <v>21</v>
      </c>
      <c r="D16" s="15">
        <v>150</v>
      </c>
      <c r="E16" s="17">
        <v>1</v>
      </c>
      <c r="F16" s="17">
        <v>102</v>
      </c>
      <c r="G16" s="15">
        <f t="shared" si="0"/>
        <v>15300</v>
      </c>
      <c r="H16" s="16"/>
    </row>
    <row r="17" spans="1:8" s="2" customFormat="1" ht="89.25" customHeight="1">
      <c r="A17" s="140" t="s">
        <v>79</v>
      </c>
      <c r="B17" s="18" t="s">
        <v>80</v>
      </c>
      <c r="C17" s="19" t="s">
        <v>81</v>
      </c>
      <c r="D17" s="15">
        <v>300</v>
      </c>
      <c r="E17" s="15">
        <v>1</v>
      </c>
      <c r="F17" s="17">
        <v>222</v>
      </c>
      <c r="G17" s="15">
        <f t="shared" si="0"/>
        <v>66600</v>
      </c>
      <c r="H17" s="16"/>
    </row>
    <row r="18" spans="1:8" s="2" customFormat="1" ht="33.65" customHeight="1">
      <c r="A18" s="141"/>
      <c r="B18" s="16"/>
      <c r="C18" s="20"/>
      <c r="D18" s="21"/>
      <c r="E18" s="15"/>
      <c r="F18" s="17"/>
      <c r="G18" s="15"/>
      <c r="H18" s="16"/>
    </row>
    <row r="19" spans="1:8" s="2" customFormat="1" ht="27.75" customHeight="1">
      <c r="A19" s="16" t="s">
        <v>82</v>
      </c>
      <c r="B19" s="16" t="s">
        <v>83</v>
      </c>
      <c r="C19" s="19"/>
      <c r="D19" s="15">
        <v>4000</v>
      </c>
      <c r="E19" s="15">
        <v>6</v>
      </c>
      <c r="F19" s="15">
        <v>1</v>
      </c>
      <c r="G19" s="15">
        <f>D19*E19*F19</f>
        <v>24000</v>
      </c>
      <c r="H19" s="16"/>
    </row>
    <row r="20" spans="1:8" s="1" customFormat="1" ht="15" customHeight="1">
      <c r="A20" s="148" t="s">
        <v>84</v>
      </c>
      <c r="B20" s="148"/>
      <c r="C20" s="148"/>
      <c r="D20" s="148"/>
      <c r="E20" s="148"/>
      <c r="F20" s="148"/>
      <c r="G20" s="22"/>
      <c r="H20" s="22"/>
    </row>
    <row r="21" spans="1:8" s="1" customFormat="1" ht="15" customHeight="1">
      <c r="A21" s="149" t="s">
        <v>85</v>
      </c>
      <c r="B21" s="149"/>
      <c r="C21" s="19" t="s">
        <v>86</v>
      </c>
      <c r="D21" s="15">
        <v>1500</v>
      </c>
      <c r="E21" s="15">
        <v>1</v>
      </c>
      <c r="F21" s="15">
        <v>1</v>
      </c>
      <c r="G21" s="15">
        <f>D21*E21*F21</f>
        <v>1500</v>
      </c>
      <c r="H21" s="19"/>
    </row>
    <row r="22" spans="1:8" s="2" customFormat="1" ht="14.25" customHeight="1">
      <c r="A22" s="145" t="s">
        <v>87</v>
      </c>
      <c r="B22" s="145"/>
      <c r="C22" s="19" t="s">
        <v>88</v>
      </c>
      <c r="D22" s="15">
        <v>600</v>
      </c>
      <c r="E22" s="15">
        <v>1</v>
      </c>
      <c r="F22" s="15">
        <v>3</v>
      </c>
      <c r="G22" s="15">
        <f>D22*E22*F22</f>
        <v>1800</v>
      </c>
      <c r="H22" s="19"/>
    </row>
    <row r="23" spans="1:8" s="2" customFormat="1" ht="14.25" customHeight="1">
      <c r="A23" s="145"/>
      <c r="B23" s="145"/>
      <c r="C23" s="19" t="s">
        <v>89</v>
      </c>
      <c r="D23" s="15">
        <v>1100</v>
      </c>
      <c r="E23" s="15">
        <v>1</v>
      </c>
      <c r="F23" s="15">
        <v>1</v>
      </c>
      <c r="G23" s="15">
        <f>D22*E23*F22</f>
        <v>1800</v>
      </c>
      <c r="H23" s="19"/>
    </row>
    <row r="24" spans="1:8" s="2" customFormat="1">
      <c r="A24" s="145" t="s">
        <v>90</v>
      </c>
      <c r="B24" s="145"/>
      <c r="C24" s="19" t="s">
        <v>91</v>
      </c>
      <c r="D24" s="15">
        <v>2800</v>
      </c>
      <c r="E24" s="17">
        <v>1</v>
      </c>
      <c r="F24" s="15">
        <v>2</v>
      </c>
      <c r="G24" s="17">
        <f>D23*E24*F23</f>
        <v>1100</v>
      </c>
      <c r="H24" s="19"/>
    </row>
    <row r="25" spans="1:8" s="2" customFormat="1" ht="14.25" customHeight="1">
      <c r="A25" s="145" t="s">
        <v>92</v>
      </c>
      <c r="B25" s="145"/>
      <c r="C25" s="19" t="s">
        <v>93</v>
      </c>
      <c r="D25" s="15">
        <v>1000</v>
      </c>
      <c r="E25" s="15">
        <v>1</v>
      </c>
      <c r="F25" s="15">
        <v>1</v>
      </c>
      <c r="G25" s="15">
        <f>D24*E25*F24</f>
        <v>5600</v>
      </c>
      <c r="H25" s="19"/>
    </row>
    <row r="26" spans="1:8" s="2" customFormat="1" ht="14.25" customHeight="1">
      <c r="A26" s="145"/>
      <c r="B26" s="145"/>
      <c r="C26" s="20" t="s">
        <v>94</v>
      </c>
      <c r="D26" s="15">
        <v>1500</v>
      </c>
      <c r="E26" s="15">
        <v>1</v>
      </c>
      <c r="F26" s="17">
        <v>1</v>
      </c>
      <c r="G26" s="15">
        <f>D25*E26*F25</f>
        <v>1000</v>
      </c>
      <c r="H26" s="19"/>
    </row>
    <row r="27" spans="1:8" s="2" customFormat="1">
      <c r="A27" s="145" t="s">
        <v>95</v>
      </c>
      <c r="B27" s="145"/>
      <c r="C27" s="19" t="s">
        <v>96</v>
      </c>
      <c r="D27" s="15">
        <v>1000</v>
      </c>
      <c r="E27" s="15">
        <v>1</v>
      </c>
      <c r="F27" s="15">
        <v>2</v>
      </c>
      <c r="G27" s="15">
        <f>D27*E27*F27</f>
        <v>2000</v>
      </c>
      <c r="H27" s="19"/>
    </row>
    <row r="28" spans="1:8" s="2" customFormat="1" ht="14.25" customHeight="1">
      <c r="A28" s="145"/>
      <c r="B28" s="145"/>
      <c r="C28" s="19" t="s">
        <v>89</v>
      </c>
      <c r="D28" s="15">
        <v>1100</v>
      </c>
      <c r="E28" s="15">
        <v>1</v>
      </c>
      <c r="F28" s="15">
        <v>1</v>
      </c>
      <c r="G28" s="15">
        <f>D28*E28*F28</f>
        <v>1100</v>
      </c>
      <c r="H28" s="19"/>
    </row>
    <row r="29" spans="1:8" s="2" customFormat="1" ht="14.25" customHeight="1">
      <c r="A29" s="145"/>
      <c r="B29" s="145"/>
      <c r="C29" s="20" t="s">
        <v>94</v>
      </c>
      <c r="D29" s="15">
        <v>1500</v>
      </c>
      <c r="E29" s="17">
        <v>1</v>
      </c>
      <c r="F29" s="17">
        <v>2</v>
      </c>
      <c r="G29" s="17">
        <f>D29*E29*F29</f>
        <v>3000</v>
      </c>
      <c r="H29" s="19"/>
    </row>
    <row r="30" spans="1:8" s="2" customFormat="1" ht="14.25" customHeight="1">
      <c r="A30" s="145" t="s">
        <v>97</v>
      </c>
      <c r="B30" s="145"/>
      <c r="C30" s="19" t="s">
        <v>98</v>
      </c>
      <c r="D30" s="15">
        <v>4500</v>
      </c>
      <c r="E30" s="15">
        <v>1</v>
      </c>
      <c r="F30" s="15">
        <v>2</v>
      </c>
      <c r="G30" s="15">
        <f t="shared" ref="G30:G38" si="1">D30*E30*F30</f>
        <v>9000</v>
      </c>
      <c r="H30" s="19"/>
    </row>
    <row r="31" spans="1:8" s="2" customFormat="1">
      <c r="A31" s="145" t="s">
        <v>99</v>
      </c>
      <c r="B31" s="145"/>
      <c r="C31" s="19" t="s">
        <v>93</v>
      </c>
      <c r="D31" s="15">
        <v>1000</v>
      </c>
      <c r="E31" s="15">
        <v>1</v>
      </c>
      <c r="F31" s="15">
        <v>3</v>
      </c>
      <c r="G31" s="15">
        <f t="shared" si="1"/>
        <v>3000</v>
      </c>
      <c r="H31" s="19"/>
    </row>
    <row r="32" spans="1:8" s="2" customFormat="1" ht="14.25" customHeight="1">
      <c r="A32" s="145"/>
      <c r="B32" s="145"/>
      <c r="C32" s="19" t="s">
        <v>89</v>
      </c>
      <c r="D32" s="15">
        <v>1100</v>
      </c>
      <c r="E32" s="15">
        <v>1</v>
      </c>
      <c r="F32" s="15">
        <v>1</v>
      </c>
      <c r="G32" s="15">
        <f t="shared" si="1"/>
        <v>1100</v>
      </c>
      <c r="H32" s="19"/>
    </row>
    <row r="33" spans="1:8" s="2" customFormat="1" ht="14.25" customHeight="1">
      <c r="A33" s="145" t="s">
        <v>100</v>
      </c>
      <c r="B33" s="145"/>
      <c r="C33" s="19" t="s">
        <v>88</v>
      </c>
      <c r="D33" s="15">
        <v>600</v>
      </c>
      <c r="E33" s="15">
        <v>1</v>
      </c>
      <c r="F33" s="15">
        <v>3</v>
      </c>
      <c r="G33" s="15">
        <f t="shared" si="1"/>
        <v>1800</v>
      </c>
      <c r="H33" s="19"/>
    </row>
    <row r="34" spans="1:8" s="2" customFormat="1" ht="14.25" customHeight="1">
      <c r="A34" s="145"/>
      <c r="B34" s="145"/>
      <c r="C34" s="19" t="s">
        <v>89</v>
      </c>
      <c r="D34" s="15">
        <v>1100</v>
      </c>
      <c r="E34" s="15">
        <v>1</v>
      </c>
      <c r="F34" s="15">
        <v>1</v>
      </c>
      <c r="G34" s="15">
        <f t="shared" si="1"/>
        <v>1100</v>
      </c>
      <c r="H34" s="19"/>
    </row>
    <row r="35" spans="1:8" s="2" customFormat="1" ht="14.25" customHeight="1">
      <c r="A35" s="145" t="s">
        <v>101</v>
      </c>
      <c r="B35" s="145"/>
      <c r="C35" s="19" t="s">
        <v>102</v>
      </c>
      <c r="D35" s="15">
        <v>600</v>
      </c>
      <c r="E35" s="15">
        <v>1</v>
      </c>
      <c r="F35" s="15">
        <v>3</v>
      </c>
      <c r="G35" s="15">
        <f t="shared" si="1"/>
        <v>1800</v>
      </c>
      <c r="H35" s="19"/>
    </row>
    <row r="36" spans="1:8" s="2" customFormat="1" ht="14.25" customHeight="1">
      <c r="A36" s="145"/>
      <c r="B36" s="145"/>
      <c r="C36" s="19" t="s">
        <v>89</v>
      </c>
      <c r="D36" s="15">
        <v>1100</v>
      </c>
      <c r="E36" s="15">
        <v>1</v>
      </c>
      <c r="F36" s="15">
        <v>1</v>
      </c>
      <c r="G36" s="15">
        <f t="shared" si="1"/>
        <v>1100</v>
      </c>
      <c r="H36" s="19"/>
    </row>
    <row r="37" spans="1:8" s="2" customFormat="1">
      <c r="A37" s="145" t="s">
        <v>103</v>
      </c>
      <c r="B37" s="145"/>
      <c r="C37" s="19" t="s">
        <v>93</v>
      </c>
      <c r="D37" s="15">
        <v>1000</v>
      </c>
      <c r="E37" s="15">
        <v>1</v>
      </c>
      <c r="F37" s="15">
        <v>3</v>
      </c>
      <c r="G37" s="15">
        <f t="shared" si="1"/>
        <v>3000</v>
      </c>
      <c r="H37" s="19"/>
    </row>
    <row r="38" spans="1:8" s="2" customFormat="1" ht="14.25" customHeight="1">
      <c r="A38" s="145"/>
      <c r="B38" s="145"/>
      <c r="C38" s="19" t="s">
        <v>89</v>
      </c>
      <c r="D38" s="15">
        <v>1100</v>
      </c>
      <c r="E38" s="15">
        <v>1</v>
      </c>
      <c r="F38" s="15">
        <v>1</v>
      </c>
      <c r="G38" s="15">
        <f t="shared" si="1"/>
        <v>1100</v>
      </c>
      <c r="H38" s="19"/>
    </row>
    <row r="39" spans="1:8" s="2" customFormat="1" ht="16.5" customHeight="1">
      <c r="A39" s="148" t="s">
        <v>104</v>
      </c>
      <c r="B39" s="148"/>
      <c r="C39" s="148"/>
      <c r="D39" s="148"/>
      <c r="E39" s="148"/>
      <c r="F39" s="148"/>
      <c r="G39" s="13"/>
      <c r="H39" s="13"/>
    </row>
    <row r="40" spans="1:8" s="2" customFormat="1" ht="30.75" customHeight="1">
      <c r="A40" s="146" t="s">
        <v>105</v>
      </c>
      <c r="B40" s="147"/>
      <c r="C40" s="23"/>
      <c r="D40" s="15">
        <v>800</v>
      </c>
      <c r="E40" s="15">
        <v>2</v>
      </c>
      <c r="F40" s="15">
        <v>12</v>
      </c>
      <c r="G40" s="15">
        <f>D40*E40*F40</f>
        <v>19200</v>
      </c>
      <c r="H40" s="16" t="s">
        <v>106</v>
      </c>
    </row>
    <row r="41" spans="1:8" s="2" customFormat="1" ht="30.75" customHeight="1">
      <c r="A41" s="146" t="s">
        <v>107</v>
      </c>
      <c r="B41" s="147"/>
      <c r="C41" s="23"/>
      <c r="D41" s="15">
        <v>100</v>
      </c>
      <c r="E41" s="15">
        <v>1</v>
      </c>
      <c r="F41" s="15">
        <v>12</v>
      </c>
      <c r="G41" s="15">
        <f>D41*E41*F41</f>
        <v>1200</v>
      </c>
      <c r="H41" s="16" t="s">
        <v>106</v>
      </c>
    </row>
    <row r="42" spans="1:8" s="2" customFormat="1" ht="16.5" customHeight="1">
      <c r="A42" s="148" t="s">
        <v>108</v>
      </c>
      <c r="B42" s="148"/>
      <c r="C42" s="148"/>
      <c r="D42" s="148"/>
      <c r="E42" s="148"/>
      <c r="F42" s="148"/>
      <c r="G42" s="13"/>
      <c r="H42" s="13"/>
    </row>
    <row r="43" spans="1:8" s="2" customFormat="1" ht="28.5" customHeight="1">
      <c r="A43" s="146" t="s">
        <v>109</v>
      </c>
      <c r="B43" s="147"/>
      <c r="C43" s="19"/>
      <c r="D43" s="24">
        <v>200</v>
      </c>
      <c r="E43" s="24">
        <v>3</v>
      </c>
      <c r="F43" s="15">
        <v>12</v>
      </c>
      <c r="G43" s="15">
        <f>D43*E43*F43</f>
        <v>7200</v>
      </c>
      <c r="H43" s="16" t="s">
        <v>106</v>
      </c>
    </row>
    <row r="44" spans="1:8" s="2" customFormat="1" ht="30.75" customHeight="1">
      <c r="A44" s="146" t="s">
        <v>110</v>
      </c>
      <c r="B44" s="147"/>
      <c r="C44" s="23" t="s">
        <v>111</v>
      </c>
      <c r="D44" s="15">
        <v>20000</v>
      </c>
      <c r="E44" s="15">
        <v>1</v>
      </c>
      <c r="F44" s="15">
        <v>1</v>
      </c>
      <c r="G44" s="15">
        <f>D44*E44*F44</f>
        <v>20000</v>
      </c>
      <c r="H44" s="16" t="s">
        <v>106</v>
      </c>
    </row>
    <row r="45" spans="1:8" s="2" customFormat="1" ht="30.75" customHeight="1">
      <c r="A45" s="146" t="s">
        <v>112</v>
      </c>
      <c r="B45" s="147"/>
      <c r="C45" s="23"/>
      <c r="D45" s="15">
        <v>500</v>
      </c>
      <c r="E45" s="15">
        <v>1</v>
      </c>
      <c r="F45" s="15">
        <v>94</v>
      </c>
      <c r="G45" s="15">
        <f>D45*E45*F45</f>
        <v>47000</v>
      </c>
      <c r="H45" s="16" t="s">
        <v>113</v>
      </c>
    </row>
    <row r="46" spans="1:8" s="3" customFormat="1" ht="15" customHeight="1">
      <c r="A46" s="135" t="s">
        <v>26</v>
      </c>
      <c r="B46" s="135"/>
      <c r="C46" s="135"/>
      <c r="D46" s="135"/>
      <c r="E46" s="135"/>
      <c r="F46" s="135"/>
      <c r="G46" s="26">
        <f>SUM(G9:G45)</f>
        <v>623400</v>
      </c>
    </row>
    <row r="47" spans="1:8" s="3" customFormat="1" ht="15" customHeight="1">
      <c r="A47" s="135" t="s">
        <v>114</v>
      </c>
      <c r="B47" s="135"/>
      <c r="C47" s="135"/>
      <c r="D47" s="135"/>
      <c r="E47" s="135"/>
      <c r="F47" s="135"/>
      <c r="G47" s="25">
        <f>G46*0.1</f>
        <v>62340</v>
      </c>
    </row>
    <row r="48" spans="1:8" s="3" customFormat="1" ht="15" customHeight="1">
      <c r="A48" s="135" t="s">
        <v>115</v>
      </c>
      <c r="B48" s="135"/>
      <c r="C48" s="135"/>
      <c r="D48" s="135"/>
      <c r="E48" s="135"/>
      <c r="F48" s="135"/>
      <c r="G48" s="25">
        <f>G47*0.055</f>
        <v>3428.7</v>
      </c>
    </row>
    <row r="49" spans="1:7" s="3" customFormat="1" ht="15" customHeight="1">
      <c r="A49" s="136" t="s">
        <v>116</v>
      </c>
      <c r="B49" s="136"/>
      <c r="C49" s="136"/>
      <c r="D49" s="136"/>
      <c r="E49" s="136"/>
      <c r="F49" s="136"/>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总计</vt:lpstr>
      <vt:lpstr>Sheet3</vt:lpstr>
      <vt:lpstr>旅行社</vt:lpstr>
      <vt:lpstr>机票-六折版 </vt:lpstr>
      <vt:lpstr>希尔顿</vt:lpstr>
      <vt:lpstr>旅行社!Print_Area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2019-07-05T07:28:28Z</cp:lastPrinted>
  <dcterms:created xsi:type="dcterms:W3CDTF">1996-12-17T01:32:00Z</dcterms:created>
  <dcterms:modified xsi:type="dcterms:W3CDTF">2019-07-12T05:43:59Z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