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2021寰行中国\"/>
    </mc:Choice>
  </mc:AlternateContent>
  <xr:revisionPtr revIDLastSave="0" documentId="13_ncr:1_{58DF0B6E-191C-4289-BC8F-55B21D7D1A37}" xr6:coauthVersionLast="47" xr6:coauthVersionMax="47" xr10:uidLastSave="{00000000-0000-0000-0000-000000000000}"/>
  <bookViews>
    <workbookView xWindow="-103" yWindow="-103" windowWidth="16663" windowHeight="8863" activeTab="2" xr2:uid="{C4B7ED43-941B-4224-ACD9-0D495F3B6746}"/>
  </bookViews>
  <sheets>
    <sheet name="第一批" sheetId="1" r:id="rId1"/>
    <sheet name="无锡" sheetId="2" r:id="rId2"/>
    <sheet name="车主报销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3" l="1"/>
  <c r="G7" i="3"/>
  <c r="E6" i="3"/>
  <c r="G6" i="3" s="1"/>
  <c r="G5" i="3"/>
  <c r="E4" i="3"/>
  <c r="G4" i="3" s="1"/>
  <c r="J7" i="2"/>
  <c r="J4" i="2"/>
  <c r="J5" i="2"/>
  <c r="H61" i="1"/>
  <c r="H29" i="1"/>
  <c r="H34" i="1"/>
  <c r="H30" i="1"/>
  <c r="H53" i="1"/>
  <c r="H52" i="1"/>
  <c r="H51" i="1"/>
  <c r="H50" i="1"/>
  <c r="H58" i="1"/>
  <c r="H42" i="1"/>
  <c r="H44" i="1"/>
  <c r="H43" i="1"/>
  <c r="H10" i="1"/>
  <c r="H3" i="1"/>
  <c r="H4" i="1"/>
  <c r="H5" i="1"/>
  <c r="H6" i="1"/>
  <c r="H7" i="1"/>
  <c r="H8" i="1"/>
  <c r="H9" i="1"/>
  <c r="H11" i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31" i="1"/>
  <c r="H32" i="1"/>
  <c r="H33" i="1"/>
  <c r="H36" i="1"/>
  <c r="H37" i="1"/>
  <c r="H39" i="1"/>
  <c r="H40" i="1"/>
  <c r="H41" i="1"/>
  <c r="H46" i="1"/>
  <c r="H47" i="1"/>
  <c r="H48" i="1"/>
  <c r="H49" i="1"/>
  <c r="H54" i="1"/>
  <c r="H55" i="1"/>
  <c r="H57" i="1"/>
  <c r="H60" i="1"/>
  <c r="E62" i="1"/>
  <c r="H62" i="1"/>
  <c r="B63" i="1"/>
  <c r="B64" i="1"/>
  <c r="G12" i="3" l="1"/>
  <c r="J8" i="2"/>
  <c r="G13" i="3" l="1"/>
  <c r="G14" i="3" s="1"/>
  <c r="G15" i="3" s="1"/>
  <c r="J9" i="2"/>
  <c r="J10" i="2" s="1"/>
</calcChain>
</file>

<file path=xl/sharedStrings.xml><?xml version="1.0" encoding="utf-8"?>
<sst xmlns="http://schemas.openxmlformats.org/spreadsheetml/2006/main" count="249" uniqueCount="142">
  <si>
    <t>线路一：兰州-武威-张掖-嘉峪关</t>
    <phoneticPr fontId="3" type="noConversion"/>
  </si>
  <si>
    <t>住宿</t>
  </si>
  <si>
    <t>日期</t>
  </si>
  <si>
    <t>酒店名称</t>
  </si>
  <si>
    <t>价格</t>
  </si>
  <si>
    <t>数量</t>
  </si>
  <si>
    <t>单位</t>
  </si>
  <si>
    <t>小计</t>
  </si>
  <si>
    <t>备注</t>
  </si>
  <si>
    <t>兰州皇冠假日酒店</t>
    <phoneticPr fontId="3" type="noConversion"/>
  </si>
  <si>
    <t>间/晚</t>
  </si>
  <si>
    <t>含专家</t>
    <phoneticPr fontId="3" type="noConversion"/>
  </si>
  <si>
    <t>欢迎水果</t>
  </si>
  <si>
    <t>间</t>
  </si>
  <si>
    <t>武威建隆大酒店</t>
    <phoneticPr fontId="3" type="noConversion"/>
  </si>
  <si>
    <t>张掖宾馆</t>
    <phoneticPr fontId="3" type="noConversion"/>
  </si>
  <si>
    <t>嘉峪关诺金国际酒店</t>
    <phoneticPr fontId="3" type="noConversion"/>
  </si>
  <si>
    <t>欢迎水果</t>
    <phoneticPr fontId="3" type="noConversion"/>
  </si>
  <si>
    <t>用餐</t>
  </si>
  <si>
    <t>餐食</t>
  </si>
  <si>
    <t>餐</t>
  </si>
  <si>
    <t>餐厅</t>
  </si>
  <si>
    <t>晚餐</t>
  </si>
  <si>
    <t>桌</t>
  </si>
  <si>
    <t>午餐</t>
  </si>
  <si>
    <t>喜洋洋食府</t>
    <phoneticPr fontId="3" type="noConversion"/>
  </si>
  <si>
    <t>武威建隆酒店</t>
    <phoneticPr fontId="3" type="noConversion"/>
  </si>
  <si>
    <t>人</t>
  </si>
  <si>
    <t>裕固风情园餐厅</t>
    <phoneticPr fontId="3" type="noConversion"/>
  </si>
  <si>
    <t>人</t>
    <phoneticPr fontId="3" type="noConversion"/>
  </si>
  <si>
    <t>塞上谷韵餐厅</t>
    <phoneticPr fontId="3" type="noConversion"/>
  </si>
  <si>
    <t>诺金酒店</t>
    <phoneticPr fontId="3" type="noConversion"/>
  </si>
  <si>
    <t>门票</t>
  </si>
  <si>
    <t>项目</t>
  </si>
  <si>
    <t>雷台汉墓门票</t>
    <phoneticPr fontId="3" type="noConversion"/>
  </si>
  <si>
    <t>50人+10人工作人员+4摄影</t>
    <phoneticPr fontId="3" type="noConversion"/>
  </si>
  <si>
    <t>雷台汉墓讲解员</t>
    <phoneticPr fontId="3" type="noConversion"/>
  </si>
  <si>
    <t>团</t>
  </si>
  <si>
    <t>武威文庙</t>
    <phoneticPr fontId="3" type="noConversion"/>
  </si>
  <si>
    <t>武威文庙讲解员</t>
    <phoneticPr fontId="3" type="noConversion"/>
  </si>
  <si>
    <t>敦煌研究院专家</t>
    <phoneticPr fontId="3" type="noConversion"/>
  </si>
  <si>
    <t>天</t>
    <phoneticPr fontId="3" type="noConversion"/>
  </si>
  <si>
    <t>（乌鞘岭+马蹄寺）</t>
    <phoneticPr fontId="3" type="noConversion"/>
  </si>
  <si>
    <t>马蹄寺石窟</t>
    <phoneticPr fontId="3" type="noConversion"/>
  </si>
  <si>
    <t>平山湖大峡谷门票</t>
    <phoneticPr fontId="3" type="noConversion"/>
  </si>
  <si>
    <t>平山湖大峡谷内部越野试驾</t>
    <phoneticPr fontId="3" type="noConversion"/>
  </si>
  <si>
    <t>车</t>
    <phoneticPr fontId="3" type="noConversion"/>
  </si>
  <si>
    <t>嘉峪关门票</t>
    <phoneticPr fontId="3" type="noConversion"/>
  </si>
  <si>
    <t>嘉峪关讲解员</t>
    <phoneticPr fontId="3" type="noConversion"/>
  </si>
  <si>
    <t>接送机车辆</t>
  </si>
  <si>
    <t>车型</t>
  </si>
  <si>
    <t>18座车 兰州接机</t>
    <phoneticPr fontId="3" type="noConversion"/>
  </si>
  <si>
    <t>辆/次</t>
  </si>
  <si>
    <t>18座车 嘉峪关送机</t>
    <phoneticPr fontId="3" type="noConversion"/>
  </si>
  <si>
    <t>人员</t>
  </si>
  <si>
    <t>北京-兰州</t>
    <phoneticPr fontId="3" type="noConversion"/>
  </si>
  <si>
    <t>工作人员餐补</t>
  </si>
  <si>
    <t>人/餐</t>
  </si>
  <si>
    <t>工作人员住宿</t>
  </si>
  <si>
    <t>间·晚</t>
  </si>
  <si>
    <t>踩点费用</t>
  </si>
  <si>
    <t>晚</t>
  </si>
  <si>
    <t>用餐</t>
    <phoneticPr fontId="3" type="noConversion"/>
  </si>
  <si>
    <t>顿</t>
  </si>
  <si>
    <t>天</t>
  </si>
  <si>
    <t>踩点往返机票&amp;交通费</t>
    <phoneticPr fontId="3" type="noConversion"/>
  </si>
  <si>
    <t>次</t>
  </si>
  <si>
    <t>旅行社加工作人员</t>
    <phoneticPr fontId="3" type="noConversion"/>
  </si>
  <si>
    <t>沿途采购物料</t>
    <phoneticPr fontId="3" type="noConversion"/>
  </si>
  <si>
    <t>制作物</t>
  </si>
  <si>
    <t>签到背板</t>
  </si>
  <si>
    <t>个</t>
  </si>
  <si>
    <t>其他</t>
  </si>
  <si>
    <t>保险</t>
  </si>
  <si>
    <t>含工作人员</t>
  </si>
  <si>
    <t>旅行社服务费</t>
  </si>
  <si>
    <t>总计</t>
  </si>
  <si>
    <t>不含6%增值税</t>
  </si>
  <si>
    <t>含6%增值税</t>
  </si>
  <si>
    <t>嘉峪关丽呈酒店</t>
    <phoneticPr fontId="3" type="noConversion"/>
  </si>
  <si>
    <t>9间*6晚</t>
    <phoneticPr fontId="3" type="noConversion"/>
  </si>
  <si>
    <t>工作人员住宿（延住）</t>
    <phoneticPr fontId="2" type="noConversion"/>
  </si>
  <si>
    <t>工作人员餐补（延迟）</t>
    <phoneticPr fontId="2" type="noConversion"/>
  </si>
  <si>
    <t>12餐*15人</t>
    <phoneticPr fontId="2" type="noConversion"/>
  </si>
  <si>
    <t>嘉峪关城楼观光车</t>
    <phoneticPr fontId="3" type="noConversion"/>
  </si>
  <si>
    <t>接送机人员</t>
    <phoneticPr fontId="2" type="noConversion"/>
  </si>
  <si>
    <t>16餐*28人</t>
    <phoneticPr fontId="3" type="noConversion"/>
  </si>
  <si>
    <t>16间*7晚</t>
    <phoneticPr fontId="3" type="noConversion"/>
  </si>
  <si>
    <t>次</t>
    <phoneticPr fontId="2" type="noConversion"/>
  </si>
  <si>
    <t>台</t>
    <phoneticPr fontId="2" type="noConversion"/>
  </si>
  <si>
    <t>山丹军马场内部进车</t>
    <phoneticPr fontId="2" type="noConversion"/>
  </si>
  <si>
    <t>平山湖大峡谷内部进车</t>
    <phoneticPr fontId="2" type="noConversion"/>
  </si>
  <si>
    <t>场</t>
    <phoneticPr fontId="2" type="noConversion"/>
  </si>
  <si>
    <t>莫高窟敦煌研究员专家接待</t>
    <phoneticPr fontId="2" type="noConversion"/>
  </si>
  <si>
    <t>敦煌彩塑制作基地</t>
    <phoneticPr fontId="2" type="noConversion"/>
  </si>
  <si>
    <t>门票</t>
    <phoneticPr fontId="2" type="noConversion"/>
  </si>
  <si>
    <t>旅行社工作人员往返机票</t>
    <phoneticPr fontId="3" type="noConversion"/>
  </si>
  <si>
    <t>草地碾轧赔偿费用</t>
    <phoneticPr fontId="3" type="noConversion"/>
  </si>
  <si>
    <t>次</t>
    <phoneticPr fontId="3" type="noConversion"/>
  </si>
  <si>
    <t>莫高窟退票费用</t>
    <phoneticPr fontId="3" type="noConversion"/>
  </si>
  <si>
    <t>签到背板（已做未搭建）</t>
    <phoneticPr fontId="2" type="noConversion"/>
  </si>
  <si>
    <t>平山湖大峡谷内部牧民家</t>
    <phoneticPr fontId="3" type="noConversion"/>
  </si>
  <si>
    <t>车辆运输费</t>
    <phoneticPr fontId="3" type="noConversion"/>
  </si>
  <si>
    <t>项目预算表</t>
    <phoneticPr fontId="2" type="noConversion"/>
  </si>
  <si>
    <t>内容</t>
  </si>
  <si>
    <t>天数/使用次数</t>
  </si>
  <si>
    <t>单价</t>
  </si>
  <si>
    <t>活动费用</t>
  </si>
  <si>
    <t>房费</t>
    <phoneticPr fontId="2" type="noConversion"/>
  </si>
  <si>
    <t>元/次</t>
    <phoneticPr fontId="2" type="noConversion"/>
  </si>
  <si>
    <t>无锡融创皇冠假日酒店（双早）</t>
    <phoneticPr fontId="2" type="noConversion"/>
  </si>
  <si>
    <t>10%服务费</t>
  </si>
  <si>
    <t>6%增值税金</t>
    <phoneticPr fontId="2" type="noConversion"/>
  </si>
  <si>
    <t>合计：</t>
  </si>
  <si>
    <t>衣服</t>
    <phoneticPr fontId="2" type="noConversion"/>
  </si>
  <si>
    <t>优惠价含6%增值税</t>
    <phoneticPr fontId="3" type="noConversion"/>
  </si>
  <si>
    <t>寰行中国车主邀约结算清单 Budget List</t>
    <phoneticPr fontId="15" type="noConversion"/>
  </si>
  <si>
    <t>共1程活动，超级用户共40人（其中本地用户0人，外省用户40人）；工作人员6人（其中本地工作人员0人，外省市6人）</t>
    <phoneticPr fontId="15" type="noConversion"/>
  </si>
  <si>
    <t>内容                           ITEM</t>
    <phoneticPr fontId="15" type="noConversion"/>
  </si>
  <si>
    <t>人数</t>
  </si>
  <si>
    <t>行程数</t>
  </si>
  <si>
    <t>天数
Day</t>
  </si>
  <si>
    <t>总计数量
Quantity</t>
  </si>
  <si>
    <t>单价</t>
    <phoneticPr fontId="15" type="noConversion"/>
  </si>
  <si>
    <t>小计</t>
    <phoneticPr fontId="15" type="noConversion"/>
  </si>
  <si>
    <t xml:space="preserve">备注                                                                                                        Remark </t>
  </si>
  <si>
    <t>住宿用户
Hotel users</t>
  </si>
  <si>
    <t>含用户抵达日/返程日由于航班不便产生的费用</t>
    <phoneticPr fontId="15" type="noConversion"/>
  </si>
  <si>
    <t>住宿·工作人员
Hotel staff</t>
    <phoneticPr fontId="15" type="noConversion"/>
  </si>
  <si>
    <t>提前一天抵达接机、筹备，延后一天送机。请指定机场/高铁附近/活动指定的酒店，住宿预留按照600元计。行程中的住宿由别克品牌承担。
Including airport pick up, preparation, airport drop-off. Assigned hotels around airport/train. Accommodation fee 600 rmb. Expenses during trip will be covered by Buick.</t>
    <phoneticPr fontId="15" type="noConversion"/>
  </si>
  <si>
    <t>餐饮 午餐
Food</t>
  </si>
  <si>
    <t xml:space="preserve">午餐，提前抵达日及延后送机日，用户和工作人员餐饮，餐标不超过200元
Lunches, departure and returning day. For staffs and users.                         </t>
    <phoneticPr fontId="15" type="noConversion"/>
  </si>
  <si>
    <t>用户高铁票
Users Trafic-train</t>
  </si>
  <si>
    <t xml:space="preserve">用户高铁票
Tain tickets                                      </t>
    <phoneticPr fontId="15" type="noConversion"/>
  </si>
  <si>
    <t>用户交通费补贴
Users Traffic Reimbursement</t>
  </si>
  <si>
    <t>/</t>
  </si>
  <si>
    <t xml:space="preserve">每人报销上限500元。含出租车报销、加油费、过路费等
Total event participants 138. Reimbursement limit 500 rmb per person, including taxi, refueling fee.                                                                            </t>
    <phoneticPr fontId="15" type="noConversion"/>
  </si>
  <si>
    <t>用户隔离期间酒店住宿费用</t>
    <phoneticPr fontId="15" type="noConversion"/>
  </si>
  <si>
    <t>用户隔离期间餐费</t>
    <phoneticPr fontId="15" type="noConversion"/>
  </si>
  <si>
    <t>服务费</t>
    <phoneticPr fontId="15" type="noConversion"/>
  </si>
  <si>
    <t>总计（不含增值税6%）</t>
    <phoneticPr fontId="15" type="noConversion"/>
  </si>
  <si>
    <t>总计（含增值税6%）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</si>
</sst>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0_ "/>
    <numFmt numFmtId="177" formatCode="0_);[Red]\(0\)"/>
    <numFmt numFmtId="178" formatCode="0.00_ "/>
  </numFmts>
  <fonts count="18">
    <font>
      <sz val="11"/>
      <color theme="1"/>
      <name val="等线"/>
      <charset val="134"/>
      <scheme val="minor"/>
    </font>
    <font>
      <b/>
      <sz val="11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2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sz val="10"/>
      <color indexed="8"/>
      <name val="Helvetica Neue"/>
    </font>
    <font>
      <sz val="12"/>
      <color indexed="8"/>
      <name val="微软雅黑"/>
      <family val="2"/>
      <charset val="134"/>
    </font>
    <font>
      <sz val="9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2"/>
        <bgColor auto="1"/>
      </patternFill>
    </fill>
    <fill>
      <patternFill patternType="solid">
        <fgColor indexed="16"/>
        <bgColor auto="1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Protection="0">
      <alignment vertical="top" wrapText="1"/>
    </xf>
  </cellStyleXfs>
  <cellXfs count="9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58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>
      <alignment vertical="center"/>
    </xf>
    <xf numFmtId="0" fontId="4" fillId="0" borderId="1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40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right" vertical="center"/>
    </xf>
    <xf numFmtId="0" fontId="10" fillId="3" borderId="0" xfId="0" applyFont="1" applyFill="1">
      <alignment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0" fontId="6" fillId="3" borderId="1" xfId="0" applyNumberFormat="1" applyFont="1" applyFill="1" applyBorder="1" applyAlignment="1">
      <alignment horizontal="center" vertical="center"/>
    </xf>
    <xf numFmtId="43" fontId="6" fillId="3" borderId="1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1" fillId="3" borderId="0" xfId="0" applyFont="1" applyFill="1">
      <alignment vertical="center"/>
    </xf>
    <xf numFmtId="43" fontId="12" fillId="3" borderId="15" xfId="0" applyNumberFormat="1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0" xfId="0" applyFont="1" applyFill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58" fontId="4" fillId="0" borderId="2" xfId="0" applyNumberFormat="1" applyFont="1" applyFill="1" applyBorder="1" applyAlignment="1">
      <alignment horizontal="center" vertical="center"/>
    </xf>
    <xf numFmtId="58" fontId="4" fillId="0" borderId="3" xfId="0" applyNumberFormat="1" applyFont="1" applyFill="1" applyBorder="1" applyAlignment="1">
      <alignment horizontal="center" vertical="center"/>
    </xf>
    <xf numFmtId="58" fontId="4" fillId="0" borderId="4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58" fontId="6" fillId="3" borderId="11" xfId="0" applyNumberFormat="1" applyFont="1" applyFill="1" applyBorder="1" applyAlignment="1">
      <alignment horizontal="center" vertical="center" wrapText="1"/>
    </xf>
    <xf numFmtId="58" fontId="6" fillId="3" borderId="1" xfId="0" applyNumberFormat="1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/>
    </xf>
    <xf numFmtId="49" fontId="14" fillId="4" borderId="1" xfId="1" applyNumberFormat="1" applyFont="1" applyFill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/>
    </xf>
    <xf numFmtId="0" fontId="13" fillId="0" borderId="0" xfId="1" applyNumberFormat="1">
      <alignment vertical="top" wrapText="1"/>
    </xf>
    <xf numFmtId="0" fontId="13" fillId="0" borderId="0" xfId="1">
      <alignment vertical="top" wrapText="1"/>
    </xf>
    <xf numFmtId="0" fontId="16" fillId="4" borderId="1" xfId="1" applyFont="1" applyFill="1" applyBorder="1">
      <alignment vertical="top" wrapText="1"/>
    </xf>
    <xf numFmtId="49" fontId="17" fillId="5" borderId="1" xfId="1" applyNumberFormat="1" applyFont="1" applyFill="1" applyBorder="1">
      <alignment vertical="top" wrapText="1"/>
    </xf>
    <xf numFmtId="49" fontId="16" fillId="4" borderId="1" xfId="1" applyNumberFormat="1" applyFont="1" applyFill="1" applyBorder="1" applyAlignment="1">
      <alignment horizontal="center" vertical="center" wrapText="1"/>
    </xf>
    <xf numFmtId="49" fontId="17" fillId="4" borderId="1" xfId="1" applyNumberFormat="1" applyFont="1" applyFill="1" applyBorder="1" applyAlignment="1">
      <alignment horizontal="center" vertical="center" wrapText="1"/>
    </xf>
    <xf numFmtId="49" fontId="16" fillId="4" borderId="1" xfId="1" applyNumberFormat="1" applyFont="1" applyFill="1" applyBorder="1">
      <alignment vertical="top" wrapText="1"/>
    </xf>
    <xf numFmtId="49" fontId="17" fillId="0" borderId="1" xfId="1" applyNumberFormat="1" applyFont="1" applyFill="1" applyBorder="1">
      <alignment vertical="top" wrapText="1"/>
    </xf>
    <xf numFmtId="0" fontId="16" fillId="0" borderId="1" xfId="1" applyNumberFormat="1" applyFont="1" applyFill="1" applyBorder="1" applyAlignment="1">
      <alignment horizontal="center" vertical="center" wrapText="1"/>
    </xf>
    <xf numFmtId="0" fontId="17" fillId="0" borderId="1" xfId="1" applyNumberFormat="1" applyFont="1" applyFill="1" applyBorder="1" applyAlignment="1">
      <alignment horizontal="center" vertical="center" wrapText="1"/>
    </xf>
    <xf numFmtId="49" fontId="16" fillId="0" borderId="1" xfId="1" applyNumberFormat="1" applyFont="1" applyFill="1" applyBorder="1">
      <alignment vertical="top" wrapText="1"/>
    </xf>
    <xf numFmtId="0" fontId="13" fillId="0" borderId="0" xfId="1" applyNumberFormat="1" applyFill="1">
      <alignment vertical="top" wrapText="1"/>
    </xf>
    <xf numFmtId="0" fontId="13" fillId="0" borderId="0" xfId="1" applyFill="1">
      <alignment vertical="top" wrapText="1"/>
    </xf>
    <xf numFmtId="0" fontId="17" fillId="0" borderId="5" xfId="1" applyNumberFormat="1" applyFont="1" applyBorder="1" applyAlignment="1">
      <alignment horizontal="center" vertical="center" wrapText="1"/>
    </xf>
    <xf numFmtId="0" fontId="17" fillId="0" borderId="6" xfId="1" applyNumberFormat="1" applyFont="1" applyBorder="1" applyAlignment="1">
      <alignment horizontal="center" vertical="center" wrapText="1"/>
    </xf>
    <xf numFmtId="0" fontId="17" fillId="0" borderId="7" xfId="1" applyNumberFormat="1" applyFont="1" applyBorder="1" applyAlignment="1">
      <alignment horizontal="center" vertical="center" wrapText="1"/>
    </xf>
    <xf numFmtId="178" fontId="17" fillId="0" borderId="1" xfId="1" applyNumberFormat="1" applyFont="1" applyBorder="1" applyAlignment="1">
      <alignment horizontal="center" vertical="center" wrapText="1"/>
    </xf>
    <xf numFmtId="0" fontId="13" fillId="0" borderId="0" xfId="1" applyNumberFormat="1" applyAlignment="1">
      <alignment horizontal="center" vertical="top" wrapText="1"/>
    </xf>
  </cellXfs>
  <cellStyles count="2">
    <cellStyle name="常规" xfId="0" builtinId="0"/>
    <cellStyle name="常规 2" xfId="1" xr:uid="{6D5C34A0-246C-4E99-BA02-3C52DB26E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96CDE-21CA-4A4A-BA92-CBB8AAB1A8CF}">
  <dimension ref="A1:I65"/>
  <sheetViews>
    <sheetView topLeftCell="A55" zoomScale="70" zoomScaleNormal="70" workbookViewId="0">
      <selection activeCell="I67" sqref="I67"/>
    </sheetView>
  </sheetViews>
  <sheetFormatPr defaultColWidth="8.35546875" defaultRowHeight="16.3"/>
  <cols>
    <col min="1" max="1" width="10.5" style="7" customWidth="1"/>
    <col min="2" max="2" width="13.92578125" style="1" customWidth="1"/>
    <col min="3" max="3" width="10.0703125" style="1" customWidth="1"/>
    <col min="4" max="4" width="32.35546875" style="1" customWidth="1"/>
    <col min="5" max="6" width="8.35546875" style="1"/>
    <col min="7" max="7" width="14.7109375" style="1" customWidth="1"/>
    <col min="8" max="8" width="8.35546875" style="1"/>
    <col min="9" max="9" width="33.85546875" style="1" customWidth="1"/>
    <col min="10" max="16384" width="8.35546875" style="1"/>
  </cols>
  <sheetData>
    <row r="1" spans="1:9">
      <c r="A1" s="65" t="s">
        <v>0</v>
      </c>
      <c r="B1" s="65"/>
      <c r="C1" s="65"/>
      <c r="D1" s="65"/>
      <c r="E1" s="65"/>
      <c r="F1" s="65"/>
      <c r="G1" s="65"/>
      <c r="H1" s="65"/>
      <c r="I1" s="65"/>
    </row>
    <row r="2" spans="1:9">
      <c r="A2" s="54" t="s">
        <v>1</v>
      </c>
      <c r="B2" s="2" t="s">
        <v>2</v>
      </c>
      <c r="C2" s="53" t="s">
        <v>3</v>
      </c>
      <c r="D2" s="53"/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s="9" customFormat="1">
      <c r="A3" s="55"/>
      <c r="B3" s="61">
        <v>44480</v>
      </c>
      <c r="C3" s="48" t="s">
        <v>9</v>
      </c>
      <c r="D3" s="48"/>
      <c r="E3" s="8">
        <v>650</v>
      </c>
      <c r="F3" s="8">
        <v>50</v>
      </c>
      <c r="G3" s="8" t="s">
        <v>10</v>
      </c>
      <c r="H3" s="8">
        <f>E3*F3</f>
        <v>32500</v>
      </c>
      <c r="I3" s="8" t="s">
        <v>11</v>
      </c>
    </row>
    <row r="4" spans="1:9" s="9" customFormat="1">
      <c r="A4" s="55"/>
      <c r="B4" s="63"/>
      <c r="C4" s="48" t="s">
        <v>12</v>
      </c>
      <c r="D4" s="48"/>
      <c r="E4" s="8">
        <v>38</v>
      </c>
      <c r="F4" s="18">
        <v>50</v>
      </c>
      <c r="G4" s="8" t="s">
        <v>13</v>
      </c>
      <c r="H4" s="8">
        <f t="shared" ref="H4:H11" si="0">E4*F4</f>
        <v>1900</v>
      </c>
      <c r="I4" s="8"/>
    </row>
    <row r="5" spans="1:9" s="9" customFormat="1">
      <c r="A5" s="55"/>
      <c r="B5" s="61">
        <v>44481</v>
      </c>
      <c r="C5" s="48" t="s">
        <v>14</v>
      </c>
      <c r="D5" s="48"/>
      <c r="E5" s="8">
        <v>500</v>
      </c>
      <c r="F5" s="18">
        <v>50</v>
      </c>
      <c r="G5" s="8" t="s">
        <v>10</v>
      </c>
      <c r="H5" s="8">
        <f t="shared" si="0"/>
        <v>25000</v>
      </c>
      <c r="I5" s="8" t="s">
        <v>11</v>
      </c>
    </row>
    <row r="6" spans="1:9" s="9" customFormat="1">
      <c r="A6" s="55"/>
      <c r="B6" s="63"/>
      <c r="C6" s="48" t="s">
        <v>12</v>
      </c>
      <c r="D6" s="48"/>
      <c r="E6" s="17">
        <v>38</v>
      </c>
      <c r="F6" s="18">
        <v>50</v>
      </c>
      <c r="G6" s="8" t="s">
        <v>13</v>
      </c>
      <c r="H6" s="8">
        <f t="shared" si="0"/>
        <v>1900</v>
      </c>
      <c r="I6" s="8"/>
    </row>
    <row r="7" spans="1:9" s="9" customFormat="1">
      <c r="A7" s="55"/>
      <c r="B7" s="61">
        <v>44482</v>
      </c>
      <c r="C7" s="48" t="s">
        <v>15</v>
      </c>
      <c r="D7" s="48"/>
      <c r="E7" s="8">
        <v>600</v>
      </c>
      <c r="F7" s="18">
        <v>50</v>
      </c>
      <c r="G7" s="8" t="s">
        <v>10</v>
      </c>
      <c r="H7" s="8">
        <f t="shared" si="0"/>
        <v>30000</v>
      </c>
      <c r="I7" s="8" t="s">
        <v>11</v>
      </c>
    </row>
    <row r="8" spans="1:9" s="9" customFormat="1">
      <c r="A8" s="55"/>
      <c r="B8" s="63"/>
      <c r="C8" s="48" t="s">
        <v>12</v>
      </c>
      <c r="D8" s="48"/>
      <c r="E8" s="17">
        <v>38</v>
      </c>
      <c r="F8" s="18">
        <v>50</v>
      </c>
      <c r="G8" s="8" t="s">
        <v>13</v>
      </c>
      <c r="H8" s="8">
        <f t="shared" si="0"/>
        <v>1900</v>
      </c>
      <c r="I8" s="8"/>
    </row>
    <row r="9" spans="1:9" s="9" customFormat="1">
      <c r="A9" s="55"/>
      <c r="B9" s="61">
        <v>44483</v>
      </c>
      <c r="C9" s="48" t="s">
        <v>16</v>
      </c>
      <c r="D9" s="48"/>
      <c r="E9" s="8">
        <v>550</v>
      </c>
      <c r="F9" s="18">
        <v>50</v>
      </c>
      <c r="G9" s="8" t="s">
        <v>10</v>
      </c>
      <c r="H9" s="8">
        <f t="shared" si="0"/>
        <v>27500</v>
      </c>
      <c r="I9" s="8"/>
    </row>
    <row r="10" spans="1:9" s="9" customFormat="1">
      <c r="A10" s="55"/>
      <c r="B10" s="62"/>
      <c r="C10" s="48" t="s">
        <v>79</v>
      </c>
      <c r="D10" s="48"/>
      <c r="E10" s="8">
        <v>300</v>
      </c>
      <c r="F10" s="18">
        <v>50</v>
      </c>
      <c r="G10" s="8" t="s">
        <v>10</v>
      </c>
      <c r="H10" s="8">
        <f t="shared" si="0"/>
        <v>15000</v>
      </c>
      <c r="I10" s="8"/>
    </row>
    <row r="11" spans="1:9" s="9" customFormat="1">
      <c r="A11" s="55"/>
      <c r="B11" s="63"/>
      <c r="C11" s="48" t="s">
        <v>17</v>
      </c>
      <c r="D11" s="48"/>
      <c r="E11" s="17">
        <v>38</v>
      </c>
      <c r="F11" s="18">
        <v>50</v>
      </c>
      <c r="G11" s="8" t="s">
        <v>13</v>
      </c>
      <c r="H11" s="8">
        <f t="shared" si="0"/>
        <v>1900</v>
      </c>
      <c r="I11" s="8"/>
    </row>
    <row r="12" spans="1:9">
      <c r="A12" s="52" t="s">
        <v>18</v>
      </c>
      <c r="B12" s="2" t="s">
        <v>19</v>
      </c>
      <c r="C12" s="4" t="s">
        <v>20</v>
      </c>
      <c r="D12" s="4" t="s">
        <v>21</v>
      </c>
      <c r="E12" s="2" t="s">
        <v>4</v>
      </c>
      <c r="F12" s="2" t="s">
        <v>5</v>
      </c>
      <c r="G12" s="2" t="s">
        <v>6</v>
      </c>
      <c r="H12" s="2" t="s">
        <v>7</v>
      </c>
      <c r="I12" s="2" t="s">
        <v>8</v>
      </c>
    </row>
    <row r="13" spans="1:9" s="9" customFormat="1">
      <c r="A13" s="52"/>
      <c r="B13" s="10">
        <v>44480</v>
      </c>
      <c r="C13" s="8" t="s">
        <v>22</v>
      </c>
      <c r="D13" s="11" t="s">
        <v>9</v>
      </c>
      <c r="E13" s="12">
        <v>2000</v>
      </c>
      <c r="F13" s="8">
        <v>6</v>
      </c>
      <c r="G13" s="8" t="s">
        <v>23</v>
      </c>
      <c r="H13" s="8">
        <f t="shared" ref="H13:H19" si="1">E13*F13</f>
        <v>12000</v>
      </c>
      <c r="I13" s="8"/>
    </row>
    <row r="14" spans="1:9" s="9" customFormat="1">
      <c r="A14" s="52"/>
      <c r="B14" s="10">
        <v>44481</v>
      </c>
      <c r="C14" s="8" t="s">
        <v>24</v>
      </c>
      <c r="D14" s="11" t="s">
        <v>25</v>
      </c>
      <c r="E14" s="12">
        <v>900</v>
      </c>
      <c r="F14" s="17">
        <v>6</v>
      </c>
      <c r="G14" s="8" t="s">
        <v>23</v>
      </c>
      <c r="H14" s="8">
        <f t="shared" si="1"/>
        <v>5400</v>
      </c>
      <c r="I14" s="8"/>
    </row>
    <row r="15" spans="1:9" s="9" customFormat="1">
      <c r="A15" s="52"/>
      <c r="B15" s="10">
        <v>44481</v>
      </c>
      <c r="C15" s="8" t="s">
        <v>22</v>
      </c>
      <c r="D15" s="11" t="s">
        <v>26</v>
      </c>
      <c r="E15" s="13">
        <v>158</v>
      </c>
      <c r="F15" s="8">
        <v>50</v>
      </c>
      <c r="G15" s="8" t="s">
        <v>27</v>
      </c>
      <c r="H15" s="8">
        <f t="shared" si="1"/>
        <v>7900</v>
      </c>
      <c r="I15" s="8"/>
    </row>
    <row r="16" spans="1:9" s="9" customFormat="1">
      <c r="A16" s="52"/>
      <c r="B16" s="10">
        <v>44482</v>
      </c>
      <c r="C16" s="8" t="s">
        <v>24</v>
      </c>
      <c r="D16" s="11" t="s">
        <v>28</v>
      </c>
      <c r="E16" s="12">
        <v>800</v>
      </c>
      <c r="F16" s="8">
        <v>6</v>
      </c>
      <c r="G16" s="8" t="s">
        <v>23</v>
      </c>
      <c r="H16" s="8">
        <f t="shared" si="1"/>
        <v>4800</v>
      </c>
      <c r="I16" s="8"/>
    </row>
    <row r="17" spans="1:9" s="9" customFormat="1">
      <c r="A17" s="52"/>
      <c r="B17" s="10">
        <v>44482</v>
      </c>
      <c r="C17" s="8" t="s">
        <v>22</v>
      </c>
      <c r="D17" s="11" t="s">
        <v>15</v>
      </c>
      <c r="E17" s="12">
        <v>148</v>
      </c>
      <c r="F17" s="8">
        <v>50</v>
      </c>
      <c r="G17" s="8" t="s">
        <v>29</v>
      </c>
      <c r="H17" s="8">
        <f t="shared" si="1"/>
        <v>7400</v>
      </c>
      <c r="I17" s="8"/>
    </row>
    <row r="18" spans="1:9" s="9" customFormat="1">
      <c r="A18" s="52"/>
      <c r="B18" s="10">
        <v>44483</v>
      </c>
      <c r="C18" s="8" t="s">
        <v>24</v>
      </c>
      <c r="D18" s="11" t="s">
        <v>30</v>
      </c>
      <c r="E18" s="12">
        <v>1000</v>
      </c>
      <c r="F18" s="8">
        <v>6</v>
      </c>
      <c r="G18" s="8" t="s">
        <v>23</v>
      </c>
      <c r="H18" s="8">
        <f t="shared" si="1"/>
        <v>6000</v>
      </c>
      <c r="I18" s="8"/>
    </row>
    <row r="19" spans="1:9" s="9" customFormat="1">
      <c r="A19" s="52"/>
      <c r="B19" s="10">
        <v>44483</v>
      </c>
      <c r="C19" s="8" t="s">
        <v>22</v>
      </c>
      <c r="D19" s="11" t="s">
        <v>31</v>
      </c>
      <c r="E19" s="12">
        <v>180</v>
      </c>
      <c r="F19" s="8">
        <v>50</v>
      </c>
      <c r="G19" s="8" t="s">
        <v>29</v>
      </c>
      <c r="H19" s="8">
        <f t="shared" si="1"/>
        <v>9000</v>
      </c>
      <c r="I19" s="8"/>
    </row>
    <row r="20" spans="1:9">
      <c r="A20" s="54" t="s">
        <v>32</v>
      </c>
      <c r="B20" s="53" t="s">
        <v>33</v>
      </c>
      <c r="C20" s="53"/>
      <c r="D20" s="53"/>
      <c r="E20" s="2" t="s">
        <v>4</v>
      </c>
      <c r="F20" s="2" t="s">
        <v>5</v>
      </c>
      <c r="G20" s="2" t="s">
        <v>6</v>
      </c>
      <c r="H20" s="2" t="s">
        <v>7</v>
      </c>
      <c r="I20" s="2" t="s">
        <v>8</v>
      </c>
    </row>
    <row r="21" spans="1:9" s="9" customFormat="1" ht="15.35" customHeight="1">
      <c r="A21" s="55"/>
      <c r="B21" s="48" t="s">
        <v>34</v>
      </c>
      <c r="C21" s="48"/>
      <c r="D21" s="48"/>
      <c r="E21" s="8">
        <v>50</v>
      </c>
      <c r="F21" s="8">
        <v>64</v>
      </c>
      <c r="G21" s="8" t="s">
        <v>27</v>
      </c>
      <c r="H21" s="8">
        <f>E21*F21</f>
        <v>3200</v>
      </c>
      <c r="I21" s="8" t="s">
        <v>35</v>
      </c>
    </row>
    <row r="22" spans="1:9" s="9" customFormat="1" ht="15.35" customHeight="1">
      <c r="A22" s="55"/>
      <c r="B22" s="48" t="s">
        <v>36</v>
      </c>
      <c r="C22" s="48"/>
      <c r="D22" s="48"/>
      <c r="E22" s="8">
        <v>200</v>
      </c>
      <c r="F22" s="8">
        <v>2</v>
      </c>
      <c r="G22" s="8" t="s">
        <v>37</v>
      </c>
      <c r="H22" s="8">
        <f t="shared" ref="H22:H25" si="2">E22*F22</f>
        <v>400</v>
      </c>
      <c r="I22" s="8"/>
    </row>
    <row r="23" spans="1:9" s="9" customFormat="1" ht="15.35" customHeight="1">
      <c r="A23" s="55"/>
      <c r="B23" s="64" t="s">
        <v>38</v>
      </c>
      <c r="C23" s="64"/>
      <c r="D23" s="64"/>
      <c r="E23" s="8">
        <v>35</v>
      </c>
      <c r="F23" s="8">
        <v>64</v>
      </c>
      <c r="G23" s="8" t="s">
        <v>27</v>
      </c>
      <c r="H23" s="8">
        <f>E23*F23</f>
        <v>2240</v>
      </c>
      <c r="I23" s="8" t="s">
        <v>35</v>
      </c>
    </row>
    <row r="24" spans="1:9" s="9" customFormat="1" ht="15.35" customHeight="1">
      <c r="A24" s="55"/>
      <c r="B24" s="64" t="s">
        <v>39</v>
      </c>
      <c r="C24" s="64"/>
      <c r="D24" s="64"/>
      <c r="E24" s="8">
        <v>150</v>
      </c>
      <c r="F24" s="8">
        <v>2</v>
      </c>
      <c r="G24" s="8" t="s">
        <v>37</v>
      </c>
      <c r="H24" s="8">
        <f t="shared" si="2"/>
        <v>300</v>
      </c>
      <c r="I24" s="8"/>
    </row>
    <row r="25" spans="1:9" s="9" customFormat="1" ht="15.35" customHeight="1">
      <c r="A25" s="55"/>
      <c r="B25" s="64" t="s">
        <v>40</v>
      </c>
      <c r="C25" s="64"/>
      <c r="D25" s="64"/>
      <c r="E25" s="8">
        <v>20000</v>
      </c>
      <c r="F25" s="8">
        <v>3</v>
      </c>
      <c r="G25" s="8" t="s">
        <v>41</v>
      </c>
      <c r="H25" s="8">
        <f t="shared" si="2"/>
        <v>60000</v>
      </c>
      <c r="I25" s="8" t="s">
        <v>42</v>
      </c>
    </row>
    <row r="26" spans="1:9" s="9" customFormat="1" ht="15.35" customHeight="1">
      <c r="A26" s="55"/>
      <c r="B26" s="48" t="s">
        <v>43</v>
      </c>
      <c r="C26" s="48"/>
      <c r="D26" s="48"/>
      <c r="E26" s="8">
        <v>74</v>
      </c>
      <c r="F26" s="8">
        <v>64</v>
      </c>
      <c r="G26" s="8" t="s">
        <v>27</v>
      </c>
      <c r="H26" s="8">
        <f t="shared" ref="H26:H31" si="3">E26*F26</f>
        <v>4736</v>
      </c>
      <c r="I26" s="8" t="s">
        <v>35</v>
      </c>
    </row>
    <row r="27" spans="1:9" s="9" customFormat="1" ht="15.35" customHeight="1">
      <c r="A27" s="55"/>
      <c r="B27" s="48" t="s">
        <v>44</v>
      </c>
      <c r="C27" s="48"/>
      <c r="D27" s="48"/>
      <c r="E27" s="8">
        <v>130</v>
      </c>
      <c r="F27" s="8">
        <v>64</v>
      </c>
      <c r="G27" s="8" t="s">
        <v>27</v>
      </c>
      <c r="H27" s="8">
        <f t="shared" si="3"/>
        <v>8320</v>
      </c>
      <c r="I27" s="8" t="s">
        <v>35</v>
      </c>
    </row>
    <row r="28" spans="1:9" s="9" customFormat="1" ht="15.35" customHeight="1">
      <c r="A28" s="55"/>
      <c r="B28" s="48" t="s">
        <v>45</v>
      </c>
      <c r="C28" s="48"/>
      <c r="D28" s="48"/>
      <c r="E28" s="8">
        <v>2000</v>
      </c>
      <c r="F28" s="8">
        <v>32</v>
      </c>
      <c r="G28" s="8" t="s">
        <v>46</v>
      </c>
      <c r="H28" s="8">
        <f t="shared" si="3"/>
        <v>64000</v>
      </c>
      <c r="I28" s="8"/>
    </row>
    <row r="29" spans="1:9" s="9" customFormat="1" ht="15.35" customHeight="1">
      <c r="A29" s="55"/>
      <c r="B29" s="48" t="s">
        <v>101</v>
      </c>
      <c r="C29" s="48"/>
      <c r="D29" s="48"/>
      <c r="E29" s="16">
        <v>1300</v>
      </c>
      <c r="F29" s="16">
        <v>32</v>
      </c>
      <c r="G29" s="16" t="s">
        <v>46</v>
      </c>
      <c r="H29" s="16">
        <f t="shared" si="3"/>
        <v>41600</v>
      </c>
      <c r="I29" s="16"/>
    </row>
    <row r="30" spans="1:9" s="9" customFormat="1" ht="15.35" customHeight="1">
      <c r="A30" s="55"/>
      <c r="B30" s="48" t="s">
        <v>97</v>
      </c>
      <c r="C30" s="48"/>
      <c r="D30" s="48"/>
      <c r="E30" s="8">
        <v>3000</v>
      </c>
      <c r="F30" s="8">
        <v>1</v>
      </c>
      <c r="G30" s="8" t="s">
        <v>98</v>
      </c>
      <c r="H30" s="8">
        <f t="shared" si="3"/>
        <v>3000</v>
      </c>
      <c r="I30" s="8"/>
    </row>
    <row r="31" spans="1:9" s="9" customFormat="1" ht="15.35" customHeight="1">
      <c r="A31" s="55"/>
      <c r="B31" s="48" t="s">
        <v>47</v>
      </c>
      <c r="C31" s="48"/>
      <c r="D31" s="48"/>
      <c r="E31" s="8">
        <v>110</v>
      </c>
      <c r="F31" s="8">
        <v>64</v>
      </c>
      <c r="G31" s="8" t="s">
        <v>27</v>
      </c>
      <c r="H31" s="8">
        <f t="shared" si="3"/>
        <v>7040</v>
      </c>
      <c r="I31" s="8" t="s">
        <v>35</v>
      </c>
    </row>
    <row r="32" spans="1:9" s="9" customFormat="1" ht="15.35" customHeight="1">
      <c r="A32" s="55"/>
      <c r="B32" s="48" t="s">
        <v>48</v>
      </c>
      <c r="C32" s="48"/>
      <c r="D32" s="48"/>
      <c r="E32" s="8">
        <v>600</v>
      </c>
      <c r="F32" s="8">
        <v>2</v>
      </c>
      <c r="G32" s="8" t="s">
        <v>37</v>
      </c>
      <c r="H32" s="8">
        <f t="shared" ref="H32:H34" si="4">E32*F32</f>
        <v>1200</v>
      </c>
      <c r="I32" s="8"/>
    </row>
    <row r="33" spans="1:9" s="9" customFormat="1" ht="15.35" customHeight="1">
      <c r="A33" s="55"/>
      <c r="B33" s="48" t="s">
        <v>84</v>
      </c>
      <c r="C33" s="48"/>
      <c r="D33" s="48"/>
      <c r="E33" s="8">
        <v>35</v>
      </c>
      <c r="F33" s="8">
        <v>55</v>
      </c>
      <c r="G33" s="8" t="s">
        <v>29</v>
      </c>
      <c r="H33" s="8">
        <f t="shared" si="4"/>
        <v>1925</v>
      </c>
      <c r="I33" s="8"/>
    </row>
    <row r="34" spans="1:9" s="9" customFormat="1" ht="15.75" customHeight="1">
      <c r="A34" s="56"/>
      <c r="B34" s="48" t="s">
        <v>99</v>
      </c>
      <c r="C34" s="48"/>
      <c r="D34" s="48"/>
      <c r="E34" s="8">
        <v>20</v>
      </c>
      <c r="F34" s="8">
        <v>60</v>
      </c>
      <c r="G34" s="8" t="s">
        <v>29</v>
      </c>
      <c r="H34" s="8">
        <f t="shared" si="4"/>
        <v>1200</v>
      </c>
      <c r="I34" s="8"/>
    </row>
    <row r="35" spans="1:9">
      <c r="A35" s="54" t="s">
        <v>49</v>
      </c>
      <c r="B35" s="53" t="s">
        <v>50</v>
      </c>
      <c r="C35" s="53"/>
      <c r="D35" s="53"/>
      <c r="E35" s="2" t="s">
        <v>4</v>
      </c>
      <c r="F35" s="2" t="s">
        <v>5</v>
      </c>
      <c r="G35" s="2" t="s">
        <v>6</v>
      </c>
      <c r="H35" s="2" t="s">
        <v>7</v>
      </c>
      <c r="I35" s="2" t="s">
        <v>8</v>
      </c>
    </row>
    <row r="36" spans="1:9" s="9" customFormat="1">
      <c r="A36" s="55"/>
      <c r="B36" s="48" t="s">
        <v>51</v>
      </c>
      <c r="C36" s="48"/>
      <c r="D36" s="48"/>
      <c r="E36" s="8">
        <v>900</v>
      </c>
      <c r="F36" s="8">
        <v>9</v>
      </c>
      <c r="G36" s="8" t="s">
        <v>52</v>
      </c>
      <c r="H36" s="8">
        <f>E36*F36</f>
        <v>8100</v>
      </c>
      <c r="I36" s="8"/>
    </row>
    <row r="37" spans="1:9" s="9" customFormat="1">
      <c r="A37" s="55"/>
      <c r="B37" s="48" t="s">
        <v>53</v>
      </c>
      <c r="C37" s="48"/>
      <c r="D37" s="48"/>
      <c r="E37" s="8">
        <v>900</v>
      </c>
      <c r="F37" s="8">
        <v>8</v>
      </c>
      <c r="G37" s="8" t="s">
        <v>52</v>
      </c>
      <c r="H37" s="8">
        <f>E37*F37</f>
        <v>7200</v>
      </c>
      <c r="I37" s="8"/>
    </row>
    <row r="38" spans="1:9">
      <c r="A38" s="52" t="s">
        <v>54</v>
      </c>
      <c r="B38" s="53" t="s">
        <v>33</v>
      </c>
      <c r="C38" s="53"/>
      <c r="D38" s="53"/>
      <c r="E38" s="2" t="s">
        <v>4</v>
      </c>
      <c r="F38" s="2" t="s">
        <v>5</v>
      </c>
      <c r="G38" s="2" t="s">
        <v>6</v>
      </c>
      <c r="H38" s="2" t="s">
        <v>7</v>
      </c>
      <c r="I38" s="2" t="s">
        <v>8</v>
      </c>
    </row>
    <row r="39" spans="1:9" s="9" customFormat="1">
      <c r="A39" s="52"/>
      <c r="B39" s="48" t="s">
        <v>85</v>
      </c>
      <c r="C39" s="48"/>
      <c r="D39" s="48"/>
      <c r="E39" s="8">
        <v>600</v>
      </c>
      <c r="F39" s="8">
        <v>4</v>
      </c>
      <c r="G39" s="8" t="s">
        <v>27</v>
      </c>
      <c r="H39" s="8">
        <f t="shared" ref="H39:H44" si="5">E39*F39</f>
        <v>2400</v>
      </c>
      <c r="I39" s="8"/>
    </row>
    <row r="40" spans="1:9" s="9" customFormat="1">
      <c r="A40" s="52"/>
      <c r="B40" s="48" t="s">
        <v>96</v>
      </c>
      <c r="C40" s="48"/>
      <c r="D40" s="48"/>
      <c r="E40" s="8">
        <v>2000</v>
      </c>
      <c r="F40" s="8">
        <v>5</v>
      </c>
      <c r="G40" s="8" t="s">
        <v>27</v>
      </c>
      <c r="H40" s="8">
        <f t="shared" si="5"/>
        <v>10000</v>
      </c>
      <c r="I40" s="8" t="s">
        <v>55</v>
      </c>
    </row>
    <row r="41" spans="1:9" s="9" customFormat="1">
      <c r="A41" s="52"/>
      <c r="B41" s="48" t="s">
        <v>56</v>
      </c>
      <c r="C41" s="48"/>
      <c r="D41" s="48"/>
      <c r="E41" s="8">
        <v>50</v>
      </c>
      <c r="F41" s="8">
        <v>448</v>
      </c>
      <c r="G41" s="8" t="s">
        <v>57</v>
      </c>
      <c r="H41" s="8">
        <f t="shared" si="5"/>
        <v>22400</v>
      </c>
      <c r="I41" s="8" t="s">
        <v>86</v>
      </c>
    </row>
    <row r="42" spans="1:9" s="9" customFormat="1">
      <c r="A42" s="52"/>
      <c r="B42" s="48" t="s">
        <v>82</v>
      </c>
      <c r="C42" s="48"/>
      <c r="D42" s="48"/>
      <c r="E42" s="8">
        <v>50</v>
      </c>
      <c r="F42" s="8">
        <v>180</v>
      </c>
      <c r="G42" s="8" t="s">
        <v>57</v>
      </c>
      <c r="H42" s="8">
        <f t="shared" si="5"/>
        <v>9000</v>
      </c>
      <c r="I42" s="8" t="s">
        <v>83</v>
      </c>
    </row>
    <row r="43" spans="1:9" s="9" customFormat="1">
      <c r="A43" s="52"/>
      <c r="B43" s="48" t="s">
        <v>58</v>
      </c>
      <c r="C43" s="48"/>
      <c r="D43" s="48"/>
      <c r="E43" s="8">
        <v>280</v>
      </c>
      <c r="F43" s="8">
        <v>112</v>
      </c>
      <c r="G43" s="8" t="s">
        <v>59</v>
      </c>
      <c r="H43" s="8">
        <f t="shared" si="5"/>
        <v>31360</v>
      </c>
      <c r="I43" s="8" t="s">
        <v>87</v>
      </c>
    </row>
    <row r="44" spans="1:9" s="9" customFormat="1">
      <c r="A44" s="14"/>
      <c r="B44" s="48" t="s">
        <v>81</v>
      </c>
      <c r="C44" s="48"/>
      <c r="D44" s="48"/>
      <c r="E44" s="17">
        <v>280</v>
      </c>
      <c r="F44" s="8">
        <v>54</v>
      </c>
      <c r="G44" s="8" t="s">
        <v>59</v>
      </c>
      <c r="H44" s="8">
        <f t="shared" si="5"/>
        <v>15120</v>
      </c>
      <c r="I44" s="8" t="s">
        <v>80</v>
      </c>
    </row>
    <row r="45" spans="1:9" s="5" customFormat="1">
      <c r="A45" s="54" t="s">
        <v>60</v>
      </c>
      <c r="B45" s="53" t="s">
        <v>33</v>
      </c>
      <c r="C45" s="53"/>
      <c r="D45" s="53"/>
      <c r="E45" s="2" t="s">
        <v>4</v>
      </c>
      <c r="F45" s="2" t="s">
        <v>5</v>
      </c>
      <c r="G45" s="2" t="s">
        <v>6</v>
      </c>
      <c r="H45" s="2" t="s">
        <v>7</v>
      </c>
      <c r="I45" s="2" t="s">
        <v>8</v>
      </c>
    </row>
    <row r="46" spans="1:9" s="15" customFormat="1" ht="15.75" customHeight="1">
      <c r="A46" s="55"/>
      <c r="B46" s="49" t="s">
        <v>1</v>
      </c>
      <c r="C46" s="50"/>
      <c r="D46" s="51"/>
      <c r="E46" s="8">
        <v>300</v>
      </c>
      <c r="F46" s="8">
        <v>108</v>
      </c>
      <c r="G46" s="8" t="s">
        <v>61</v>
      </c>
      <c r="H46" s="8">
        <f>E46*F46</f>
        <v>32400</v>
      </c>
      <c r="I46" s="8"/>
    </row>
    <row r="47" spans="1:9" s="15" customFormat="1" ht="15.75" customHeight="1">
      <c r="A47" s="55"/>
      <c r="B47" s="49" t="s">
        <v>62</v>
      </c>
      <c r="C47" s="50"/>
      <c r="D47" s="51"/>
      <c r="E47" s="8">
        <v>900</v>
      </c>
      <c r="F47" s="8">
        <v>20</v>
      </c>
      <c r="G47" s="8" t="s">
        <v>63</v>
      </c>
      <c r="H47" s="8">
        <f t="shared" ref="H47:H55" si="6">E47*F47</f>
        <v>18000</v>
      </c>
      <c r="I47" s="8"/>
    </row>
    <row r="48" spans="1:9" s="15" customFormat="1" ht="15.75" customHeight="1">
      <c r="A48" s="55"/>
      <c r="B48" s="49" t="s">
        <v>54</v>
      </c>
      <c r="C48" s="50"/>
      <c r="D48" s="51"/>
      <c r="E48" s="8">
        <v>600</v>
      </c>
      <c r="F48" s="8">
        <v>60</v>
      </c>
      <c r="G48" s="8" t="s">
        <v>64</v>
      </c>
      <c r="H48" s="8">
        <f t="shared" si="6"/>
        <v>36000</v>
      </c>
      <c r="I48" s="8"/>
    </row>
    <row r="49" spans="1:9" s="15" customFormat="1" ht="15.75" customHeight="1">
      <c r="A49" s="55"/>
      <c r="B49" s="49" t="s">
        <v>65</v>
      </c>
      <c r="C49" s="50"/>
      <c r="D49" s="51"/>
      <c r="E49" s="8">
        <v>3500</v>
      </c>
      <c r="F49" s="8">
        <v>3</v>
      </c>
      <c r="G49" s="8" t="s">
        <v>66</v>
      </c>
      <c r="H49" s="8">
        <f t="shared" si="6"/>
        <v>10500</v>
      </c>
      <c r="I49" s="8" t="s">
        <v>67</v>
      </c>
    </row>
    <row r="50" spans="1:9" s="15" customFormat="1" ht="15.75" customHeight="1">
      <c r="A50" s="55"/>
      <c r="B50" s="49" t="s">
        <v>90</v>
      </c>
      <c r="C50" s="50"/>
      <c r="D50" s="51"/>
      <c r="E50" s="8">
        <v>2800</v>
      </c>
      <c r="F50" s="8">
        <v>5</v>
      </c>
      <c r="G50" s="8" t="s">
        <v>89</v>
      </c>
      <c r="H50" s="8">
        <f t="shared" si="6"/>
        <v>14000</v>
      </c>
      <c r="I50" s="8"/>
    </row>
    <row r="51" spans="1:9" s="15" customFormat="1" ht="15.75" customHeight="1">
      <c r="A51" s="55"/>
      <c r="B51" s="49" t="s">
        <v>91</v>
      </c>
      <c r="C51" s="50"/>
      <c r="D51" s="51"/>
      <c r="E51" s="8">
        <v>2800</v>
      </c>
      <c r="F51" s="8">
        <v>5</v>
      </c>
      <c r="G51" s="8" t="s">
        <v>89</v>
      </c>
      <c r="H51" s="8">
        <f t="shared" si="6"/>
        <v>14000</v>
      </c>
      <c r="I51" s="8"/>
    </row>
    <row r="52" spans="1:9" s="15" customFormat="1" ht="15.75" customHeight="1">
      <c r="A52" s="55"/>
      <c r="B52" s="49" t="s">
        <v>93</v>
      </c>
      <c r="C52" s="50"/>
      <c r="D52" s="51"/>
      <c r="E52" s="8">
        <v>5500</v>
      </c>
      <c r="F52" s="8">
        <v>2</v>
      </c>
      <c r="G52" s="8" t="s">
        <v>92</v>
      </c>
      <c r="H52" s="8">
        <f t="shared" si="6"/>
        <v>11000</v>
      </c>
      <c r="I52" s="8"/>
    </row>
    <row r="53" spans="1:9" s="15" customFormat="1" ht="15.75" customHeight="1">
      <c r="A53" s="55"/>
      <c r="B53" s="49" t="s">
        <v>94</v>
      </c>
      <c r="C53" s="50"/>
      <c r="D53" s="51"/>
      <c r="E53" s="8">
        <v>4500</v>
      </c>
      <c r="F53" s="8">
        <v>1</v>
      </c>
      <c r="G53" s="8" t="s">
        <v>92</v>
      </c>
      <c r="H53" s="8">
        <f t="shared" si="6"/>
        <v>4500</v>
      </c>
      <c r="I53" s="8"/>
    </row>
    <row r="54" spans="1:9" s="15" customFormat="1" ht="15.75" customHeight="1">
      <c r="A54" s="55"/>
      <c r="B54" s="49" t="s">
        <v>95</v>
      </c>
      <c r="C54" s="50"/>
      <c r="D54" s="51"/>
      <c r="E54" s="8">
        <v>1000</v>
      </c>
      <c r="F54" s="8">
        <v>14</v>
      </c>
      <c r="G54" s="8" t="s">
        <v>27</v>
      </c>
      <c r="H54" s="8">
        <f t="shared" si="6"/>
        <v>14000</v>
      </c>
      <c r="I54" s="8"/>
    </row>
    <row r="55" spans="1:9" s="15" customFormat="1">
      <c r="A55" s="56"/>
      <c r="B55" s="49" t="s">
        <v>68</v>
      </c>
      <c r="C55" s="50"/>
      <c r="D55" s="51"/>
      <c r="E55" s="8">
        <v>5000</v>
      </c>
      <c r="F55" s="8">
        <v>1</v>
      </c>
      <c r="G55" s="8" t="s">
        <v>88</v>
      </c>
      <c r="H55" s="8">
        <f t="shared" si="6"/>
        <v>5000</v>
      </c>
      <c r="I55" s="8"/>
    </row>
    <row r="56" spans="1:9">
      <c r="A56" s="52" t="s">
        <v>69</v>
      </c>
      <c r="B56" s="53" t="s">
        <v>33</v>
      </c>
      <c r="C56" s="53"/>
      <c r="D56" s="53"/>
      <c r="E56" s="2" t="s">
        <v>4</v>
      </c>
      <c r="F56" s="2" t="s">
        <v>5</v>
      </c>
      <c r="G56" s="2" t="s">
        <v>6</v>
      </c>
      <c r="H56" s="2" t="s">
        <v>7</v>
      </c>
      <c r="I56" s="2" t="s">
        <v>8</v>
      </c>
    </row>
    <row r="57" spans="1:9" s="9" customFormat="1">
      <c r="A57" s="52"/>
      <c r="B57" s="49" t="s">
        <v>70</v>
      </c>
      <c r="C57" s="50"/>
      <c r="D57" s="51"/>
      <c r="E57" s="8">
        <v>2000</v>
      </c>
      <c r="F57" s="8">
        <v>1</v>
      </c>
      <c r="G57" s="8" t="s">
        <v>71</v>
      </c>
      <c r="H57" s="8">
        <f>E57*F57</f>
        <v>2000</v>
      </c>
      <c r="I57" s="8"/>
    </row>
    <row r="58" spans="1:9" s="9" customFormat="1">
      <c r="A58" s="52"/>
      <c r="B58" s="49" t="s">
        <v>100</v>
      </c>
      <c r="C58" s="50"/>
      <c r="D58" s="51"/>
      <c r="E58" s="8">
        <v>600</v>
      </c>
      <c r="F58" s="8">
        <v>1</v>
      </c>
      <c r="G58" s="8" t="s">
        <v>71</v>
      </c>
      <c r="H58" s="8">
        <f>E58*F58</f>
        <v>600</v>
      </c>
      <c r="I58" s="8"/>
    </row>
    <row r="59" spans="1:9">
      <c r="A59" s="54" t="s">
        <v>72</v>
      </c>
      <c r="B59" s="53" t="s">
        <v>33</v>
      </c>
      <c r="C59" s="53"/>
      <c r="D59" s="53"/>
      <c r="E59" s="2" t="s">
        <v>4</v>
      </c>
      <c r="F59" s="2" t="s">
        <v>5</v>
      </c>
      <c r="G59" s="2" t="s">
        <v>6</v>
      </c>
      <c r="H59" s="2" t="s">
        <v>7</v>
      </c>
      <c r="I59" s="2" t="s">
        <v>8</v>
      </c>
    </row>
    <row r="60" spans="1:9">
      <c r="A60" s="55"/>
      <c r="B60" s="57" t="s">
        <v>73</v>
      </c>
      <c r="C60" s="57"/>
      <c r="D60" s="57"/>
      <c r="E60" s="3">
        <v>30</v>
      </c>
      <c r="F60" s="3">
        <v>67</v>
      </c>
      <c r="G60" s="3" t="s">
        <v>27</v>
      </c>
      <c r="H60" s="3">
        <f>E60*F60</f>
        <v>2010</v>
      </c>
      <c r="I60" s="3" t="s">
        <v>74</v>
      </c>
    </row>
    <row r="61" spans="1:9" s="9" customFormat="1">
      <c r="A61" s="55"/>
      <c r="B61" s="49" t="s">
        <v>102</v>
      </c>
      <c r="C61" s="50"/>
      <c r="D61" s="51"/>
      <c r="E61" s="17">
        <v>145000</v>
      </c>
      <c r="F61" s="17">
        <v>1</v>
      </c>
      <c r="G61" s="17" t="s">
        <v>98</v>
      </c>
      <c r="H61" s="17">
        <f t="shared" ref="H61" si="7">E61*F61</f>
        <v>145000</v>
      </c>
      <c r="I61" s="17"/>
    </row>
    <row r="62" spans="1:9">
      <c r="A62" s="56"/>
      <c r="B62" s="58" t="s">
        <v>75</v>
      </c>
      <c r="C62" s="59"/>
      <c r="D62" s="60"/>
      <c r="E62" s="3">
        <f>SUM(H3:H61)</f>
        <v>803851</v>
      </c>
      <c r="F62" s="6">
        <v>0.08</v>
      </c>
      <c r="G62" s="3" t="s">
        <v>37</v>
      </c>
      <c r="H62" s="3">
        <f>E62*F62</f>
        <v>64308.08</v>
      </c>
      <c r="I62" s="6">
        <v>0.08</v>
      </c>
    </row>
    <row r="63" spans="1:9" s="9" customFormat="1">
      <c r="A63" s="40" t="s">
        <v>76</v>
      </c>
      <c r="B63" s="42">
        <f>SUM(H3:H62)</f>
        <v>868159.08</v>
      </c>
      <c r="C63" s="43"/>
      <c r="D63" s="43"/>
      <c r="E63" s="43"/>
      <c r="F63" s="44"/>
      <c r="G63" s="42" t="s">
        <v>77</v>
      </c>
      <c r="H63" s="43"/>
      <c r="I63" s="44"/>
    </row>
    <row r="64" spans="1:9" s="9" customFormat="1">
      <c r="A64" s="41"/>
      <c r="B64" s="45">
        <f>B63*1.06</f>
        <v>920248.62479999999</v>
      </c>
      <c r="C64" s="46"/>
      <c r="D64" s="46"/>
      <c r="E64" s="46"/>
      <c r="F64" s="47"/>
      <c r="G64" s="42" t="s">
        <v>78</v>
      </c>
      <c r="H64" s="43"/>
      <c r="I64" s="44"/>
    </row>
    <row r="65" spans="2:9">
      <c r="B65" s="45">
        <v>920000</v>
      </c>
      <c r="C65" s="46"/>
      <c r="D65" s="46"/>
      <c r="E65" s="46"/>
      <c r="F65" s="47"/>
      <c r="G65" s="42" t="s">
        <v>115</v>
      </c>
      <c r="H65" s="43"/>
      <c r="I65" s="44"/>
    </row>
  </sheetData>
  <mergeCells count="73">
    <mergeCell ref="G65:I65"/>
    <mergeCell ref="B50:D50"/>
    <mergeCell ref="B34:D34"/>
    <mergeCell ref="B41:D41"/>
    <mergeCell ref="B43:D43"/>
    <mergeCell ref="B65:F65"/>
    <mergeCell ref="B51:D51"/>
    <mergeCell ref="B53:D53"/>
    <mergeCell ref="B52:D52"/>
    <mergeCell ref="A12:A19"/>
    <mergeCell ref="A1:I1"/>
    <mergeCell ref="A2:A11"/>
    <mergeCell ref="C2:D2"/>
    <mergeCell ref="B3:B4"/>
    <mergeCell ref="C3:D3"/>
    <mergeCell ref="C4:D4"/>
    <mergeCell ref="B5:B6"/>
    <mergeCell ref="C5:D5"/>
    <mergeCell ref="C6:D6"/>
    <mergeCell ref="B7:B8"/>
    <mergeCell ref="C7:D7"/>
    <mergeCell ref="C8:D8"/>
    <mergeCell ref="B9:B11"/>
    <mergeCell ref="C9:D9"/>
    <mergeCell ref="C11:D11"/>
    <mergeCell ref="A35:A37"/>
    <mergeCell ref="B35:D35"/>
    <mergeCell ref="B36:D36"/>
    <mergeCell ref="B37:D37"/>
    <mergeCell ref="B20:D20"/>
    <mergeCell ref="B21:D21"/>
    <mergeCell ref="B22:D22"/>
    <mergeCell ref="B23:D23"/>
    <mergeCell ref="B24:D24"/>
    <mergeCell ref="B25:D25"/>
    <mergeCell ref="B26:D26"/>
    <mergeCell ref="B27:D27"/>
    <mergeCell ref="B30:D30"/>
    <mergeCell ref="A20:A34"/>
    <mergeCell ref="B28:D28"/>
    <mergeCell ref="B38:D38"/>
    <mergeCell ref="B39:D39"/>
    <mergeCell ref="B40:D40"/>
    <mergeCell ref="B31:D31"/>
    <mergeCell ref="B32:D32"/>
    <mergeCell ref="B33:D33"/>
    <mergeCell ref="B29:D29"/>
    <mergeCell ref="A59:A62"/>
    <mergeCell ref="B59:D59"/>
    <mergeCell ref="B60:D60"/>
    <mergeCell ref="B62:D62"/>
    <mergeCell ref="B61:D61"/>
    <mergeCell ref="C10:D10"/>
    <mergeCell ref="B44:D44"/>
    <mergeCell ref="B42:D42"/>
    <mergeCell ref="B58:D58"/>
    <mergeCell ref="A56:A58"/>
    <mergeCell ref="B56:D56"/>
    <mergeCell ref="B57:D57"/>
    <mergeCell ref="A45:A55"/>
    <mergeCell ref="B45:D45"/>
    <mergeCell ref="B46:D46"/>
    <mergeCell ref="B47:D47"/>
    <mergeCell ref="B48:D48"/>
    <mergeCell ref="B49:D49"/>
    <mergeCell ref="B54:D54"/>
    <mergeCell ref="B55:D55"/>
    <mergeCell ref="A38:A43"/>
    <mergeCell ref="A63:A64"/>
    <mergeCell ref="B63:F63"/>
    <mergeCell ref="G63:I63"/>
    <mergeCell ref="B64:F64"/>
    <mergeCell ref="G64:I6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A501D-49C5-4E23-BCEB-24F28DB613FF}">
  <dimension ref="B1:K11"/>
  <sheetViews>
    <sheetView topLeftCell="A4" zoomScale="80" zoomScaleNormal="80" workbookViewId="0">
      <selection activeCell="J16" sqref="J16"/>
    </sheetView>
  </sheetViews>
  <sheetFormatPr defaultColWidth="9.92578125" defaultRowHeight="13.75"/>
  <cols>
    <col min="1" max="1" width="1" style="20" customWidth="1"/>
    <col min="2" max="2" width="10.640625" style="19" customWidth="1"/>
    <col min="3" max="3" width="10.85546875" style="20" customWidth="1"/>
    <col min="4" max="4" width="4.5" style="20" customWidth="1"/>
    <col min="5" max="5" width="4.7109375" style="20" hidden="1" customWidth="1"/>
    <col min="6" max="6" width="5.35546875" style="20" customWidth="1"/>
    <col min="7" max="7" width="7.5" style="21" customWidth="1"/>
    <col min="8" max="8" width="8.0703125" style="21" customWidth="1"/>
    <col min="9" max="9" width="10.85546875" style="22" customWidth="1"/>
    <col min="10" max="10" width="15.78515625" style="23" customWidth="1"/>
    <col min="11" max="11" width="66.85546875" style="20" customWidth="1"/>
    <col min="12" max="12" width="11.2109375" style="20" customWidth="1"/>
    <col min="13" max="250" width="7.5" style="20" customWidth="1"/>
    <col min="251" max="251" width="3.5" style="20" customWidth="1"/>
    <col min="252" max="252" width="11.2109375" style="20" customWidth="1"/>
    <col min="253" max="253" width="13.28515625" style="20" customWidth="1"/>
    <col min="254" max="16384" width="9.92578125" style="20"/>
  </cols>
  <sheetData>
    <row r="1" spans="2:11" ht="14.15" thickBot="1"/>
    <row r="2" spans="2:11" s="24" customFormat="1" ht="59.25" customHeight="1">
      <c r="B2" s="70" t="s">
        <v>103</v>
      </c>
      <c r="C2" s="71"/>
      <c r="D2" s="71"/>
      <c r="E2" s="71"/>
      <c r="F2" s="72"/>
      <c r="G2" s="71"/>
      <c r="H2" s="71"/>
      <c r="I2" s="71"/>
      <c r="J2" s="71"/>
      <c r="K2" s="73"/>
    </row>
    <row r="3" spans="2:11" s="21" customFormat="1" ht="31.1" customHeight="1">
      <c r="B3" s="25" t="s">
        <v>33</v>
      </c>
      <c r="C3" s="74" t="s">
        <v>104</v>
      </c>
      <c r="D3" s="74"/>
      <c r="E3" s="74"/>
      <c r="F3" s="26" t="s">
        <v>5</v>
      </c>
      <c r="G3" s="26" t="s">
        <v>6</v>
      </c>
      <c r="H3" s="27" t="s">
        <v>105</v>
      </c>
      <c r="I3" s="28" t="s">
        <v>106</v>
      </c>
      <c r="J3" s="29" t="s">
        <v>7</v>
      </c>
      <c r="K3" s="30" t="s">
        <v>8</v>
      </c>
    </row>
    <row r="4" spans="2:11" s="21" customFormat="1" ht="45.9" customHeight="1">
      <c r="B4" s="31" t="s">
        <v>107</v>
      </c>
      <c r="C4" s="75" t="s">
        <v>108</v>
      </c>
      <c r="D4" s="75"/>
      <c r="E4" s="75"/>
      <c r="F4" s="33">
        <v>1</v>
      </c>
      <c r="G4" s="26" t="s">
        <v>109</v>
      </c>
      <c r="H4" s="27">
        <v>53</v>
      </c>
      <c r="I4" s="28">
        <v>600</v>
      </c>
      <c r="J4" s="29">
        <f>F4*H4*I4</f>
        <v>31800</v>
      </c>
      <c r="K4" s="34" t="s">
        <v>110</v>
      </c>
    </row>
    <row r="5" spans="2:11" s="21" customFormat="1" ht="45.9" customHeight="1">
      <c r="B5" s="31" t="s">
        <v>107</v>
      </c>
      <c r="C5" s="75" t="s">
        <v>108</v>
      </c>
      <c r="D5" s="75"/>
      <c r="E5" s="75"/>
      <c r="F5" s="33">
        <v>1</v>
      </c>
      <c r="G5" s="26" t="s">
        <v>109</v>
      </c>
      <c r="H5" s="27">
        <v>9</v>
      </c>
      <c r="I5" s="28">
        <v>100</v>
      </c>
      <c r="J5" s="29">
        <f>F5*H5*I5</f>
        <v>900</v>
      </c>
      <c r="K5" s="34"/>
    </row>
    <row r="6" spans="2:11" s="21" customFormat="1" ht="45.9" customHeight="1">
      <c r="B6" s="31" t="s">
        <v>107</v>
      </c>
      <c r="C6" s="75" t="s">
        <v>114</v>
      </c>
      <c r="D6" s="75"/>
      <c r="E6" s="75"/>
      <c r="F6" s="33">
        <v>1</v>
      </c>
      <c r="G6" s="26" t="s">
        <v>109</v>
      </c>
      <c r="H6" s="32">
        <v>1</v>
      </c>
      <c r="I6" s="28">
        <v>1</v>
      </c>
      <c r="J6" s="29">
        <v>45000</v>
      </c>
      <c r="K6" s="34"/>
    </row>
    <row r="7" spans="2:11" s="21" customFormat="1" ht="22.2" customHeight="1">
      <c r="B7" s="76" t="s">
        <v>7</v>
      </c>
      <c r="C7" s="75"/>
      <c r="D7" s="75"/>
      <c r="E7" s="75"/>
      <c r="F7" s="75"/>
      <c r="G7" s="75"/>
      <c r="H7" s="75"/>
      <c r="I7" s="75"/>
      <c r="J7" s="29">
        <f>SUM(J4:J6)</f>
        <v>77700</v>
      </c>
      <c r="K7" s="35"/>
    </row>
    <row r="8" spans="2:11" s="36" customFormat="1" ht="22.2" customHeight="1">
      <c r="B8" s="77" t="s">
        <v>111</v>
      </c>
      <c r="C8" s="74"/>
      <c r="D8" s="74"/>
      <c r="E8" s="74"/>
      <c r="F8" s="74"/>
      <c r="G8" s="74"/>
      <c r="H8" s="74"/>
      <c r="I8" s="74"/>
      <c r="J8" s="29">
        <f>J7*0.1</f>
        <v>7770</v>
      </c>
      <c r="K8" s="35"/>
    </row>
    <row r="9" spans="2:11" s="36" customFormat="1" ht="22.2" customHeight="1">
      <c r="B9" s="66" t="s">
        <v>112</v>
      </c>
      <c r="C9" s="67"/>
      <c r="D9" s="67"/>
      <c r="E9" s="67"/>
      <c r="F9" s="67"/>
      <c r="G9" s="67"/>
      <c r="H9" s="67"/>
      <c r="I9" s="67"/>
      <c r="J9" s="29">
        <f>(J7+J8)*0.06</f>
        <v>5128.2</v>
      </c>
      <c r="K9" s="35"/>
    </row>
    <row r="10" spans="2:11" s="39" customFormat="1" ht="22.2" customHeight="1" thickBot="1">
      <c r="B10" s="68" t="s">
        <v>113</v>
      </c>
      <c r="C10" s="69"/>
      <c r="D10" s="69"/>
      <c r="E10" s="69"/>
      <c r="F10" s="69"/>
      <c r="G10" s="69"/>
      <c r="H10" s="69"/>
      <c r="I10" s="69"/>
      <c r="J10" s="37">
        <f>SUM(J7:J9)</f>
        <v>90598.2</v>
      </c>
      <c r="K10" s="38"/>
    </row>
    <row r="11" spans="2:11" ht="17.600000000000001" thickBot="1">
      <c r="B11" s="68" t="s">
        <v>113</v>
      </c>
      <c r="C11" s="69"/>
      <c r="D11" s="69"/>
      <c r="E11" s="69"/>
      <c r="F11" s="69"/>
      <c r="G11" s="69"/>
      <c r="H11" s="69"/>
      <c r="I11" s="69"/>
      <c r="J11" s="37">
        <v>90000</v>
      </c>
      <c r="K11" s="38"/>
    </row>
  </sheetData>
  <mergeCells count="10">
    <mergeCell ref="B11:I11"/>
    <mergeCell ref="B9:I9"/>
    <mergeCell ref="B10:I10"/>
    <mergeCell ref="B2:K2"/>
    <mergeCell ref="C3:E3"/>
    <mergeCell ref="C4:E4"/>
    <mergeCell ref="C5:E5"/>
    <mergeCell ref="B7:I7"/>
    <mergeCell ref="B8:I8"/>
    <mergeCell ref="C6:E6"/>
  </mergeCells>
  <phoneticPr fontId="7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E7D31-E1A2-4126-B2BE-95A720900EED}">
  <sheetPr>
    <pageSetUpPr fitToPage="1"/>
  </sheetPr>
  <dimension ref="A1:IX15"/>
  <sheetViews>
    <sheetView showGridLines="0" tabSelected="1" topLeftCell="A10" zoomScale="70" zoomScaleNormal="70" workbookViewId="0">
      <selection activeCell="C20" sqref="C20"/>
    </sheetView>
  </sheetViews>
  <sheetFormatPr defaultColWidth="15.140625" defaultRowHeight="20.149999999999999" customHeight="1"/>
  <cols>
    <col min="1" max="3" width="19.2109375" style="80" customWidth="1"/>
    <col min="4" max="7" width="19.2109375" style="97" customWidth="1"/>
    <col min="8" max="8" width="88.85546875" style="80" customWidth="1"/>
    <col min="9" max="9" width="74.78515625" style="80" customWidth="1"/>
    <col min="10" max="258" width="15.140625" style="80" customWidth="1"/>
    <col min="259" max="16384" width="15.140625" style="81"/>
  </cols>
  <sheetData>
    <row r="1" spans="1:258" ht="31" customHeight="1">
      <c r="A1" s="78" t="s">
        <v>116</v>
      </c>
      <c r="B1" s="78"/>
      <c r="C1" s="78"/>
      <c r="D1" s="79"/>
      <c r="E1" s="79"/>
      <c r="F1" s="79"/>
      <c r="G1" s="79"/>
      <c r="H1" s="79"/>
    </row>
    <row r="2" spans="1:258" ht="31" customHeight="1">
      <c r="A2" s="78" t="s">
        <v>117</v>
      </c>
      <c r="B2" s="78"/>
      <c r="C2" s="78"/>
      <c r="D2" s="82"/>
      <c r="E2" s="82"/>
      <c r="F2" s="82"/>
      <c r="G2" s="82"/>
      <c r="H2" s="82"/>
    </row>
    <row r="3" spans="1:258" ht="34.5" customHeight="1">
      <c r="A3" s="83" t="s">
        <v>118</v>
      </c>
      <c r="B3" s="84" t="s">
        <v>119</v>
      </c>
      <c r="C3" s="84" t="s">
        <v>120</v>
      </c>
      <c r="D3" s="84" t="s">
        <v>121</v>
      </c>
      <c r="E3" s="85" t="s">
        <v>122</v>
      </c>
      <c r="F3" s="85" t="s">
        <v>123</v>
      </c>
      <c r="G3" s="85" t="s">
        <v>124</v>
      </c>
      <c r="H3" s="86" t="s">
        <v>125</v>
      </c>
    </row>
    <row r="4" spans="1:258" s="92" customFormat="1" ht="29.15">
      <c r="A4" s="87" t="s">
        <v>126</v>
      </c>
      <c r="B4" s="88">
        <v>1</v>
      </c>
      <c r="C4" s="88">
        <v>1</v>
      </c>
      <c r="D4" s="88">
        <v>1</v>
      </c>
      <c r="E4" s="89">
        <f>B4*C4*D4</f>
        <v>1</v>
      </c>
      <c r="F4" s="89">
        <v>158</v>
      </c>
      <c r="G4" s="89">
        <f>E4*F4</f>
        <v>158</v>
      </c>
      <c r="H4" s="90" t="s">
        <v>127</v>
      </c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  <c r="IX4" s="91"/>
    </row>
    <row r="5" spans="1:258" s="92" customFormat="1" ht="25.75" customHeight="1">
      <c r="A5" s="87" t="s">
        <v>126</v>
      </c>
      <c r="B5" s="88">
        <v>1</v>
      </c>
      <c r="C5" s="88">
        <v>1</v>
      </c>
      <c r="D5" s="88">
        <v>1</v>
      </c>
      <c r="E5" s="89">
        <v>1</v>
      </c>
      <c r="F5" s="89">
        <v>300</v>
      </c>
      <c r="G5" s="89">
        <f>E5*F5</f>
        <v>300</v>
      </c>
      <c r="H5" s="90" t="s">
        <v>127</v>
      </c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  <c r="IX5" s="91"/>
    </row>
    <row r="6" spans="1:258" s="92" customFormat="1" ht="54.9">
      <c r="A6" s="87" t="s">
        <v>128</v>
      </c>
      <c r="B6" s="88">
        <v>4</v>
      </c>
      <c r="C6" s="88">
        <v>1</v>
      </c>
      <c r="D6" s="88">
        <v>1</v>
      </c>
      <c r="E6" s="89">
        <f t="shared" ref="E6" si="0">B6*C6*D6</f>
        <v>4</v>
      </c>
      <c r="F6" s="89">
        <v>400</v>
      </c>
      <c r="G6" s="89">
        <f>E6*F6</f>
        <v>1600</v>
      </c>
      <c r="H6" s="90" t="s">
        <v>129</v>
      </c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  <c r="IX6" s="91"/>
    </row>
    <row r="7" spans="1:258" s="92" customFormat="1" ht="29.15">
      <c r="A7" s="87" t="s">
        <v>130</v>
      </c>
      <c r="B7" s="88">
        <v>2</v>
      </c>
      <c r="C7" s="88">
        <v>1</v>
      </c>
      <c r="D7" s="88">
        <v>1</v>
      </c>
      <c r="E7" s="89">
        <v>2</v>
      </c>
      <c r="F7" s="89">
        <v>159.75</v>
      </c>
      <c r="G7" s="89">
        <f t="shared" ref="G7" si="1">E7*F7</f>
        <v>319.5</v>
      </c>
      <c r="H7" s="90" t="s">
        <v>131</v>
      </c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  <c r="IX7" s="91"/>
    </row>
    <row r="8" spans="1:258" s="92" customFormat="1" ht="29.15">
      <c r="A8" s="87" t="s">
        <v>132</v>
      </c>
      <c r="B8" s="88">
        <v>3</v>
      </c>
      <c r="C8" s="88">
        <v>1</v>
      </c>
      <c r="D8" s="88">
        <v>1</v>
      </c>
      <c r="E8" s="89">
        <f>B8*C8</f>
        <v>3</v>
      </c>
      <c r="F8" s="89">
        <v>272.8</v>
      </c>
      <c r="G8" s="89">
        <v>818.5</v>
      </c>
      <c r="H8" s="90" t="s">
        <v>133</v>
      </c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  <c r="IX8" s="91"/>
    </row>
    <row r="9" spans="1:258" s="92" customFormat="1" ht="43.75">
      <c r="A9" s="87" t="s">
        <v>134</v>
      </c>
      <c r="B9" s="88">
        <v>25</v>
      </c>
      <c r="C9" s="88" t="s">
        <v>135</v>
      </c>
      <c r="D9" s="88" t="s">
        <v>135</v>
      </c>
      <c r="E9" s="89">
        <v>25</v>
      </c>
      <c r="F9" s="89">
        <v>305</v>
      </c>
      <c r="G9" s="89">
        <v>7637.34</v>
      </c>
      <c r="H9" s="90" t="s">
        <v>136</v>
      </c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  <c r="IX9" s="91"/>
    </row>
    <row r="10" spans="1:258" s="92" customFormat="1" ht="38.6" customHeight="1">
      <c r="A10" s="87" t="s">
        <v>137</v>
      </c>
      <c r="B10" s="88">
        <v>6</v>
      </c>
      <c r="C10" s="88">
        <v>14</v>
      </c>
      <c r="D10" s="88">
        <v>14</v>
      </c>
      <c r="E10" s="89">
        <v>73</v>
      </c>
      <c r="F10" s="89">
        <v>346</v>
      </c>
      <c r="G10" s="89">
        <v>25278</v>
      </c>
      <c r="H10" s="90" t="s">
        <v>137</v>
      </c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  <c r="IX10" s="91"/>
    </row>
    <row r="11" spans="1:258" s="92" customFormat="1" ht="38.6" customHeight="1">
      <c r="A11" s="87" t="s">
        <v>138</v>
      </c>
      <c r="B11" s="88">
        <v>13</v>
      </c>
      <c r="C11" s="88">
        <v>14</v>
      </c>
      <c r="D11" s="88">
        <v>28</v>
      </c>
      <c r="E11" s="89">
        <v>273</v>
      </c>
      <c r="F11" s="89">
        <v>137.77000000000001</v>
      </c>
      <c r="G11" s="89">
        <v>37612.239999999998</v>
      </c>
      <c r="H11" s="90" t="s">
        <v>138</v>
      </c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  <c r="IW11" s="91"/>
      <c r="IX11" s="91"/>
    </row>
    <row r="12" spans="1:258" ht="20.149999999999999" customHeight="1">
      <c r="A12" s="93" t="s">
        <v>124</v>
      </c>
      <c r="B12" s="94"/>
      <c r="C12" s="94"/>
      <c r="D12" s="94"/>
      <c r="E12" s="94"/>
      <c r="F12" s="95"/>
      <c r="G12" s="96">
        <f>SUM(G4:G11)</f>
        <v>73723.579999999987</v>
      </c>
    </row>
    <row r="13" spans="1:258" ht="20.149999999999999" customHeight="1">
      <c r="A13" s="93" t="s">
        <v>139</v>
      </c>
      <c r="B13" s="94"/>
      <c r="C13" s="94"/>
      <c r="D13" s="94"/>
      <c r="E13" s="94"/>
      <c r="F13" s="95"/>
      <c r="G13" s="96">
        <f>G12*0.1</f>
        <v>7372.3579999999993</v>
      </c>
    </row>
    <row r="14" spans="1:258" ht="20.149999999999999" customHeight="1">
      <c r="A14" s="93" t="s">
        <v>140</v>
      </c>
      <c r="B14" s="94"/>
      <c r="C14" s="94"/>
      <c r="D14" s="94"/>
      <c r="E14" s="94"/>
      <c r="F14" s="95"/>
      <c r="G14" s="96">
        <f>G12+G13</f>
        <v>81095.93799999998</v>
      </c>
    </row>
    <row r="15" spans="1:258" ht="20.149999999999999" customHeight="1">
      <c r="A15" s="93" t="s">
        <v>141</v>
      </c>
      <c r="B15" s="94"/>
      <c r="C15" s="94"/>
      <c r="D15" s="94"/>
      <c r="E15" s="94"/>
      <c r="F15" s="95"/>
      <c r="G15" s="96">
        <f>G14*1.06</f>
        <v>85961.694279999982</v>
      </c>
    </row>
  </sheetData>
  <mergeCells count="6">
    <mergeCell ref="A1:H1"/>
    <mergeCell ref="A2:H2"/>
    <mergeCell ref="A12:F12"/>
    <mergeCell ref="A13:F13"/>
    <mergeCell ref="A14:F14"/>
    <mergeCell ref="A15:F15"/>
  </mergeCells>
  <phoneticPr fontId="2" type="noConversion"/>
  <pageMargins left="0.25" right="0.25" top="0.75" bottom="0.75" header="0.3" footer="0.3"/>
  <pageSetup scale="56" orientation="landscape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第一批</vt:lpstr>
      <vt:lpstr>无锡</vt:lpstr>
      <vt:lpstr>车主报销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dcterms:created xsi:type="dcterms:W3CDTF">2021-11-02T02:27:55Z</dcterms:created>
  <dcterms:modified xsi:type="dcterms:W3CDTF">2021-12-21T03:18:29Z</dcterms:modified>
</cp:coreProperties>
</file>