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00" tabRatio="924"/>
  </bookViews>
  <sheets>
    <sheet name="结算-差旅部分" sheetId="44" r:id="rId1"/>
    <sheet name="Sheet1" sheetId="45" r:id="rId2"/>
  </sheets>
  <definedNames>
    <definedName name="_xlnm.Print_Area" localSheetId="0">'结算-差旅部分'!$A$1:$O$56</definedName>
  </definedNames>
  <calcPr calcId="144525" concurrentCalc="0"/>
  <fileRecoveryPr autoRecover="0"/>
</workbook>
</file>

<file path=xl/calcChain.xml><?xml version="1.0" encoding="utf-8"?>
<calcChain xmlns="http://schemas.openxmlformats.org/spreadsheetml/2006/main">
  <c r="J53" i="44" l="1"/>
  <c r="N31" i="44"/>
  <c r="N10" i="44"/>
  <c r="N11" i="44"/>
  <c r="N15" i="44"/>
  <c r="N16" i="44"/>
  <c r="N19" i="44"/>
  <c r="N23" i="44"/>
  <c r="N24" i="44"/>
  <c r="N25" i="44"/>
  <c r="N26" i="44"/>
  <c r="N30" i="44"/>
  <c r="N32" i="44"/>
  <c r="N41" i="44"/>
  <c r="N42" i="44"/>
  <c r="N45" i="44"/>
  <c r="N46" i="44"/>
  <c r="N47" i="44"/>
  <c r="N48" i="44"/>
  <c r="N12" i="44"/>
  <c r="N20" i="44"/>
  <c r="N49" i="44"/>
  <c r="N50" i="44"/>
  <c r="N27" i="44"/>
  <c r="N33" i="44"/>
  <c r="N34" i="44"/>
  <c r="J37" i="44"/>
  <c r="N37" i="44"/>
  <c r="N38" i="44"/>
  <c r="N53" i="44"/>
</calcChain>
</file>

<file path=xl/sharedStrings.xml><?xml version="1.0" encoding="utf-8"?>
<sst xmlns="http://schemas.openxmlformats.org/spreadsheetml/2006/main" count="215" uniqueCount="121">
  <si>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</si>
  <si>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</si>
  <si>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</si>
  <si>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</si>
  <si>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</si>
  <si>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</si>
  <si>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</si>
  <si>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</si>
  <si>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A-2</t>
  </si>
  <si>
    <t>人/天</t>
  </si>
  <si>
    <t>合计</t>
  </si>
  <si>
    <t>次</t>
  </si>
  <si>
    <t>B</t>
  </si>
  <si>
    <t>B-1</t>
  </si>
  <si>
    <t>人</t>
  </si>
  <si>
    <t>C</t>
  </si>
  <si>
    <t>C-1</t>
  </si>
  <si>
    <t>D</t>
  </si>
  <si>
    <t>D-1</t>
  </si>
  <si>
    <t>D-2</t>
  </si>
  <si>
    <t>D-5</t>
  </si>
  <si>
    <t>D-6</t>
  </si>
  <si>
    <t>天</t>
  </si>
  <si>
    <t>人数</t>
  </si>
  <si>
    <t>天数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</si>
  <si>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</si>
  <si>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</si>
  <si>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</si>
  <si>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</si>
  <si>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</si>
  <si>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</si>
  <si>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</si>
  <si>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</si>
  <si>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</si>
  <si>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</si>
  <si>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</si>
  <si>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</si>
  <si>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</si>
  <si>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</si>
  <si>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</si>
  <si>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</si>
  <si>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</si>
  <si>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</si>
  <si>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</si>
  <si>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瓶</t>
  </si>
  <si>
    <t>保险费</t>
  </si>
  <si>
    <t>其他费用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</si>
  <si>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</si>
  <si>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</si>
  <si>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</si>
  <si>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</si>
  <si>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</si>
  <si>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</si>
  <si>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</si>
  <si>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</si>
  <si>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</si>
  <si>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合计：</t>
  </si>
  <si>
    <t>餐次</t>
  </si>
  <si>
    <t>用餐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</si>
  <si>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</si>
  <si>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</si>
  <si>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</si>
  <si>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</si>
  <si>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</si>
  <si>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</si>
  <si>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</si>
  <si>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</si>
  <si>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</si>
  <si>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</si>
  <si>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</si>
  <si>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</si>
  <si>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</si>
  <si>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</si>
  <si>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H-2</t>
  </si>
  <si>
    <t>H-3</t>
  </si>
  <si>
    <t>国际航段2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</si>
  <si>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</si>
  <si>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</si>
  <si>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</si>
  <si>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</si>
  <si>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</si>
  <si>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</si>
  <si>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</si>
  <si>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</si>
  <si>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</si>
  <si>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</si>
  <si>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</si>
  <si>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</si>
  <si>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人</t>
    <phoneticPr fontId="0" type="noConversion"/>
  </si>
  <si>
    <t>经济</t>
  </si>
  <si>
    <t>散客</t>
  </si>
  <si>
    <t>自助餐</t>
  </si>
  <si>
    <t>国际会议</t>
  </si>
  <si>
    <t>5（4专家+1市场部）</t>
  </si>
  <si>
    <t>从 香港 至 维也纳</t>
  </si>
  <si>
    <t>国内航段1</t>
  </si>
  <si>
    <t>国内航段2</t>
  </si>
  <si>
    <t>从 厦门 至 广州</t>
  </si>
  <si>
    <t>ESICM</t>
  </si>
  <si>
    <t>维也纳</t>
  </si>
  <si>
    <t>9月21日--9月28日</t>
  </si>
  <si>
    <t>曹园 18810105420</t>
    <phoneticPr fontId="17" type="noConversion"/>
  </si>
  <si>
    <t>8天</t>
    <phoneticPr fontId="17" type="noConversion"/>
  </si>
  <si>
    <t>WIFI</t>
    <phoneticPr fontId="17" type="noConversion"/>
  </si>
  <si>
    <t>中国康辉旅游集团有限公司</t>
    <phoneticPr fontId="17" type="noConversion"/>
  </si>
  <si>
    <t>集结地酒店-1</t>
    <phoneticPr fontId="17" type="noConversion"/>
  </si>
  <si>
    <t>A-1</t>
    <phoneticPr fontId="17" type="noConversion"/>
  </si>
  <si>
    <t>会议地酒店：</t>
    <phoneticPr fontId="17" type="noConversion"/>
  </si>
  <si>
    <t>当地工作人员</t>
    <phoneticPr fontId="17" type="noConversion"/>
  </si>
  <si>
    <t>当地工作人员超时</t>
    <phoneticPr fontId="17" type="noConversion"/>
  </si>
  <si>
    <t>人/小时</t>
    <phoneticPr fontId="17" type="noConversion"/>
  </si>
  <si>
    <t>香港机场陪同人员</t>
    <phoneticPr fontId="17" type="noConversion"/>
  </si>
  <si>
    <t>国内机票</t>
    <phoneticPr fontId="17" type="noConversion"/>
  </si>
  <si>
    <t>H-10</t>
  </si>
  <si>
    <t>E-1</t>
    <phoneticPr fontId="17" type="noConversion"/>
  </si>
  <si>
    <t>E-2</t>
    <phoneticPr fontId="17" type="noConversion"/>
  </si>
  <si>
    <t>4座帕萨特或别克</t>
    <phoneticPr fontId="17" type="noConversion"/>
  </si>
  <si>
    <t>当地工作人员超时10小时</t>
    <phoneticPr fontId="17" type="noConversion"/>
  </si>
  <si>
    <t>正餐</t>
    <phoneticPr fontId="17" type="noConversion"/>
  </si>
  <si>
    <t>安斯泰来制药（中国）有限公司会议结算单 - 差旅部分</t>
    <phoneticPr fontId="17" type="noConversion"/>
  </si>
  <si>
    <t>深圳集结酒店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</si>
</sst>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_ ;[Red]\-#,##0\ "/>
  </numFmts>
  <fonts count="1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8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vertical="center"/>
    </xf>
    <xf numFmtId="0" fontId="8" fillId="6" borderId="40" xfId="4" applyFont="1" applyFill="1" applyBorder="1" applyAlignment="1">
      <alignment horizontal="center" vertical="center"/>
    </xf>
    <xf numFmtId="0" fontId="8" fillId="0" borderId="40" xfId="4" applyFont="1" applyFill="1" applyBorder="1" applyAlignment="1">
      <alignment horizontal="center" vertical="center"/>
    </xf>
    <xf numFmtId="176" fontId="8" fillId="6" borderId="40" xfId="5" applyNumberFormat="1" applyFont="1" applyFill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3" fillId="5" borderId="26" xfId="2" applyFont="1" applyFill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3" fillId="0" borderId="40" xfId="2" applyFont="1" applyBorder="1" applyAlignment="1">
      <alignment horizontal="left" vertical="center"/>
    </xf>
    <xf numFmtId="0" fontId="8" fillId="0" borderId="9" xfId="4" applyFont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3" borderId="44" xfId="4" applyFont="1" applyFill="1" applyBorder="1" applyAlignment="1">
      <alignment horizontal="center" vertical="center"/>
    </xf>
    <xf numFmtId="0" fontId="8" fillId="3" borderId="21" xfId="4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3" fillId="0" borderId="40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center" vertical="center"/>
    </xf>
    <xf numFmtId="0" fontId="8" fillId="0" borderId="42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8" fillId="4" borderId="9" xfId="4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left" vertical="center"/>
    </xf>
    <xf numFmtId="0" fontId="3" fillId="0" borderId="48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16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15" xfId="4" applyFont="1" applyBorder="1" applyAlignment="1">
      <alignment vertical="center"/>
    </xf>
    <xf numFmtId="0" fontId="8" fillId="0" borderId="31" xfId="4" applyFont="1" applyFill="1" applyBorder="1" applyAlignment="1">
      <alignment vertical="center"/>
    </xf>
    <xf numFmtId="0" fontId="8" fillId="0" borderId="36" xfId="4" applyFont="1" applyFill="1" applyBorder="1" applyAlignment="1">
      <alignment vertical="center"/>
    </xf>
    <xf numFmtId="0" fontId="8" fillId="0" borderId="18" xfId="4" applyFont="1" applyFill="1" applyBorder="1" applyAlignment="1">
      <alignment vertical="center"/>
    </xf>
    <xf numFmtId="0" fontId="8" fillId="0" borderId="25" xfId="4" applyFont="1" applyFill="1" applyBorder="1" applyAlignment="1">
      <alignment vertical="center"/>
    </xf>
    <xf numFmtId="177" fontId="8" fillId="0" borderId="38" xfId="4" applyNumberFormat="1" applyFont="1" applyBorder="1" applyAlignment="1">
      <alignment vertical="center"/>
    </xf>
    <xf numFmtId="177" fontId="8" fillId="0" borderId="40" xfId="4" applyNumberFormat="1" applyFont="1" applyBorder="1" applyAlignment="1">
      <alignment vertical="center"/>
    </xf>
    <xf numFmtId="177" fontId="8" fillId="0" borderId="41" xfId="4" applyNumberFormat="1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77" fontId="8" fillId="0" borderId="10" xfId="4" applyNumberFormat="1" applyFont="1" applyBorder="1" applyAlignment="1">
      <alignment vertical="center"/>
    </xf>
    <xf numFmtId="0" fontId="8" fillId="0" borderId="42" xfId="4" applyFont="1" applyBorder="1" applyAlignment="1">
      <alignment vertical="center"/>
    </xf>
    <xf numFmtId="0" fontId="8" fillId="0" borderId="28" xfId="4" applyFont="1" applyBorder="1" applyAlignment="1">
      <alignment vertical="center"/>
    </xf>
    <xf numFmtId="177" fontId="8" fillId="0" borderId="20" xfId="4" applyNumberFormat="1" applyFont="1" applyBorder="1" applyAlignment="1">
      <alignment vertical="center"/>
    </xf>
    <xf numFmtId="0" fontId="8" fillId="3" borderId="40" xfId="4" applyFont="1" applyFill="1" applyBorder="1" applyAlignment="1">
      <alignment vertical="center"/>
    </xf>
    <xf numFmtId="177" fontId="8" fillId="0" borderId="24" xfId="4" applyNumberFormat="1" applyFont="1" applyBorder="1" applyAlignment="1">
      <alignment vertical="center"/>
    </xf>
    <xf numFmtId="0" fontId="8" fillId="0" borderId="32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177" fontId="8" fillId="0" borderId="9" xfId="4" applyNumberFormat="1" applyFont="1" applyBorder="1" applyAlignment="1">
      <alignment vertical="center"/>
    </xf>
    <xf numFmtId="0" fontId="8" fillId="0" borderId="22" xfId="4" applyFont="1" applyBorder="1" applyAlignment="1">
      <alignment vertical="center"/>
    </xf>
    <xf numFmtId="0" fontId="8" fillId="0" borderId="18" xfId="4" applyFont="1" applyBorder="1" applyAlignment="1">
      <alignment vertical="center"/>
    </xf>
    <xf numFmtId="0" fontId="8" fillId="3" borderId="38" xfId="4" applyFont="1" applyFill="1" applyBorder="1" applyAlignment="1">
      <alignment vertical="center"/>
    </xf>
    <xf numFmtId="177" fontId="8" fillId="0" borderId="43" xfId="4" applyNumberFormat="1" applyFont="1" applyBorder="1" applyAlignment="1">
      <alignment vertical="center"/>
    </xf>
    <xf numFmtId="0" fontId="8" fillId="0" borderId="30" xfId="4" applyFont="1" applyBorder="1" applyAlignment="1">
      <alignment vertical="center"/>
    </xf>
    <xf numFmtId="0" fontId="8" fillId="0" borderId="39" xfId="4" applyFont="1" applyBorder="1" applyAlignment="1">
      <alignment vertical="center"/>
    </xf>
    <xf numFmtId="177" fontId="8" fillId="0" borderId="18" xfId="4" applyNumberFormat="1" applyFont="1" applyBorder="1" applyAlignment="1">
      <alignment vertical="center"/>
    </xf>
    <xf numFmtId="0" fontId="8" fillId="4" borderId="31" xfId="4" applyFont="1" applyFill="1" applyBorder="1" applyAlignment="1">
      <alignment vertical="center"/>
    </xf>
    <xf numFmtId="0" fontId="8" fillId="4" borderId="0" xfId="4" applyFont="1" applyFill="1" applyBorder="1" applyAlignment="1">
      <alignment vertical="center"/>
    </xf>
    <xf numFmtId="177" fontId="8" fillId="4" borderId="0" xfId="4" applyNumberFormat="1" applyFont="1" applyFill="1" applyBorder="1" applyAlignment="1">
      <alignment vertical="center"/>
    </xf>
    <xf numFmtId="177" fontId="8" fillId="0" borderId="1" xfId="4" applyNumberFormat="1" applyFont="1" applyBorder="1" applyAlignment="1">
      <alignment vertical="center"/>
    </xf>
    <xf numFmtId="0" fontId="8" fillId="4" borderId="32" xfId="4" applyFont="1" applyFill="1" applyBorder="1" applyAlignment="1">
      <alignment vertical="center"/>
    </xf>
    <xf numFmtId="0" fontId="8" fillId="4" borderId="9" xfId="4" applyFont="1" applyFill="1" applyBorder="1" applyAlignment="1">
      <alignment vertical="center"/>
    </xf>
    <xf numFmtId="177" fontId="8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8" fillId="3" borderId="40" xfId="4" applyFont="1" applyFill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8" fillId="0" borderId="51" xfId="4" applyFont="1" applyBorder="1" applyAlignment="1">
      <alignment horizontal="center" vertical="center"/>
    </xf>
    <xf numFmtId="0" fontId="8" fillId="0" borderId="52" xfId="4" applyFont="1" applyBorder="1" applyAlignment="1">
      <alignment vertical="center"/>
    </xf>
    <xf numFmtId="0" fontId="8" fillId="0" borderId="45" xfId="4" applyFont="1" applyBorder="1" applyAlignment="1">
      <alignment horizontal="center" vertical="center"/>
    </xf>
    <xf numFmtId="177" fontId="8" fillId="2" borderId="53" xfId="5" applyNumberFormat="1" applyFont="1" applyFill="1" applyBorder="1" applyAlignment="1">
      <alignment vertical="center"/>
    </xf>
    <xf numFmtId="0" fontId="8" fillId="2" borderId="54" xfId="4" applyFont="1" applyFill="1" applyBorder="1" applyAlignment="1">
      <alignment vertical="center"/>
    </xf>
    <xf numFmtId="177" fontId="8" fillId="2" borderId="55" xfId="5" applyNumberFormat="1" applyFont="1" applyFill="1" applyBorder="1" applyAlignment="1">
      <alignment vertical="center"/>
    </xf>
    <xf numFmtId="0" fontId="8" fillId="2" borderId="56" xfId="4" applyFont="1" applyFill="1" applyBorder="1" applyAlignment="1">
      <alignment vertical="center"/>
    </xf>
    <xf numFmtId="0" fontId="8" fillId="0" borderId="57" xfId="4" applyFont="1" applyBorder="1" applyAlignment="1">
      <alignment vertical="center"/>
    </xf>
    <xf numFmtId="0" fontId="8" fillId="0" borderId="58" xfId="4" applyFont="1" applyBorder="1" applyAlignment="1">
      <alignment vertical="center"/>
    </xf>
    <xf numFmtId="0" fontId="3" fillId="5" borderId="35" xfId="2" applyFont="1" applyFill="1" applyBorder="1" applyAlignment="1">
      <alignment horizontal="center" vertical="center"/>
    </xf>
    <xf numFmtId="0" fontId="3" fillId="5" borderId="59" xfId="2" applyFont="1" applyFill="1" applyBorder="1" applyAlignment="1">
      <alignment horizontal="center" vertical="center"/>
    </xf>
    <xf numFmtId="0" fontId="3" fillId="5" borderId="60" xfId="2" applyFont="1" applyFill="1" applyBorder="1" applyAlignment="1">
      <alignment horizontal="center" vertical="center"/>
    </xf>
    <xf numFmtId="0" fontId="8" fillId="0" borderId="61" xfId="4" applyFont="1" applyBorder="1" applyAlignment="1">
      <alignment vertical="center"/>
    </xf>
    <xf numFmtId="0" fontId="8" fillId="0" borderId="62" xfId="4" applyFont="1" applyBorder="1" applyAlignment="1">
      <alignment vertical="center"/>
    </xf>
    <xf numFmtId="177" fontId="8" fillId="2" borderId="63" xfId="5" applyNumberFormat="1" applyFont="1" applyFill="1" applyBorder="1" applyAlignment="1">
      <alignment vertical="center"/>
    </xf>
    <xf numFmtId="0" fontId="8" fillId="2" borderId="60" xfId="4" applyFont="1" applyFill="1" applyBorder="1" applyAlignment="1">
      <alignment vertical="center"/>
    </xf>
    <xf numFmtId="0" fontId="8" fillId="0" borderId="64" xfId="4" applyFont="1" applyBorder="1" applyAlignment="1">
      <alignment vertical="center"/>
    </xf>
    <xf numFmtId="0" fontId="8" fillId="0" borderId="65" xfId="4" applyFont="1" applyBorder="1" applyAlignment="1">
      <alignment vertical="center"/>
    </xf>
    <xf numFmtId="0" fontId="3" fillId="5" borderId="66" xfId="2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/>
    </xf>
    <xf numFmtId="0" fontId="8" fillId="0" borderId="68" xfId="4" applyFont="1" applyBorder="1" applyAlignment="1">
      <alignment vertical="center"/>
    </xf>
    <xf numFmtId="0" fontId="8" fillId="0" borderId="69" xfId="4" applyFont="1" applyBorder="1" applyAlignment="1">
      <alignment vertical="center"/>
    </xf>
    <xf numFmtId="0" fontId="3" fillId="0" borderId="51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177" fontId="8" fillId="2" borderId="70" xfId="5" applyNumberFormat="1" applyFont="1" applyFill="1" applyBorder="1" applyAlignment="1">
      <alignment vertical="center"/>
    </xf>
    <xf numFmtId="0" fontId="8" fillId="2" borderId="71" xfId="4" applyFont="1" applyFill="1" applyBorder="1" applyAlignment="1">
      <alignment vertical="center"/>
    </xf>
    <xf numFmtId="177" fontId="8" fillId="2" borderId="72" xfId="5" applyNumberFormat="1" applyFont="1" applyFill="1" applyBorder="1" applyAlignment="1">
      <alignment vertical="center"/>
    </xf>
    <xf numFmtId="0" fontId="8" fillId="2" borderId="73" xfId="4" applyFont="1" applyFill="1" applyBorder="1" applyAlignment="1">
      <alignment vertical="center"/>
    </xf>
    <xf numFmtId="0" fontId="8" fillId="0" borderId="48" xfId="4" applyFont="1" applyBorder="1" applyAlignment="1">
      <alignment horizontal="center" vertical="center"/>
    </xf>
    <xf numFmtId="0" fontId="8" fillId="4" borderId="74" xfId="4" applyFont="1" applyFill="1" applyBorder="1" applyAlignment="1">
      <alignment vertical="center"/>
    </xf>
    <xf numFmtId="0" fontId="8" fillId="4" borderId="75" xfId="4" applyFont="1" applyFill="1" applyBorder="1" applyAlignment="1">
      <alignment vertical="center"/>
    </xf>
    <xf numFmtId="0" fontId="8" fillId="0" borderId="4" xfId="4" applyFont="1" applyBorder="1" applyAlignment="1">
      <alignment horizontal="center" vertical="center"/>
    </xf>
    <xf numFmtId="9" fontId="8" fillId="2" borderId="76" xfId="3" applyFont="1" applyFill="1" applyBorder="1" applyAlignment="1">
      <alignment horizontal="center" vertical="center"/>
    </xf>
    <xf numFmtId="0" fontId="8" fillId="2" borderId="77" xfId="4" applyFont="1" applyFill="1" applyBorder="1" applyAlignment="1">
      <alignment vertical="center"/>
    </xf>
    <xf numFmtId="0" fontId="8" fillId="4" borderId="64" xfId="4" applyFont="1" applyFill="1" applyBorder="1" applyAlignment="1">
      <alignment vertical="center"/>
    </xf>
    <xf numFmtId="0" fontId="8" fillId="4" borderId="65" xfId="4" applyFont="1" applyFill="1" applyBorder="1" applyAlignment="1">
      <alignment vertical="center"/>
    </xf>
    <xf numFmtId="177" fontId="8" fillId="2" borderId="76" xfId="5" applyNumberFormat="1" applyFont="1" applyFill="1" applyBorder="1" applyAlignment="1">
      <alignment vertical="center"/>
    </xf>
    <xf numFmtId="9" fontId="8" fillId="2" borderId="59" xfId="3" applyFont="1" applyFill="1" applyBorder="1" applyAlignment="1">
      <alignment horizontal="center" vertical="center"/>
    </xf>
    <xf numFmtId="0" fontId="8" fillId="0" borderId="78" xfId="4" applyFont="1" applyBorder="1" applyAlignment="1">
      <alignment vertical="center"/>
    </xf>
    <xf numFmtId="0" fontId="8" fillId="0" borderId="79" xfId="4" applyFont="1" applyBorder="1" applyAlignment="1">
      <alignment vertical="center"/>
    </xf>
    <xf numFmtId="0" fontId="8" fillId="0" borderId="80" xfId="4" applyFont="1" applyBorder="1" applyAlignment="1">
      <alignment vertical="center"/>
    </xf>
    <xf numFmtId="0" fontId="3" fillId="0" borderId="37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8" fillId="0" borderId="54" xfId="4" applyFont="1" applyBorder="1" applyAlignment="1">
      <alignment horizontal="left" vertical="center" wrapText="1"/>
    </xf>
    <xf numFmtId="0" fontId="8" fillId="6" borderId="40" xfId="4" applyFont="1" applyFill="1" applyBorder="1" applyAlignment="1">
      <alignment horizontal="left" vertical="center" wrapText="1"/>
    </xf>
    <xf numFmtId="0" fontId="8" fillId="0" borderId="41" xfId="4" applyFont="1" applyBorder="1" applyAlignment="1">
      <alignment horizontal="left" vertical="center"/>
    </xf>
    <xf numFmtId="0" fontId="3" fillId="0" borderId="41" xfId="2" applyFont="1" applyFill="1" applyBorder="1" applyAlignment="1">
      <alignment horizontal="left" vertical="center"/>
    </xf>
    <xf numFmtId="0" fontId="8" fillId="3" borderId="41" xfId="4" applyFont="1" applyFill="1" applyBorder="1" applyAlignment="1">
      <alignment horizontal="center" vertical="center"/>
    </xf>
    <xf numFmtId="178" fontId="8" fillId="0" borderId="0" xfId="4" applyNumberFormat="1" applyFont="1" applyBorder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 wrapText="1"/>
    </xf>
    <xf numFmtId="0" fontId="13" fillId="0" borderId="16" xfId="4" applyFont="1" applyBorder="1" applyAlignment="1">
      <alignment horizontal="left" vertical="center" wrapText="1"/>
    </xf>
    <xf numFmtId="0" fontId="13" fillId="0" borderId="17" xfId="4" applyFont="1" applyBorder="1" applyAlignment="1">
      <alignment horizontal="left" vertical="center" wrapText="1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8" fillId="3" borderId="48" xfId="4" applyFont="1" applyFill="1" applyBorder="1" applyAlignment="1">
      <alignment horizontal="center" vertical="center"/>
    </xf>
    <xf numFmtId="0" fontId="8" fillId="3" borderId="50" xfId="4" applyFont="1" applyFill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left" vertical="center"/>
    </xf>
    <xf numFmtId="0" fontId="3" fillId="3" borderId="46" xfId="2" applyFont="1" applyFill="1" applyBorder="1" applyAlignment="1">
      <alignment horizontal="left" vertical="center"/>
    </xf>
    <xf numFmtId="0" fontId="3" fillId="3" borderId="47" xfId="2" applyFont="1" applyFill="1" applyBorder="1" applyAlignment="1">
      <alignment horizontal="left" vertical="center"/>
    </xf>
    <xf numFmtId="0" fontId="8" fillId="3" borderId="45" xfId="4" applyFont="1" applyFill="1" applyBorder="1" applyAlignment="1">
      <alignment horizontal="center" vertical="center"/>
    </xf>
    <xf numFmtId="0" fontId="8" fillId="3" borderId="47" xfId="4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left" vertical="center"/>
    </xf>
    <xf numFmtId="0" fontId="3" fillId="3" borderId="28" xfId="2" applyFont="1" applyFill="1" applyBorder="1" applyAlignment="1">
      <alignment horizontal="left" vertical="center"/>
    </xf>
    <xf numFmtId="0" fontId="3" fillId="3" borderId="33" xfId="2" applyFont="1" applyFill="1" applyBorder="1" applyAlignment="1">
      <alignment horizontal="left" vertical="center"/>
    </xf>
    <xf numFmtId="0" fontId="8" fillId="3" borderId="34" xfId="4" applyFont="1" applyFill="1" applyBorder="1" applyAlignment="1">
      <alignment horizontal="center" vertical="center"/>
    </xf>
    <xf numFmtId="0" fontId="8" fillId="3" borderId="33" xfId="4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3" borderId="0" xfId="4" applyFont="1" applyFill="1" applyBorder="1" applyAlignment="1">
      <alignment horizontal="left" vertical="center"/>
    </xf>
    <xf numFmtId="0" fontId="16" fillId="3" borderId="0" xfId="4" applyFont="1" applyFill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177" fontId="8" fillId="0" borderId="4" xfId="3" applyNumberFormat="1" applyFont="1" applyBorder="1" applyAlignment="1">
      <alignment horizontal="center" vertical="center"/>
    </xf>
    <xf numFmtId="177" fontId="8" fillId="0" borderId="19" xfId="3" applyNumberFormat="1" applyFont="1" applyBorder="1" applyAlignment="1">
      <alignment horizontal="center" vertical="center"/>
    </xf>
    <xf numFmtId="0" fontId="8" fillId="3" borderId="40" xfId="4" applyFont="1" applyFill="1" applyBorder="1" applyAlignment="1">
      <alignment horizontal="left" vertical="center"/>
    </xf>
    <xf numFmtId="0" fontId="8" fillId="3" borderId="40" xfId="4" applyFont="1" applyFill="1" applyBorder="1" applyAlignment="1">
      <alignment horizontal="center" vertical="center"/>
    </xf>
    <xf numFmtId="0" fontId="8" fillId="3" borderId="45" xfId="4" applyFont="1" applyFill="1" applyBorder="1" applyAlignment="1">
      <alignment horizontal="left" vertical="center"/>
    </xf>
    <xf numFmtId="0" fontId="8" fillId="3" borderId="46" xfId="4" applyFont="1" applyFill="1" applyBorder="1" applyAlignment="1">
      <alignment horizontal="left" vertical="center"/>
    </xf>
    <xf numFmtId="0" fontId="8" fillId="3" borderId="47" xfId="4" applyFont="1" applyFill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8" fillId="0" borderId="18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8" fillId="0" borderId="49" xfId="4" applyFont="1" applyBorder="1" applyAlignment="1">
      <alignment horizontal="left" vertical="center"/>
    </xf>
    <xf numFmtId="0" fontId="8" fillId="3" borderId="38" xfId="4" applyFont="1" applyFill="1" applyBorder="1" applyAlignment="1">
      <alignment horizontal="left" vertical="center"/>
    </xf>
    <xf numFmtId="0" fontId="8" fillId="3" borderId="38" xfId="4" applyFont="1" applyFill="1" applyBorder="1" applyAlignment="1">
      <alignment horizontal="center" vertical="center"/>
    </xf>
    <xf numFmtId="0" fontId="8" fillId="3" borderId="48" xfId="4" applyFont="1" applyFill="1" applyBorder="1" applyAlignment="1">
      <alignment horizontal="left" vertical="center"/>
    </xf>
    <xf numFmtId="0" fontId="8" fillId="3" borderId="49" xfId="4" applyFont="1" applyFill="1" applyBorder="1" applyAlignment="1">
      <alignment horizontal="left" vertical="center"/>
    </xf>
    <xf numFmtId="0" fontId="8" fillId="3" borderId="5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8" fillId="3" borderId="18" xfId="4" applyFont="1" applyFill="1" applyBorder="1" applyAlignment="1">
      <alignment horizontal="left" vertical="center"/>
    </xf>
    <xf numFmtId="0" fontId="8" fillId="3" borderId="19" xfId="4" applyFont="1" applyFill="1" applyBorder="1" applyAlignment="1">
      <alignment horizontal="left" vertical="center"/>
    </xf>
    <xf numFmtId="0" fontId="8" fillId="3" borderId="46" xfId="4" applyFont="1" applyFill="1" applyBorder="1" applyAlignment="1">
      <alignment horizontal="center" vertical="center"/>
    </xf>
    <xf numFmtId="0" fontId="8" fillId="0" borderId="45" xfId="4" applyFont="1" applyFill="1" applyBorder="1" applyAlignment="1">
      <alignment horizontal="left" vertical="center"/>
    </xf>
    <xf numFmtId="0" fontId="8" fillId="0" borderId="46" xfId="4" applyFont="1" applyFill="1" applyBorder="1" applyAlignment="1">
      <alignment horizontal="left" vertical="center"/>
    </xf>
    <xf numFmtId="0" fontId="8" fillId="0" borderId="47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31"/>
  <sheetViews>
    <sheetView showGridLines="0" tabSelected="1" view="pageBreakPreview" zoomScale="98" zoomScaleNormal="100" zoomScaleSheetLayoutView="98" workbookViewId="0">
      <pane ySplit="8" topLeftCell="A45" activePane="bottomLeft" state="frozen"/>
      <selection pane="bottomLeft" activeCell="J54" sqref="J54"/>
    </sheetView>
  </sheetViews>
  <sheetFormatPr defaultColWidth="9.125" defaultRowHeight="11.25" x14ac:dyDescent="0.15"/>
  <cols>
    <col min="1" max="1" width="4.75" style="3" customWidth="1"/>
    <col min="2" max="2" width="15.75" style="3" customWidth="1"/>
    <col min="3" max="3" width="14.75" style="3" customWidth="1"/>
    <col min="4" max="9" width="4.25" style="3" customWidth="1"/>
    <col min="10" max="11" width="5.25" style="4" customWidth="1"/>
    <col min="12" max="12" width="5.75" style="4" customWidth="1"/>
    <col min="13" max="13" width="6.75" style="3" customWidth="1"/>
    <col min="14" max="14" width="10.75" style="3" customWidth="1"/>
    <col min="15" max="15" width="17.75" style="3" customWidth="1"/>
    <col min="16" max="16384" width="9.125" style="3"/>
  </cols>
  <sheetData>
    <row r="1" spans="1:16" s="1" customFormat="1" ht="42.75" customHeight="1" x14ac:dyDescent="0.15">
      <c r="A1" s="161" t="s">
        <v>119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s="34" customFormat="1" ht="15" customHeight="1" x14ac:dyDescent="0.15">
      <c r="A2" s="166" t="s">
        <v>82</v>
      </c>
      <c r="B2" s="166"/>
      <c r="C2" s="162" t="s">
        <v>98</v>
      </c>
      <c r="D2" s="162"/>
      <c r="E2" s="162"/>
      <c r="F2" s="32" t="s">
        <v>79</v>
      </c>
      <c r="G2" s="35"/>
      <c r="H2" s="35"/>
      <c r="I2" s="163" t="s">
        <v>99</v>
      </c>
      <c r="J2" s="163"/>
      <c r="K2" s="33"/>
      <c r="L2" s="164" t="s">
        <v>1</v>
      </c>
      <c r="M2" s="164"/>
      <c r="N2" s="165" t="s">
        <v>104</v>
      </c>
      <c r="O2" s="165"/>
    </row>
    <row r="3" spans="1:16" s="34" customFormat="1" ht="15" customHeight="1" x14ac:dyDescent="0.15">
      <c r="A3" s="166" t="s">
        <v>2</v>
      </c>
      <c r="B3" s="166"/>
      <c r="C3" s="162" t="s">
        <v>92</v>
      </c>
      <c r="D3" s="162"/>
      <c r="E3" s="162"/>
      <c r="F3" s="32" t="s">
        <v>78</v>
      </c>
      <c r="G3" s="35"/>
      <c r="H3" s="35"/>
      <c r="I3" s="163" t="s">
        <v>93</v>
      </c>
      <c r="J3" s="163"/>
      <c r="K3" s="33"/>
      <c r="L3" s="164" t="s">
        <v>3</v>
      </c>
      <c r="M3" s="164"/>
      <c r="N3" s="165" t="s">
        <v>101</v>
      </c>
      <c r="O3" s="165"/>
    </row>
    <row r="4" spans="1:16" s="34" customFormat="1" ht="15" customHeight="1" x14ac:dyDescent="0.15">
      <c r="A4" s="166" t="s">
        <v>4</v>
      </c>
      <c r="B4" s="166"/>
      <c r="C4" s="162" t="s">
        <v>100</v>
      </c>
      <c r="D4" s="162"/>
      <c r="E4" s="162"/>
      <c r="F4" s="36"/>
      <c r="G4" s="35"/>
      <c r="H4" s="37"/>
      <c r="I4" s="37"/>
      <c r="J4" s="37"/>
      <c r="K4" s="37"/>
      <c r="L4" s="164" t="s">
        <v>5</v>
      </c>
      <c r="M4" s="164"/>
      <c r="N4" s="165" t="s">
        <v>102</v>
      </c>
      <c r="O4" s="165"/>
    </row>
    <row r="5" spans="1:16" ht="9.9499999999999993" customHeight="1" thickBot="1" x14ac:dyDescent="0.2">
      <c r="A5" s="38"/>
      <c r="B5" s="38"/>
      <c r="C5" s="38"/>
      <c r="D5" s="38"/>
      <c r="E5" s="38"/>
      <c r="F5" s="38"/>
      <c r="G5" s="38"/>
      <c r="H5" s="38"/>
      <c r="I5" s="38"/>
      <c r="M5" s="38"/>
      <c r="N5" s="38"/>
      <c r="O5" s="38"/>
    </row>
    <row r="6" spans="1:16" ht="48" customHeight="1" thickTop="1" thickBot="1" x14ac:dyDescent="0.2">
      <c r="A6" s="39" t="s">
        <v>6</v>
      </c>
      <c r="B6" s="135" t="s">
        <v>43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</row>
    <row r="7" spans="1:16" ht="15.95" customHeight="1" x14ac:dyDescent="0.15">
      <c r="A7" s="158" t="s">
        <v>41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 t="s">
        <v>49</v>
      </c>
      <c r="N7" s="143"/>
      <c r="O7" s="157"/>
      <c r="P7" s="3">
        <v>7.9</v>
      </c>
    </row>
    <row r="8" spans="1:16" ht="15.95" customHeight="1" x14ac:dyDescent="0.15">
      <c r="A8" s="5" t="s">
        <v>83</v>
      </c>
      <c r="B8" s="80" t="s">
        <v>41</v>
      </c>
      <c r="C8" s="155" t="s">
        <v>38</v>
      </c>
      <c r="D8" s="156"/>
      <c r="E8" s="156"/>
      <c r="F8" s="156"/>
      <c r="G8" s="156"/>
      <c r="H8" s="156"/>
      <c r="I8" s="156"/>
      <c r="J8" s="80" t="s">
        <v>84</v>
      </c>
      <c r="K8" s="80" t="s">
        <v>85</v>
      </c>
      <c r="L8" s="80" t="s">
        <v>86</v>
      </c>
      <c r="M8" s="80" t="s">
        <v>50</v>
      </c>
      <c r="N8" s="80" t="s">
        <v>37</v>
      </c>
      <c r="O8" s="6" t="s">
        <v>0</v>
      </c>
    </row>
    <row r="9" spans="1:16" s="7" customFormat="1" ht="15.95" customHeight="1" x14ac:dyDescent="0.15">
      <c r="A9" s="40" t="s">
        <v>7</v>
      </c>
      <c r="B9" s="41" t="s">
        <v>51</v>
      </c>
      <c r="C9" s="42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3"/>
    </row>
    <row r="10" spans="1:16" ht="15.95" customHeight="1" thickBot="1" x14ac:dyDescent="0.2">
      <c r="A10" s="126" t="s">
        <v>106</v>
      </c>
      <c r="B10" s="128" t="s">
        <v>107</v>
      </c>
      <c r="C10" s="10" t="s">
        <v>52</v>
      </c>
      <c r="D10" s="9">
        <v>9</v>
      </c>
      <c r="E10" s="10" t="s">
        <v>53</v>
      </c>
      <c r="F10" s="9">
        <v>22</v>
      </c>
      <c r="G10" s="10" t="s">
        <v>54</v>
      </c>
      <c r="H10" s="9">
        <v>5</v>
      </c>
      <c r="I10" s="10" t="s">
        <v>55</v>
      </c>
      <c r="J10" s="11">
        <v>1</v>
      </c>
      <c r="K10" s="10">
        <v>5</v>
      </c>
      <c r="L10" s="83" t="s">
        <v>42</v>
      </c>
      <c r="M10" s="84">
        <v>1246</v>
      </c>
      <c r="N10" s="45">
        <f t="shared" ref="N10" si="0">J10*K10*M10</f>
        <v>6230</v>
      </c>
      <c r="O10" s="127"/>
    </row>
    <row r="11" spans="1:16" ht="15.95" customHeight="1" thickTop="1" x14ac:dyDescent="0.15">
      <c r="A11" s="126" t="s">
        <v>8</v>
      </c>
      <c r="B11" s="129" t="s">
        <v>105</v>
      </c>
      <c r="C11" s="10" t="s">
        <v>52</v>
      </c>
      <c r="D11" s="9">
        <v>9</v>
      </c>
      <c r="E11" s="10" t="s">
        <v>53</v>
      </c>
      <c r="F11" s="9">
        <v>21</v>
      </c>
      <c r="G11" s="10" t="s">
        <v>54</v>
      </c>
      <c r="H11" s="9">
        <v>1</v>
      </c>
      <c r="I11" s="10" t="s">
        <v>55</v>
      </c>
      <c r="J11" s="11">
        <v>1</v>
      </c>
      <c r="K11" s="10">
        <v>1</v>
      </c>
      <c r="L11" s="83" t="s">
        <v>42</v>
      </c>
      <c r="M11" s="84">
        <v>950</v>
      </c>
      <c r="N11" s="45">
        <f>J11*K11*M11</f>
        <v>950</v>
      </c>
      <c r="O11" s="82" t="s">
        <v>120</v>
      </c>
    </row>
    <row r="12" spans="1:16" ht="15.95" customHeight="1" thickBot="1" x14ac:dyDescent="0.2">
      <c r="A12" s="47" t="s">
        <v>56</v>
      </c>
      <c r="B12" s="48"/>
      <c r="C12" s="48"/>
      <c r="D12" s="48"/>
      <c r="E12" s="48"/>
      <c r="F12" s="48"/>
      <c r="G12" s="48"/>
      <c r="H12" s="48"/>
      <c r="I12" s="48"/>
      <c r="J12" s="12"/>
      <c r="K12" s="12"/>
      <c r="L12" s="12"/>
      <c r="M12" s="88"/>
      <c r="N12" s="49">
        <f>SUM(N10:N11)</f>
        <v>7180</v>
      </c>
      <c r="O12" s="89"/>
    </row>
    <row r="13" spans="1:16" ht="15.95" customHeight="1" x14ac:dyDescent="0.15">
      <c r="A13" s="13" t="s">
        <v>83</v>
      </c>
      <c r="B13" s="79" t="s">
        <v>41</v>
      </c>
      <c r="C13" s="159" t="s">
        <v>38</v>
      </c>
      <c r="D13" s="160"/>
      <c r="E13" s="160"/>
      <c r="F13" s="160"/>
      <c r="G13" s="160"/>
      <c r="H13" s="160"/>
      <c r="I13" s="160"/>
      <c r="J13" s="79" t="s">
        <v>23</v>
      </c>
      <c r="K13" s="79" t="s">
        <v>57</v>
      </c>
      <c r="L13" s="90" t="s">
        <v>86</v>
      </c>
      <c r="M13" s="91" t="s">
        <v>50</v>
      </c>
      <c r="N13" s="79" t="s">
        <v>10</v>
      </c>
      <c r="O13" s="92" t="s">
        <v>0</v>
      </c>
    </row>
    <row r="14" spans="1:16" ht="15.95" customHeight="1" thickBot="1" x14ac:dyDescent="0.2">
      <c r="A14" s="50" t="s">
        <v>12</v>
      </c>
      <c r="B14" s="51" t="s">
        <v>58</v>
      </c>
      <c r="C14" s="51"/>
      <c r="D14" s="51"/>
      <c r="E14" s="51"/>
      <c r="F14" s="51"/>
      <c r="G14" s="51"/>
      <c r="H14" s="51"/>
      <c r="I14" s="51"/>
      <c r="J14" s="14"/>
      <c r="K14" s="14"/>
      <c r="L14" s="14"/>
      <c r="M14" s="93"/>
      <c r="N14" s="51"/>
      <c r="O14" s="94"/>
    </row>
    <row r="15" spans="1:16" ht="15.95" customHeight="1" thickTop="1" x14ac:dyDescent="0.15">
      <c r="A15" s="126" t="s">
        <v>13</v>
      </c>
      <c r="B15" s="129" t="s">
        <v>118</v>
      </c>
      <c r="C15" s="10" t="s">
        <v>91</v>
      </c>
      <c r="D15" s="9">
        <v>9</v>
      </c>
      <c r="E15" s="10" t="s">
        <v>53</v>
      </c>
      <c r="F15" s="9">
        <v>21</v>
      </c>
      <c r="G15" s="10" t="s">
        <v>54</v>
      </c>
      <c r="H15" s="9" t="s">
        <v>55</v>
      </c>
      <c r="I15" s="10" t="s">
        <v>59</v>
      </c>
      <c r="J15" s="11">
        <v>0</v>
      </c>
      <c r="K15" s="10">
        <v>1</v>
      </c>
      <c r="L15" s="83" t="s">
        <v>14</v>
      </c>
      <c r="M15" s="84">
        <v>0</v>
      </c>
      <c r="N15" s="45">
        <f t="shared" ref="N15" si="1">J15*K15*M15</f>
        <v>0</v>
      </c>
      <c r="O15" s="82"/>
    </row>
    <row r="16" spans="1:16" ht="15.95" customHeight="1" thickBot="1" x14ac:dyDescent="0.2">
      <c r="A16" s="55" t="s">
        <v>56</v>
      </c>
      <c r="B16" s="56"/>
      <c r="C16" s="56"/>
      <c r="D16" s="56"/>
      <c r="E16" s="56"/>
      <c r="F16" s="56"/>
      <c r="G16" s="56"/>
      <c r="H16" s="56"/>
      <c r="I16" s="56"/>
      <c r="J16" s="16"/>
      <c r="K16" s="16"/>
      <c r="L16" s="16"/>
      <c r="M16" s="97"/>
      <c r="N16" s="57">
        <f>SUM(N15:N15)</f>
        <v>0</v>
      </c>
      <c r="O16" s="98"/>
    </row>
    <row r="17" spans="1:15" ht="15.95" customHeight="1" x14ac:dyDescent="0.15">
      <c r="A17" s="17" t="s">
        <v>83</v>
      </c>
      <c r="B17" s="72" t="s">
        <v>41</v>
      </c>
      <c r="C17" s="142" t="s">
        <v>38</v>
      </c>
      <c r="D17" s="143"/>
      <c r="E17" s="143"/>
      <c r="F17" s="143"/>
      <c r="G17" s="143"/>
      <c r="H17" s="143"/>
      <c r="I17" s="143"/>
      <c r="J17" s="72" t="s">
        <v>23</v>
      </c>
      <c r="K17" s="72" t="s">
        <v>11</v>
      </c>
      <c r="L17" s="73" t="s">
        <v>86</v>
      </c>
      <c r="M17" s="99" t="s">
        <v>50</v>
      </c>
      <c r="N17" s="72" t="s">
        <v>10</v>
      </c>
      <c r="O17" s="100" t="s">
        <v>0</v>
      </c>
    </row>
    <row r="18" spans="1:15" ht="15.95" customHeight="1" x14ac:dyDescent="0.15">
      <c r="A18" s="58" t="s">
        <v>15</v>
      </c>
      <c r="B18" s="59" t="s">
        <v>60</v>
      </c>
      <c r="C18" s="59"/>
      <c r="D18" s="59"/>
      <c r="E18" s="59"/>
      <c r="F18" s="59"/>
      <c r="G18" s="59"/>
      <c r="H18" s="59"/>
      <c r="I18" s="59"/>
      <c r="J18" s="18"/>
      <c r="K18" s="18"/>
      <c r="L18" s="18"/>
      <c r="M18" s="101"/>
      <c r="N18" s="59"/>
      <c r="O18" s="102"/>
    </row>
    <row r="19" spans="1:15" ht="15.95" customHeight="1" x14ac:dyDescent="0.15">
      <c r="A19" s="133" t="s">
        <v>16</v>
      </c>
      <c r="B19" s="134" t="s">
        <v>61</v>
      </c>
      <c r="C19" s="187" t="s">
        <v>116</v>
      </c>
      <c r="D19" s="188"/>
      <c r="E19" s="188"/>
      <c r="F19" s="188"/>
      <c r="G19" s="188"/>
      <c r="H19" s="188"/>
      <c r="I19" s="189"/>
      <c r="J19" s="19">
        <v>0</v>
      </c>
      <c r="K19" s="20">
        <v>2</v>
      </c>
      <c r="L19" s="103" t="s">
        <v>87</v>
      </c>
      <c r="M19" s="84">
        <v>0</v>
      </c>
      <c r="N19" s="45">
        <f>J19*K19*M19</f>
        <v>0</v>
      </c>
      <c r="O19" s="85"/>
    </row>
    <row r="20" spans="1:15" ht="15.95" customHeight="1" thickBot="1" x14ac:dyDescent="0.2">
      <c r="A20" s="55" t="s">
        <v>56</v>
      </c>
      <c r="B20" s="56"/>
      <c r="C20" s="56"/>
      <c r="D20" s="56"/>
      <c r="E20" s="56"/>
      <c r="F20" s="56"/>
      <c r="G20" s="56"/>
      <c r="H20" s="56"/>
      <c r="I20" s="56"/>
      <c r="J20" s="16"/>
      <c r="K20" s="16"/>
      <c r="L20" s="16"/>
      <c r="M20" s="97"/>
      <c r="N20" s="57">
        <f>SUM(N19:N19)</f>
        <v>0</v>
      </c>
      <c r="O20" s="98"/>
    </row>
    <row r="21" spans="1:15" ht="15.95" customHeight="1" x14ac:dyDescent="0.15">
      <c r="A21" s="17" t="s">
        <v>83</v>
      </c>
      <c r="B21" s="72" t="s">
        <v>41</v>
      </c>
      <c r="C21" s="142" t="s">
        <v>38</v>
      </c>
      <c r="D21" s="143"/>
      <c r="E21" s="143"/>
      <c r="F21" s="143"/>
      <c r="G21" s="143"/>
      <c r="H21" s="143"/>
      <c r="I21" s="143"/>
      <c r="J21" s="149" t="s">
        <v>39</v>
      </c>
      <c r="K21" s="142"/>
      <c r="L21" s="73" t="s">
        <v>86</v>
      </c>
      <c r="M21" s="99" t="s">
        <v>50</v>
      </c>
      <c r="N21" s="72" t="s">
        <v>10</v>
      </c>
      <c r="O21" s="100" t="s">
        <v>0</v>
      </c>
    </row>
    <row r="22" spans="1:15" ht="15.95" customHeight="1" x14ac:dyDescent="0.15">
      <c r="A22" s="58" t="s">
        <v>17</v>
      </c>
      <c r="B22" s="59" t="s">
        <v>46</v>
      </c>
      <c r="C22" s="59"/>
      <c r="D22" s="59"/>
      <c r="E22" s="59"/>
      <c r="F22" s="59"/>
      <c r="G22" s="59"/>
      <c r="H22" s="59"/>
      <c r="I22" s="59"/>
      <c r="J22" s="18"/>
      <c r="K22" s="18"/>
      <c r="L22" s="18"/>
      <c r="M22" s="101"/>
      <c r="N22" s="59"/>
      <c r="O22" s="102"/>
    </row>
    <row r="23" spans="1:15" ht="15.95" customHeight="1" x14ac:dyDescent="0.15">
      <c r="A23" s="62" t="s">
        <v>18</v>
      </c>
      <c r="B23" s="77" t="s">
        <v>45</v>
      </c>
      <c r="C23" s="150" t="s">
        <v>62</v>
      </c>
      <c r="D23" s="151"/>
      <c r="E23" s="151"/>
      <c r="F23" s="151"/>
      <c r="G23" s="151"/>
      <c r="H23" s="151"/>
      <c r="I23" s="152"/>
      <c r="J23" s="153">
        <v>0</v>
      </c>
      <c r="K23" s="154"/>
      <c r="L23" s="106" t="s">
        <v>88</v>
      </c>
      <c r="M23" s="95">
        <v>180</v>
      </c>
      <c r="N23" s="52">
        <f>J23*M23</f>
        <v>0</v>
      </c>
      <c r="O23" s="108"/>
    </row>
    <row r="24" spans="1:15" ht="15.95" customHeight="1" x14ac:dyDescent="0.15">
      <c r="A24" s="63" t="s">
        <v>19</v>
      </c>
      <c r="B24" s="15" t="s">
        <v>35</v>
      </c>
      <c r="C24" s="144" t="s">
        <v>63</v>
      </c>
      <c r="D24" s="145"/>
      <c r="E24" s="145"/>
      <c r="F24" s="145"/>
      <c r="G24" s="145"/>
      <c r="H24" s="145"/>
      <c r="I24" s="146"/>
      <c r="J24" s="147">
        <v>0</v>
      </c>
      <c r="K24" s="148"/>
      <c r="L24" s="104" t="s">
        <v>14</v>
      </c>
      <c r="M24" s="84">
        <v>1190</v>
      </c>
      <c r="N24" s="52">
        <f t="shared" ref="N24:N26" si="2">J24*M24</f>
        <v>0</v>
      </c>
      <c r="O24" s="85"/>
    </row>
    <row r="25" spans="1:15" ht="15.95" customHeight="1" x14ac:dyDescent="0.15">
      <c r="A25" s="62" t="s">
        <v>20</v>
      </c>
      <c r="B25" s="15" t="s">
        <v>103</v>
      </c>
      <c r="C25" s="144"/>
      <c r="D25" s="145"/>
      <c r="E25" s="145"/>
      <c r="F25" s="145"/>
      <c r="G25" s="145"/>
      <c r="H25" s="145"/>
      <c r="I25" s="146"/>
      <c r="J25" s="147">
        <v>0</v>
      </c>
      <c r="K25" s="148"/>
      <c r="L25" s="104" t="s">
        <v>22</v>
      </c>
      <c r="M25" s="84">
        <v>31</v>
      </c>
      <c r="N25" s="52">
        <f t="shared" si="2"/>
        <v>0</v>
      </c>
      <c r="O25" s="85"/>
    </row>
    <row r="26" spans="1:15" ht="15.95" customHeight="1" x14ac:dyDescent="0.15">
      <c r="A26" s="63" t="s">
        <v>21</v>
      </c>
      <c r="B26" s="22" t="s">
        <v>36</v>
      </c>
      <c r="C26" s="137"/>
      <c r="D26" s="138"/>
      <c r="E26" s="138"/>
      <c r="F26" s="138"/>
      <c r="G26" s="138"/>
      <c r="H26" s="138"/>
      <c r="I26" s="139"/>
      <c r="J26" s="140">
        <v>0</v>
      </c>
      <c r="K26" s="141"/>
      <c r="L26" s="105" t="s">
        <v>44</v>
      </c>
      <c r="M26" s="109">
        <v>12</v>
      </c>
      <c r="N26" s="68">
        <f t="shared" si="2"/>
        <v>0</v>
      </c>
      <c r="O26" s="110"/>
    </row>
    <row r="27" spans="1:15" ht="15.95" customHeight="1" thickBot="1" x14ac:dyDescent="0.2">
      <c r="A27" s="55" t="s">
        <v>56</v>
      </c>
      <c r="B27" s="56"/>
      <c r="C27" s="56"/>
      <c r="D27" s="56"/>
      <c r="E27" s="56"/>
      <c r="F27" s="56"/>
      <c r="G27" s="56"/>
      <c r="H27" s="56"/>
      <c r="I27" s="56"/>
      <c r="J27" s="16"/>
      <c r="K27" s="16"/>
      <c r="L27" s="16"/>
      <c r="M27" s="97"/>
      <c r="N27" s="57">
        <f>SUM(N23:N26)</f>
        <v>0</v>
      </c>
      <c r="O27" s="98"/>
    </row>
    <row r="28" spans="1:15" ht="15.95" customHeight="1" x14ac:dyDescent="0.15">
      <c r="A28" s="17" t="s">
        <v>83</v>
      </c>
      <c r="B28" s="72" t="s">
        <v>41</v>
      </c>
      <c r="C28" s="142" t="s">
        <v>38</v>
      </c>
      <c r="D28" s="143"/>
      <c r="E28" s="143"/>
      <c r="F28" s="143"/>
      <c r="G28" s="143"/>
      <c r="H28" s="143"/>
      <c r="I28" s="143"/>
      <c r="J28" s="72" t="s">
        <v>23</v>
      </c>
      <c r="K28" s="72" t="s">
        <v>24</v>
      </c>
      <c r="L28" s="73" t="s">
        <v>86</v>
      </c>
      <c r="M28" s="99" t="s">
        <v>50</v>
      </c>
      <c r="N28" s="72" t="s">
        <v>10</v>
      </c>
      <c r="O28" s="100" t="s">
        <v>0</v>
      </c>
    </row>
    <row r="29" spans="1:15" ht="15.95" customHeight="1" x14ac:dyDescent="0.15">
      <c r="A29" s="50" t="s">
        <v>64</v>
      </c>
      <c r="B29" s="51" t="s">
        <v>81</v>
      </c>
      <c r="C29" s="51"/>
      <c r="D29" s="51"/>
      <c r="E29" s="51"/>
      <c r="F29" s="51"/>
      <c r="G29" s="51"/>
      <c r="H29" s="51"/>
      <c r="I29" s="51"/>
      <c r="J29" s="14"/>
      <c r="K29" s="14"/>
      <c r="L29" s="14"/>
      <c r="M29" s="93"/>
      <c r="N29" s="51"/>
      <c r="O29" s="94"/>
    </row>
    <row r="30" spans="1:15" ht="15.95" customHeight="1" x14ac:dyDescent="0.15">
      <c r="A30" s="76" t="s">
        <v>114</v>
      </c>
      <c r="B30" s="23" t="s">
        <v>48</v>
      </c>
      <c r="C30" s="171" t="s">
        <v>111</v>
      </c>
      <c r="D30" s="172"/>
      <c r="E30" s="172"/>
      <c r="F30" s="172"/>
      <c r="G30" s="172"/>
      <c r="H30" s="172"/>
      <c r="I30" s="173"/>
      <c r="J30" s="74">
        <v>0</v>
      </c>
      <c r="K30" s="74">
        <v>2</v>
      </c>
      <c r="L30" s="83" t="s">
        <v>9</v>
      </c>
      <c r="M30" s="84">
        <v>800</v>
      </c>
      <c r="N30" s="45">
        <f t="shared" ref="N30:N32" si="3">J30*K30*M30</f>
        <v>0</v>
      </c>
      <c r="O30" s="85"/>
    </row>
    <row r="31" spans="1:15" ht="15.95" customHeight="1" x14ac:dyDescent="0.15">
      <c r="A31" s="125" t="s">
        <v>115</v>
      </c>
      <c r="B31" s="130" t="s">
        <v>108</v>
      </c>
      <c r="C31" s="147"/>
      <c r="D31" s="186"/>
      <c r="E31" s="186"/>
      <c r="F31" s="186"/>
      <c r="G31" s="186"/>
      <c r="H31" s="186"/>
      <c r="I31" s="148"/>
      <c r="J31" s="131">
        <v>0</v>
      </c>
      <c r="K31" s="131">
        <v>6</v>
      </c>
      <c r="L31" s="83" t="s">
        <v>9</v>
      </c>
      <c r="M31" s="86">
        <v>980</v>
      </c>
      <c r="N31" s="46">
        <f>J31*K31*M31</f>
        <v>0</v>
      </c>
      <c r="O31" s="87"/>
    </row>
    <row r="32" spans="1:15" ht="15.95" customHeight="1" x14ac:dyDescent="0.15">
      <c r="A32" s="125" t="s">
        <v>47</v>
      </c>
      <c r="B32" s="24" t="s">
        <v>109</v>
      </c>
      <c r="C32" s="180" t="s">
        <v>117</v>
      </c>
      <c r="D32" s="181"/>
      <c r="E32" s="181"/>
      <c r="F32" s="181"/>
      <c r="G32" s="181"/>
      <c r="H32" s="181"/>
      <c r="I32" s="182"/>
      <c r="J32" s="21">
        <v>0</v>
      </c>
      <c r="K32" s="21">
        <v>10</v>
      </c>
      <c r="L32" s="111" t="s">
        <v>110</v>
      </c>
      <c r="M32" s="109">
        <v>553</v>
      </c>
      <c r="N32" s="61">
        <f t="shared" si="3"/>
        <v>0</v>
      </c>
      <c r="O32" s="110"/>
    </row>
    <row r="33" spans="1:15" ht="15.95" customHeight="1" x14ac:dyDescent="0.15">
      <c r="A33" s="58" t="s">
        <v>56</v>
      </c>
      <c r="B33" s="59"/>
      <c r="C33" s="59"/>
      <c r="D33" s="59"/>
      <c r="E33" s="59"/>
      <c r="F33" s="59"/>
      <c r="G33" s="59"/>
      <c r="H33" s="59"/>
      <c r="I33" s="59"/>
      <c r="J33" s="18"/>
      <c r="K33" s="18"/>
      <c r="L33" s="18"/>
      <c r="M33" s="101"/>
      <c r="N33" s="64">
        <f>SUM(N30:N32)</f>
        <v>0</v>
      </c>
      <c r="O33" s="102"/>
    </row>
    <row r="34" spans="1:15" ht="15.95" customHeight="1" thickBot="1" x14ac:dyDescent="0.2">
      <c r="A34" s="65" t="s">
        <v>65</v>
      </c>
      <c r="B34" s="66"/>
      <c r="C34" s="66"/>
      <c r="D34" s="66"/>
      <c r="E34" s="66"/>
      <c r="F34" s="66"/>
      <c r="G34" s="66"/>
      <c r="H34" s="66"/>
      <c r="I34" s="66"/>
      <c r="J34" s="25"/>
      <c r="K34" s="25"/>
      <c r="L34" s="25"/>
      <c r="M34" s="112"/>
      <c r="N34" s="67">
        <f>SUM(N12,N16,N20,N27,N33)</f>
        <v>7180</v>
      </c>
      <c r="O34" s="113"/>
    </row>
    <row r="35" spans="1:15" ht="15.95" customHeight="1" x14ac:dyDescent="0.15">
      <c r="A35" s="17" t="s">
        <v>83</v>
      </c>
      <c r="B35" s="72" t="s">
        <v>41</v>
      </c>
      <c r="C35" s="142" t="s">
        <v>38</v>
      </c>
      <c r="D35" s="143"/>
      <c r="E35" s="143"/>
      <c r="F35" s="143"/>
      <c r="G35" s="143"/>
      <c r="H35" s="143"/>
      <c r="I35" s="143"/>
      <c r="J35" s="149" t="s">
        <v>39</v>
      </c>
      <c r="K35" s="142"/>
      <c r="L35" s="73" t="s">
        <v>86</v>
      </c>
      <c r="M35" s="99" t="s">
        <v>50</v>
      </c>
      <c r="N35" s="72" t="s">
        <v>10</v>
      </c>
      <c r="O35" s="100" t="s">
        <v>0</v>
      </c>
    </row>
    <row r="36" spans="1:15" ht="15.95" customHeight="1" x14ac:dyDescent="0.15">
      <c r="A36" s="26" t="s">
        <v>66</v>
      </c>
      <c r="B36" s="51" t="s">
        <v>25</v>
      </c>
      <c r="C36" s="51"/>
      <c r="D36" s="51"/>
      <c r="E36" s="51"/>
      <c r="F36" s="51"/>
      <c r="G36" s="51"/>
      <c r="H36" s="51"/>
      <c r="I36" s="51"/>
      <c r="J36" s="14"/>
      <c r="K36" s="14"/>
      <c r="L36" s="14"/>
      <c r="M36" s="93"/>
      <c r="N36" s="51"/>
      <c r="O36" s="94"/>
    </row>
    <row r="37" spans="1:15" ht="15.95" customHeight="1" x14ac:dyDescent="0.15">
      <c r="A37" s="2" t="s">
        <v>26</v>
      </c>
      <c r="B37" s="27" t="s">
        <v>25</v>
      </c>
      <c r="C37" s="183" t="s">
        <v>67</v>
      </c>
      <c r="D37" s="184"/>
      <c r="E37" s="184"/>
      <c r="F37" s="184"/>
      <c r="G37" s="184"/>
      <c r="H37" s="184"/>
      <c r="I37" s="185"/>
      <c r="J37" s="167">
        <f>N34</f>
        <v>7180</v>
      </c>
      <c r="K37" s="168"/>
      <c r="L37" s="114"/>
      <c r="M37" s="115">
        <v>0.08</v>
      </c>
      <c r="N37" s="68">
        <f>J37*M37</f>
        <v>574.4</v>
      </c>
      <c r="O37" s="116"/>
    </row>
    <row r="38" spans="1:15" ht="15.95" customHeight="1" thickBot="1" x14ac:dyDescent="0.2">
      <c r="A38" s="69" t="s">
        <v>56</v>
      </c>
      <c r="B38" s="70"/>
      <c r="C38" s="70"/>
      <c r="D38" s="70"/>
      <c r="E38" s="70"/>
      <c r="F38" s="70"/>
      <c r="G38" s="70"/>
      <c r="H38" s="70"/>
      <c r="I38" s="70"/>
      <c r="J38" s="28"/>
      <c r="K38" s="28"/>
      <c r="L38" s="28"/>
      <c r="M38" s="117"/>
      <c r="N38" s="71">
        <f>SUM(N37:N37)</f>
        <v>574.4</v>
      </c>
      <c r="O38" s="118"/>
    </row>
    <row r="39" spans="1:15" ht="15.95" customHeight="1" x14ac:dyDescent="0.15">
      <c r="A39" s="17" t="s">
        <v>83</v>
      </c>
      <c r="B39" s="72" t="s">
        <v>41</v>
      </c>
      <c r="C39" s="142" t="s">
        <v>38</v>
      </c>
      <c r="D39" s="143"/>
      <c r="E39" s="143"/>
      <c r="F39" s="143"/>
      <c r="G39" s="143"/>
      <c r="H39" s="143"/>
      <c r="I39" s="143"/>
      <c r="J39" s="72" t="s">
        <v>23</v>
      </c>
      <c r="K39" s="72" t="s">
        <v>24</v>
      </c>
      <c r="L39" s="73" t="s">
        <v>86</v>
      </c>
      <c r="M39" s="99" t="s">
        <v>50</v>
      </c>
      <c r="N39" s="72" t="s">
        <v>10</v>
      </c>
      <c r="O39" s="100" t="s">
        <v>0</v>
      </c>
    </row>
    <row r="40" spans="1:15" ht="15.95" customHeight="1" x14ac:dyDescent="0.15">
      <c r="A40" s="26" t="s">
        <v>68</v>
      </c>
      <c r="B40" s="51" t="s">
        <v>69</v>
      </c>
      <c r="C40" s="51"/>
      <c r="D40" s="51"/>
      <c r="E40" s="51"/>
      <c r="F40" s="51"/>
      <c r="G40" s="51"/>
      <c r="H40" s="51"/>
      <c r="I40" s="51"/>
      <c r="J40" s="14"/>
      <c r="K40" s="14"/>
      <c r="L40" s="14"/>
      <c r="M40" s="93"/>
      <c r="N40" s="51"/>
      <c r="O40" s="94"/>
    </row>
    <row r="41" spans="1:15" ht="15.95" customHeight="1" x14ac:dyDescent="0.15">
      <c r="A41" s="2" t="s">
        <v>27</v>
      </c>
      <c r="B41" s="27" t="s">
        <v>70</v>
      </c>
      <c r="C41" s="183" t="s">
        <v>28</v>
      </c>
      <c r="D41" s="184"/>
      <c r="E41" s="184"/>
      <c r="F41" s="184"/>
      <c r="G41" s="184"/>
      <c r="H41" s="184"/>
      <c r="I41" s="185"/>
      <c r="J41" s="29"/>
      <c r="K41" s="29"/>
      <c r="L41" s="114" t="s">
        <v>9</v>
      </c>
      <c r="M41" s="119"/>
      <c r="N41" s="68">
        <f>J41*K41*M41</f>
        <v>0</v>
      </c>
      <c r="O41" s="116"/>
    </row>
    <row r="42" spans="1:15" ht="15.95" customHeight="1" thickBot="1" x14ac:dyDescent="0.2">
      <c r="A42" s="69" t="s">
        <v>56</v>
      </c>
      <c r="B42" s="70"/>
      <c r="C42" s="70"/>
      <c r="D42" s="70"/>
      <c r="E42" s="70"/>
      <c r="F42" s="70"/>
      <c r="G42" s="70"/>
      <c r="H42" s="70"/>
      <c r="I42" s="70"/>
      <c r="J42" s="28"/>
      <c r="K42" s="28"/>
      <c r="L42" s="28"/>
      <c r="M42" s="117"/>
      <c r="N42" s="71">
        <f>SUM(N41:N41)</f>
        <v>0</v>
      </c>
      <c r="O42" s="118"/>
    </row>
    <row r="43" spans="1:15" ht="15.95" customHeight="1" x14ac:dyDescent="0.15">
      <c r="A43" s="17" t="s">
        <v>83</v>
      </c>
      <c r="B43" s="72" t="s">
        <v>41</v>
      </c>
      <c r="C43" s="149" t="s">
        <v>38</v>
      </c>
      <c r="D43" s="190"/>
      <c r="E43" s="190"/>
      <c r="F43" s="190"/>
      <c r="G43" s="142"/>
      <c r="H43" s="72" t="s">
        <v>71</v>
      </c>
      <c r="I43" s="72" t="s">
        <v>72</v>
      </c>
      <c r="J43" s="149" t="s">
        <v>23</v>
      </c>
      <c r="K43" s="142"/>
      <c r="L43" s="73" t="s">
        <v>86</v>
      </c>
      <c r="M43" s="99" t="s">
        <v>50</v>
      </c>
      <c r="N43" s="72" t="s">
        <v>10</v>
      </c>
      <c r="O43" s="100" t="s">
        <v>0</v>
      </c>
    </row>
    <row r="44" spans="1:15" ht="15.95" customHeight="1" x14ac:dyDescent="0.15">
      <c r="A44" s="50" t="s">
        <v>29</v>
      </c>
      <c r="B44" s="51" t="s">
        <v>30</v>
      </c>
      <c r="C44" s="51"/>
      <c r="D44" s="51"/>
      <c r="E44" s="51"/>
      <c r="F44" s="51"/>
      <c r="G44" s="51"/>
      <c r="H44" s="51"/>
      <c r="I44" s="51"/>
      <c r="J44" s="14"/>
      <c r="K44" s="14"/>
      <c r="L44" s="14"/>
      <c r="M44" s="93"/>
      <c r="N44" s="51"/>
      <c r="O44" s="94"/>
    </row>
    <row r="45" spans="1:15" ht="15.95" customHeight="1" x14ac:dyDescent="0.15">
      <c r="A45" s="75" t="s">
        <v>31</v>
      </c>
      <c r="B45" s="30" t="s">
        <v>95</v>
      </c>
      <c r="C45" s="178" t="s">
        <v>112</v>
      </c>
      <c r="D45" s="178"/>
      <c r="E45" s="178"/>
      <c r="F45" s="178"/>
      <c r="G45" s="178"/>
      <c r="H45" s="60" t="s">
        <v>89</v>
      </c>
      <c r="I45" s="60" t="s">
        <v>90</v>
      </c>
      <c r="J45" s="179">
        <v>0</v>
      </c>
      <c r="K45" s="179"/>
      <c r="L45" s="81" t="s">
        <v>40</v>
      </c>
      <c r="M45" s="107">
        <v>3910</v>
      </c>
      <c r="N45" s="44">
        <f>J45*M45</f>
        <v>0</v>
      </c>
      <c r="O45" s="108"/>
    </row>
    <row r="46" spans="1:15" ht="15.95" customHeight="1" x14ac:dyDescent="0.15">
      <c r="A46" s="76" t="s">
        <v>73</v>
      </c>
      <c r="B46" s="30" t="s">
        <v>96</v>
      </c>
      <c r="C46" s="169" t="s">
        <v>97</v>
      </c>
      <c r="D46" s="169"/>
      <c r="E46" s="169"/>
      <c r="F46" s="169"/>
      <c r="G46" s="169"/>
      <c r="H46" s="53" t="s">
        <v>89</v>
      </c>
      <c r="I46" s="53" t="s">
        <v>90</v>
      </c>
      <c r="J46" s="170">
        <v>0</v>
      </c>
      <c r="K46" s="170"/>
      <c r="L46" s="83" t="s">
        <v>40</v>
      </c>
      <c r="M46" s="84">
        <v>0</v>
      </c>
      <c r="N46" s="45">
        <f t="shared" ref="N46:N48" si="4">J46*M46</f>
        <v>0</v>
      </c>
      <c r="O46" s="85"/>
    </row>
    <row r="47" spans="1:15" ht="15.95" customHeight="1" x14ac:dyDescent="0.15">
      <c r="A47" s="76" t="s">
        <v>74</v>
      </c>
      <c r="B47" s="23" t="s">
        <v>75</v>
      </c>
      <c r="C47" s="169" t="s">
        <v>94</v>
      </c>
      <c r="D47" s="169"/>
      <c r="E47" s="169"/>
      <c r="F47" s="169"/>
      <c r="G47" s="169"/>
      <c r="H47" s="53" t="s">
        <v>89</v>
      </c>
      <c r="I47" s="53" t="s">
        <v>90</v>
      </c>
      <c r="J47" s="170">
        <v>1</v>
      </c>
      <c r="K47" s="170"/>
      <c r="L47" s="83" t="s">
        <v>40</v>
      </c>
      <c r="M47" s="84">
        <v>10686</v>
      </c>
      <c r="N47" s="45">
        <f t="shared" si="4"/>
        <v>10686</v>
      </c>
      <c r="O47" s="85"/>
    </row>
    <row r="48" spans="1:15" ht="15.95" customHeight="1" x14ac:dyDescent="0.15">
      <c r="A48" s="124" t="s">
        <v>113</v>
      </c>
      <c r="B48" s="23" t="s">
        <v>76</v>
      </c>
      <c r="C48" s="171"/>
      <c r="D48" s="172"/>
      <c r="E48" s="172"/>
      <c r="F48" s="172"/>
      <c r="G48" s="173"/>
      <c r="H48" s="53" t="s">
        <v>89</v>
      </c>
      <c r="I48" s="53" t="s">
        <v>90</v>
      </c>
      <c r="J48" s="147">
        <v>0</v>
      </c>
      <c r="K48" s="148"/>
      <c r="L48" s="83" t="s">
        <v>40</v>
      </c>
      <c r="M48" s="84">
        <v>0</v>
      </c>
      <c r="N48" s="45">
        <f t="shared" si="4"/>
        <v>0</v>
      </c>
      <c r="O48" s="85"/>
    </row>
    <row r="49" spans="1:17" ht="15.95" customHeight="1" x14ac:dyDescent="0.15">
      <c r="A49" s="78"/>
      <c r="B49" s="31" t="s">
        <v>25</v>
      </c>
      <c r="C49" s="177" t="s">
        <v>77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20">
        <v>0.03</v>
      </c>
      <c r="N49" s="54">
        <f>SUM(N45,N48)*M49</f>
        <v>0</v>
      </c>
      <c r="O49" s="96"/>
    </row>
    <row r="50" spans="1:17" ht="15.95" customHeight="1" thickBot="1" x14ac:dyDescent="0.2">
      <c r="A50" s="69" t="s">
        <v>56</v>
      </c>
      <c r="B50" s="70"/>
      <c r="C50" s="70"/>
      <c r="D50" s="70"/>
      <c r="E50" s="70"/>
      <c r="F50" s="70"/>
      <c r="G50" s="70"/>
      <c r="H50" s="70"/>
      <c r="I50" s="70"/>
      <c r="J50" s="28"/>
      <c r="K50" s="28"/>
      <c r="L50" s="28"/>
      <c r="M50" s="117"/>
      <c r="N50" s="71">
        <f>SUM(N45:N49)</f>
        <v>10686</v>
      </c>
      <c r="O50" s="118"/>
    </row>
    <row r="51" spans="1:17" ht="15.95" customHeight="1" x14ac:dyDescent="0.15">
      <c r="A51" s="17" t="s">
        <v>83</v>
      </c>
      <c r="B51" s="72" t="s">
        <v>41</v>
      </c>
      <c r="C51" s="142" t="s">
        <v>38</v>
      </c>
      <c r="D51" s="143"/>
      <c r="E51" s="143"/>
      <c r="F51" s="143"/>
      <c r="G51" s="143"/>
      <c r="H51" s="143"/>
      <c r="I51" s="143"/>
      <c r="J51" s="149" t="s">
        <v>39</v>
      </c>
      <c r="K51" s="142"/>
      <c r="L51" s="73" t="s">
        <v>86</v>
      </c>
      <c r="M51" s="99" t="s">
        <v>50</v>
      </c>
      <c r="N51" s="72" t="s">
        <v>10</v>
      </c>
      <c r="O51" s="100" t="s">
        <v>0</v>
      </c>
    </row>
    <row r="52" spans="1:17" ht="15.95" customHeight="1" x14ac:dyDescent="0.15">
      <c r="A52" s="26" t="s">
        <v>32</v>
      </c>
      <c r="B52" s="51" t="s">
        <v>33</v>
      </c>
      <c r="C52" s="51"/>
      <c r="D52" s="51"/>
      <c r="E52" s="51"/>
      <c r="F52" s="51"/>
      <c r="G52" s="51"/>
      <c r="H52" s="51"/>
      <c r="I52" s="51"/>
      <c r="J52" s="14"/>
      <c r="K52" s="14"/>
      <c r="L52" s="14"/>
      <c r="M52" s="93"/>
      <c r="N52" s="51"/>
      <c r="O52" s="94"/>
    </row>
    <row r="53" spans="1:17" ht="15.95" customHeight="1" x14ac:dyDescent="0.15">
      <c r="A53" s="2" t="s">
        <v>34</v>
      </c>
      <c r="B53" s="27" t="s">
        <v>33</v>
      </c>
      <c r="C53" s="174"/>
      <c r="D53" s="175"/>
      <c r="E53" s="175"/>
      <c r="F53" s="175"/>
      <c r="G53" s="175"/>
      <c r="H53" s="175"/>
      <c r="I53" s="176"/>
      <c r="J53" s="167">
        <f>N34+N38+N42+N50</f>
        <v>18440.400000000001</v>
      </c>
      <c r="K53" s="168"/>
      <c r="L53" s="114"/>
      <c r="M53" s="115">
        <v>0.06</v>
      </c>
      <c r="N53" s="68">
        <f>J53*M53</f>
        <v>1106.424</v>
      </c>
      <c r="O53" s="116"/>
    </row>
    <row r="54" spans="1:17" ht="15.95" customHeight="1" x14ac:dyDescent="0.15">
      <c r="A54" s="65" t="s">
        <v>56</v>
      </c>
      <c r="B54" s="66"/>
      <c r="C54" s="66"/>
      <c r="D54" s="66"/>
      <c r="E54" s="66"/>
      <c r="F54" s="66"/>
      <c r="G54" s="66"/>
      <c r="H54" s="66"/>
      <c r="I54" s="66"/>
      <c r="J54" s="25"/>
      <c r="K54" s="25"/>
      <c r="L54" s="25"/>
      <c r="M54" s="112"/>
      <c r="N54" s="67">
        <v>19546</v>
      </c>
      <c r="O54" s="113"/>
    </row>
    <row r="55" spans="1:17" ht="15.95" customHeight="1" thickBot="1" x14ac:dyDescent="0.2">
      <c r="A55" s="47"/>
      <c r="B55" s="48" t="s">
        <v>80</v>
      </c>
      <c r="C55" s="48"/>
      <c r="D55" s="48"/>
      <c r="E55" s="48"/>
      <c r="F55" s="48"/>
      <c r="G55" s="48"/>
      <c r="H55" s="48"/>
      <c r="I55" s="48"/>
      <c r="J55" s="12"/>
      <c r="K55" s="12"/>
      <c r="L55" s="12"/>
      <c r="M55" s="121"/>
      <c r="N55" s="122"/>
      <c r="O55" s="123"/>
      <c r="Q55" s="132"/>
    </row>
    <row r="56" spans="1:17" ht="15" customHeight="1" x14ac:dyDescent="0.15"/>
    <row r="57" spans="1:17" ht="15" customHeight="1" x14ac:dyDescent="0.15"/>
    <row r="58" spans="1:17" ht="15" customHeight="1" x14ac:dyDescent="0.15"/>
    <row r="59" spans="1:17" ht="15" customHeight="1" x14ac:dyDescent="0.15"/>
    <row r="60" spans="1:17" ht="15" customHeight="1" x14ac:dyDescent="0.15"/>
    <row r="61" spans="1:17" ht="15" customHeight="1" x14ac:dyDescent="0.15"/>
    <row r="62" spans="1:17" ht="15" customHeight="1" x14ac:dyDescent="0.15"/>
    <row r="63" spans="1:17" ht="15" customHeight="1" x14ac:dyDescent="0.15"/>
    <row r="64" spans="1:1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</sheetData>
  <dataConsolidate/>
  <mergeCells count="57">
    <mergeCell ref="C19:I19"/>
    <mergeCell ref="C21:I21"/>
    <mergeCell ref="C39:I39"/>
    <mergeCell ref="C41:I41"/>
    <mergeCell ref="C43:G43"/>
    <mergeCell ref="J43:K43"/>
    <mergeCell ref="C45:G45"/>
    <mergeCell ref="J45:K45"/>
    <mergeCell ref="C30:I30"/>
    <mergeCell ref="C32:I32"/>
    <mergeCell ref="C35:I35"/>
    <mergeCell ref="J35:K35"/>
    <mergeCell ref="C37:I37"/>
    <mergeCell ref="J37:K37"/>
    <mergeCell ref="C31:I31"/>
    <mergeCell ref="J53:K53"/>
    <mergeCell ref="C46:G46"/>
    <mergeCell ref="J46:K46"/>
    <mergeCell ref="C47:G47"/>
    <mergeCell ref="J47:K47"/>
    <mergeCell ref="C48:G48"/>
    <mergeCell ref="J48:K48"/>
    <mergeCell ref="C53:I53"/>
    <mergeCell ref="C51:I51"/>
    <mergeCell ref="J51:K51"/>
    <mergeCell ref="C49:L49"/>
    <mergeCell ref="A1:O1"/>
    <mergeCell ref="C4:E4"/>
    <mergeCell ref="I2:J2"/>
    <mergeCell ref="I3:J3"/>
    <mergeCell ref="L2:M2"/>
    <mergeCell ref="L3:M3"/>
    <mergeCell ref="L4:M4"/>
    <mergeCell ref="N2:O2"/>
    <mergeCell ref="A2:B2"/>
    <mergeCell ref="A3:B3"/>
    <mergeCell ref="A4:B4"/>
    <mergeCell ref="C2:E2"/>
    <mergeCell ref="C3:E3"/>
    <mergeCell ref="N3:O3"/>
    <mergeCell ref="N4:O4"/>
    <mergeCell ref="B6:O6"/>
    <mergeCell ref="C26:I26"/>
    <mergeCell ref="J26:K26"/>
    <mergeCell ref="C28:I28"/>
    <mergeCell ref="C25:I25"/>
    <mergeCell ref="J25:K25"/>
    <mergeCell ref="J21:K21"/>
    <mergeCell ref="C23:I23"/>
    <mergeCell ref="J23:K23"/>
    <mergeCell ref="C8:I8"/>
    <mergeCell ref="J24:K24"/>
    <mergeCell ref="C24:I24"/>
    <mergeCell ref="M7:O7"/>
    <mergeCell ref="A7:L7"/>
    <mergeCell ref="C13:I13"/>
    <mergeCell ref="C17:I17"/>
  </mergeCells>
  <phoneticPr fontId="17" type="noConversion"/>
  <dataValidations count="1">
    <dataValidation type="list" allowBlank="1" showInputMessage="1" showErrorMessage="1" sqref="D10:D11 H45:I48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结算-差旅部分</vt:lpstr>
      <vt:lpstr>Sheet1</vt:lpstr>
      <vt:lpstr>'结算-差旅部分'!Print_Area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2017-11-02T09:31:04Z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