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<sst xmlns="http://schemas.openxmlformats.org/spreadsheetml/2006/main" count="243" uniqueCount="108">
  <si>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</si>
  <si>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</si>
  <si>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</si>
  <si>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</si>
  <si>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</si>
  <si>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</si>
  <si>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</si>
  <si>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</si>
  <si>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</si>
  <si>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</si>
  <si>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</si>
  <si>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</si>
  <si>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</si>
  <si>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</si>
  <si>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</si>
  <si>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</si>
  <si>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</si>
  <si>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</si>
  <si>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人员及服务</t>
  </si>
  <si>
    <t>模块6</t>
  </si>
  <si>
    <t>餐饮</t>
  </si>
  <si>
    <t>模块7</t>
  </si>
  <si>
    <t>物料制作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</si>
  <si>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</si>
  <si>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</si>
  <si>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</si>
  <si>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</si>
  <si>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</si>
  <si>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</si>
  <si>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</si>
  <si>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</si>
  <si>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</si>
  <si>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</si>
  <si>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</si>
  <si>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</si>
  <si>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</si>
  <si>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2024快手光合元中心会议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</si>
  <si>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</si>
  <si>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</si>
  <si>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</si>
  <si>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</si>
  <si>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</si>
  <si>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</si>
  <si>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</si>
  <si>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</si>
  <si>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</si>
  <si>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</si>
  <si>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</si>
  <si>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</si>
  <si>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</si>
  <si>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</si>
  <si>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</si>
  <si>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</si>
  <si>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</si>
  <si>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</si>
  <si>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</si>
  <si>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</si>
  <si>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元</t>
  </si>
  <si>
    <t>据实结算</t>
  </si>
  <si>
    <t>高铁预估总采购金额</t>
  </si>
  <si>
    <t>火车票</t>
  </si>
  <si>
    <t>单项小计:</t>
  </si>
  <si>
    <t>车辆等级</t>
  </si>
  <si>
    <t>接送机</t>
  </si>
  <si>
    <t>/</t>
  </si>
  <si>
    <t>车*趟</t>
  </si>
  <si>
    <t>实报实销</t>
  </si>
  <si>
    <t>市内交通</t>
  </si>
  <si>
    <t>费用合计</t>
  </si>
  <si>
    <t>房间类型</t>
  </si>
  <si>
    <t>北京龙城温德姆</t>
  </si>
  <si>
    <t>高级大床</t>
  </si>
  <si>
    <t>间</t>
  </si>
  <si>
    <t>晚</t>
  </si>
  <si>
    <t>高级双床</t>
  </si>
  <si>
    <t>需求类型</t>
  </si>
  <si>
    <t>会议
（含场地）</t>
  </si>
  <si>
    <t>会议名称</t>
  </si>
  <si>
    <t>茶歇</t>
  </si>
  <si>
    <t>pcs</t>
  </si>
  <si>
    <t>活动日午餐</t>
  </si>
  <si>
    <t>围桌午餐</t>
  </si>
  <si>
    <t>活动日晚餐</t>
  </si>
  <si>
    <t>其他</t>
  </si>
  <si>
    <t>参会人员保险</t>
  </si>
  <si>
    <t>物料</t>
  </si>
  <si>
    <t>茶歇篮、茶歇盘</t>
  </si>
  <si>
    <t>m2</t>
  </si>
  <si>
    <t>运输及快递费用预估</t>
  </si>
  <si>
    <t>工作人员</t>
  </si>
  <si>
    <t>活动现场执行人员</t>
  </si>
  <si>
    <t>工作时长8小时、供应商自有人员</t>
  </si>
  <si>
    <t>活动前期运营</t>
  </si>
  <si>
    <t>外呼</t>
  </si>
  <si>
    <t>人员补助</t>
  </si>
  <si>
    <t>餐补</t>
  </si>
  <si>
    <t>每人每天80（仅供应商自有人员可以报）</t>
  </si>
  <si>
    <t>小交通补助（打车）</t>
  </si>
  <si>
    <t>30/天/人</t>
  </si>
  <si>
    <t>超时费</t>
  </si>
  <si>
    <t>50/小时</t>
  </si>
  <si>
    <t>不可预见费用</t>
  </si>
  <si>
    <t>次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</si>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</sst>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5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u/>
      <sz val="10"/>
      <color rgb="FF800080"/>
      <name val="Arial"/>
      <charset val="134"/>
    </font>
    <font>
      <b/>
      <sz val="8"/>
      <name val="微软雅黑"/>
      <charset val="134"/>
    </font>
    <font>
      <b/>
      <sz val="8"/>
      <color indexed="8"/>
      <name val="微软雅黑"/>
      <charset val="134"/>
    </font>
    <font>
      <b/>
      <sz val="8"/>
      <color rgb="FFFF0000"/>
      <name val="微软雅黑"/>
      <charset val="134"/>
    </font>
    <font>
      <sz val="8"/>
      <color indexed="8"/>
      <name val="微软雅黑"/>
      <charset val="134"/>
    </font>
    <font>
      <b/>
      <i/>
      <sz val="8"/>
      <color indexed="12"/>
      <name val="微软雅黑"/>
      <charset val="134"/>
    </font>
    <font>
      <b/>
      <sz val="8"/>
      <color theme="1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b/>
      <sz val="9"/>
      <color indexed="17"/>
      <name val="微软雅黑"/>
      <charset val="134"/>
    </font>
    <font>
      <sz val="8"/>
      <color rgb="FFFF0000"/>
      <name val="微软雅黑"/>
      <charset val="134"/>
    </font>
    <font>
      <sz val="8"/>
      <color rgb="FFFF0000"/>
      <name val="Arial"/>
      <charset val="134"/>
    </font>
    <font>
      <sz val="8"/>
      <color rgb="FF000000"/>
      <name val="Arial"/>
      <charset val="134"/>
    </font>
    <font>
      <sz val="9"/>
      <color indexed="10"/>
      <name val="微软雅黑"/>
      <charset val="134"/>
    </font>
    <font>
      <sz val="9"/>
      <color rgb="FFFF0000"/>
      <name val="微软雅黑"/>
      <charset val="134"/>
    </font>
    <font>
      <sz val="8"/>
      <color indexed="10"/>
      <name val="微软雅黑"/>
      <charset val="134"/>
    </font>
    <font>
      <b/>
      <i/>
      <sz val="8"/>
      <color indexed="10"/>
      <name val="微软雅黑"/>
      <charset val="134"/>
    </font>
    <font>
      <b/>
      <sz val="8"/>
      <color rgb="FFFF0000"/>
      <name val="等线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6" fillId="12" borderId="3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3" borderId="33" applyNumberFormat="0" applyAlignment="0" applyProtection="0">
      <alignment vertical="center"/>
    </xf>
    <xf numFmtId="0" fontId="46" fillId="14" borderId="34" applyNumberFormat="0" applyAlignment="0" applyProtection="0">
      <alignment vertical="center"/>
    </xf>
    <xf numFmtId="0" fontId="47" fillId="14" borderId="33" applyNumberFormat="0" applyAlignment="0" applyProtection="0">
      <alignment vertical="center"/>
    </xf>
    <xf numFmtId="0" fontId="48" fillId="15" borderId="35" applyNumberFormat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177" fontId="56" fillId="0" borderId="0" applyFont="0" applyFill="0" applyBorder="0" applyAlignment="0" applyProtection="0"/>
    <xf numFmtId="0" fontId="56" fillId="0" borderId="0"/>
  </cellStyleXfs>
  <cellXfs count="1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78" fontId="10" fillId="4" borderId="7" xfId="1" applyNumberFormat="1" applyFont="1" applyFill="1" applyBorder="1" applyAlignment="1" applyProtection="1">
      <alignment horizontal="center" vertical="center"/>
      <protection locked="0"/>
    </xf>
    <xf numFmtId="178" fontId="10" fillId="4" borderId="4" xfId="1" applyNumberFormat="1" applyFont="1" applyFill="1" applyBorder="1" applyAlignment="1" applyProtection="1">
      <alignment horizontal="center" vertical="center"/>
      <protection locked="0"/>
    </xf>
    <xf numFmtId="0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78" fontId="10" fillId="0" borderId="7" xfId="1" applyNumberFormat="1" applyFont="1" applyFill="1" applyBorder="1" applyAlignment="1" applyProtection="1">
      <alignment horizontal="center" vertical="center"/>
      <protection locked="0"/>
    </xf>
    <xf numFmtId="178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179" fontId="11" fillId="5" borderId="1" xfId="1" applyNumberFormat="1" applyFont="1" applyFill="1" applyBorder="1" applyAlignment="1" applyProtection="1">
      <alignment horizontal="center" vertical="center"/>
      <protection locked="0"/>
    </xf>
    <xf numFmtId="179" fontId="11" fillId="5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79" fontId="13" fillId="5" borderId="1" xfId="1" applyNumberFormat="1" applyFont="1" applyFill="1" applyBorder="1" applyAlignment="1" applyProtection="1">
      <alignment horizontal="right" vertical="center"/>
      <protection locked="0"/>
    </xf>
    <xf numFmtId="179" fontId="13" fillId="5" borderId="3" xfId="1" applyNumberFormat="1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178" fontId="16" fillId="0" borderId="10" xfId="1" applyNumberFormat="1" applyFont="1" applyFill="1" applyBorder="1" applyAlignment="1" applyProtection="1">
      <alignment horizontal="center" vertical="center"/>
      <protection locked="0"/>
    </xf>
    <xf numFmtId="0" fontId="16" fillId="0" borderId="10" xfId="1" applyNumberFormat="1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178" fontId="16" fillId="0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178" fontId="16" fillId="4" borderId="4" xfId="1" applyNumberFormat="1" applyFont="1" applyFill="1" applyBorder="1" applyAlignment="1" applyProtection="1">
      <alignment horizontal="center" vertical="center"/>
      <protection locked="0"/>
    </xf>
    <xf numFmtId="0" fontId="16" fillId="4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6" fillId="4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2" xfId="1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1" fontId="18" fillId="0" borderId="4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5" fillId="6" borderId="16" xfId="0" applyFont="1" applyFill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10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4" borderId="5" xfId="1" applyNumberFormat="1" applyFont="1" applyFill="1" applyBorder="1" applyAlignment="1" applyProtection="1">
      <alignment horizontal="center" vertical="center"/>
      <protection locked="0"/>
    </xf>
    <xf numFmtId="180" fontId="20" fillId="4" borderId="4" xfId="1" applyNumberFormat="1" applyFont="1" applyFill="1" applyBorder="1" applyAlignment="1" applyProtection="1">
      <alignment vertical="center"/>
      <protection locked="0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5" xfId="1" applyNumberFormat="1" applyFont="1" applyBorder="1" applyAlignment="1" applyProtection="1">
      <alignment horizontal="center" vertical="center"/>
      <protection locked="0"/>
    </xf>
    <xf numFmtId="180" fontId="20" fillId="0" borderId="4" xfId="1" applyNumberFormat="1" applyFont="1" applyBorder="1" applyAlignment="1" applyProtection="1">
      <alignment vertical="center"/>
      <protection locked="0"/>
    </xf>
    <xf numFmtId="0" fontId="21" fillId="4" borderId="4" xfId="0" applyFont="1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Protection="1">
      <alignment vertical="center"/>
      <protection locked="0"/>
    </xf>
    <xf numFmtId="2" fontId="22" fillId="4" borderId="4" xfId="0" applyNumberFormat="1" applyFont="1" applyFill="1" applyBorder="1" applyProtection="1">
      <alignment vertical="center"/>
      <protection locked="0"/>
    </xf>
    <xf numFmtId="0" fontId="14" fillId="3" borderId="5" xfId="1" applyNumberFormat="1" applyFont="1" applyFill="1" applyBorder="1" applyAlignment="1" applyProtection="1">
      <alignment horizontal="center" vertical="center"/>
      <protection locked="0"/>
    </xf>
    <xf numFmtId="180" fontId="20" fillId="0" borderId="4" xfId="1" applyNumberFormat="1" applyFont="1" applyFill="1" applyBorder="1" applyAlignment="1" applyProtection="1">
      <alignment vertical="center"/>
      <protection locked="0"/>
    </xf>
    <xf numFmtId="0" fontId="16" fillId="4" borderId="5" xfId="1" applyNumberFormat="1" applyFont="1" applyFill="1" applyBorder="1" applyAlignment="1" applyProtection="1">
      <alignment horizontal="center" vertical="center"/>
      <protection locked="0"/>
    </xf>
    <xf numFmtId="178" fontId="16" fillId="4" borderId="2" xfId="1" applyNumberFormat="1" applyFont="1" applyFill="1" applyBorder="1" applyAlignment="1" applyProtection="1">
      <alignment horizontal="center" vertical="center"/>
      <protection locked="0"/>
    </xf>
    <xf numFmtId="178" fontId="16" fillId="4" borderId="5" xfId="1" applyNumberFormat="1" applyFont="1" applyFill="1" applyBorder="1" applyAlignment="1" applyProtection="1">
      <alignment horizontal="center" vertical="center"/>
      <protection locked="0"/>
    </xf>
    <xf numFmtId="0" fontId="16" fillId="0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Protection="1">
      <alignment vertical="center"/>
      <protection locked="0"/>
    </xf>
    <xf numFmtId="2" fontId="18" fillId="0" borderId="13" xfId="0" applyNumberFormat="1" applyFont="1" applyFill="1" applyBorder="1" applyProtection="1">
      <alignment vertical="center"/>
      <protection locked="0"/>
    </xf>
    <xf numFmtId="2" fontId="18" fillId="0" borderId="13" xfId="0" applyNumberFormat="1" applyFont="1" applyBorder="1" applyAlignment="1" applyProtection="1">
      <alignment horizontal="right" vertical="center"/>
      <protection locked="0"/>
    </xf>
    <xf numFmtId="1" fontId="18" fillId="0" borderId="5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80" fontId="24" fillId="4" borderId="4" xfId="1" applyNumberFormat="1" applyFont="1" applyFill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8" xfId="1" applyNumberFormat="1" applyFont="1" applyFill="1" applyBorder="1" applyAlignment="1" applyProtection="1">
      <alignment horizontal="center" vertical="center"/>
      <protection locked="0"/>
    </xf>
    <xf numFmtId="2" fontId="22" fillId="4" borderId="4" xfId="0" applyNumberFormat="1" applyFont="1" applyFill="1" applyBorder="1" applyAlignment="1" applyProtection="1">
      <alignment horizontal="left" vertical="center"/>
      <protection locked="0"/>
    </xf>
    <xf numFmtId="2" fontId="22" fillId="4" borderId="4" xfId="0" applyNumberFormat="1" applyFont="1" applyFill="1" applyBorder="1" applyAlignment="1" applyProtection="1">
      <alignment horizontal="right" vertical="center"/>
      <protection locked="0"/>
    </xf>
    <xf numFmtId="58" fontId="23" fillId="4" borderId="20" xfId="1" applyNumberFormat="1" applyFont="1" applyFill="1" applyBorder="1" applyAlignment="1" applyProtection="1">
      <alignment horizontal="center" vertical="center" wrapText="1"/>
      <protection locked="0"/>
    </xf>
    <xf numFmtId="58" fontId="23" fillId="4" borderId="21" xfId="1" applyNumberFormat="1" applyFont="1" applyFill="1" applyBorder="1" applyAlignment="1" applyProtection="1">
      <alignment horizontal="center" vertical="center" wrapText="1"/>
      <protection locked="0"/>
    </xf>
    <xf numFmtId="2" fontId="22" fillId="7" borderId="4" xfId="0" applyNumberFormat="1" applyFont="1" applyFill="1" applyBorder="1" applyAlignment="1" applyProtection="1">
      <alignment horizontal="left" vertical="center"/>
      <protection locked="0"/>
    </xf>
    <xf numFmtId="2" fontId="22" fillId="0" borderId="4" xfId="0" applyNumberFormat="1" applyFont="1" applyBorder="1" applyAlignment="1" applyProtection="1">
      <alignment horizontal="right" vertical="center"/>
      <protection locked="0"/>
    </xf>
    <xf numFmtId="178" fontId="25" fillId="0" borderId="18" xfId="1" applyNumberFormat="1" applyFont="1" applyFill="1" applyBorder="1" applyAlignment="1" applyProtection="1">
      <alignment horizontal="center" vertical="center" wrapText="1"/>
      <protection locked="0"/>
    </xf>
    <xf numFmtId="179" fontId="11" fillId="5" borderId="5" xfId="1" applyNumberFormat="1" applyFont="1" applyFill="1" applyBorder="1" applyAlignment="1" applyProtection="1">
      <alignment horizontal="center" vertical="center"/>
      <protection locked="0"/>
    </xf>
    <xf numFmtId="180" fontId="11" fillId="5" borderId="2" xfId="49" applyNumberFormat="1" applyFont="1" applyFill="1" applyBorder="1" applyAlignment="1" applyProtection="1">
      <alignment horizontal="center" vertical="center"/>
      <protection locked="0"/>
    </xf>
    <xf numFmtId="178" fontId="26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27" fillId="4" borderId="9" xfId="0" applyFont="1" applyFill="1" applyBorder="1" applyAlignment="1">
      <alignment horizontal="center" vertical="center" wrapText="1"/>
    </xf>
    <xf numFmtId="2" fontId="22" fillId="8" borderId="4" xfId="0" applyNumberFormat="1" applyFont="1" applyFill="1" applyBorder="1" applyAlignment="1" applyProtection="1">
      <alignment horizontal="left" vertical="center"/>
      <protection locked="0"/>
    </xf>
    <xf numFmtId="0" fontId="27" fillId="4" borderId="10" xfId="0" applyFont="1" applyFill="1" applyBorder="1" applyAlignment="1">
      <alignment horizontal="center" vertical="center" wrapText="1"/>
    </xf>
    <xf numFmtId="179" fontId="13" fillId="5" borderId="5" xfId="1" applyNumberFormat="1" applyFont="1" applyFill="1" applyBorder="1" applyAlignment="1" applyProtection="1">
      <alignment horizontal="right" vertical="center"/>
      <protection locked="0"/>
    </xf>
    <xf numFmtId="180" fontId="13" fillId="5" borderId="2" xfId="49" applyNumberFormat="1" applyFont="1" applyFill="1" applyBorder="1" applyAlignment="1" applyProtection="1">
      <alignment horizontal="right" vertical="center"/>
      <protection locked="0"/>
    </xf>
    <xf numFmtId="178" fontId="28" fillId="5" borderId="18" xfId="1" applyNumberFormat="1" applyFont="1" applyFill="1" applyBorder="1" applyAlignment="1" applyProtection="1">
      <alignment horizontal="center" vertical="center" wrapText="1"/>
      <protection locked="0"/>
    </xf>
    <xf numFmtId="180" fontId="14" fillId="3" borderId="4" xfId="1" applyNumberFormat="1" applyFont="1" applyFill="1" applyBorder="1" applyAlignment="1" applyProtection="1">
      <alignment horizontal="center" vertical="center"/>
      <protection locked="0"/>
    </xf>
    <xf numFmtId="178" fontId="14" fillId="3" borderId="18" xfId="1" applyNumberFormat="1" applyFont="1" applyFill="1" applyBorder="1" applyAlignment="1" applyProtection="1">
      <alignment horizontal="center" vertical="center"/>
      <protection locked="0"/>
    </xf>
    <xf numFmtId="2" fontId="22" fillId="0" borderId="4" xfId="0" applyNumberFormat="1" applyFont="1" applyFill="1" applyBorder="1" applyAlignment="1" applyProtection="1">
      <alignment horizontal="left" vertical="center"/>
      <protection locked="0"/>
    </xf>
    <xf numFmtId="180" fontId="16" fillId="0" borderId="4" xfId="1" applyNumberFormat="1" applyFont="1" applyFill="1" applyBorder="1" applyAlignment="1" applyProtection="1">
      <alignment vertical="center"/>
      <protection locked="0"/>
    </xf>
    <xf numFmtId="58" fontId="23" fillId="0" borderId="20" xfId="1" applyNumberFormat="1" applyFont="1" applyFill="1" applyBorder="1" applyAlignment="1" applyProtection="1">
      <alignment horizontal="center" vertical="center" wrapText="1"/>
      <protection locked="0"/>
    </xf>
    <xf numFmtId="58" fontId="23" fillId="0" borderId="21" xfId="1" applyNumberFormat="1" applyFont="1" applyFill="1" applyBorder="1" applyAlignment="1" applyProtection="1">
      <alignment horizontal="center" vertical="center" wrapText="1"/>
      <protection locked="0"/>
    </xf>
    <xf numFmtId="176" fontId="13" fillId="5" borderId="2" xfId="1" applyFont="1" applyFill="1" applyBorder="1" applyAlignment="1" applyProtection="1">
      <alignment horizontal="right" vertical="center"/>
      <protection locked="0"/>
    </xf>
    <xf numFmtId="180" fontId="16" fillId="4" borderId="4" xfId="1" applyNumberFormat="1" applyFont="1" applyFill="1" applyBorder="1" applyAlignment="1" applyProtection="1">
      <alignment vertical="center"/>
      <protection locked="0"/>
    </xf>
    <xf numFmtId="5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9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80" fontId="16" fillId="0" borderId="10" xfId="1" applyNumberFormat="1" applyFont="1" applyBorder="1" applyAlignment="1" applyProtection="1">
      <alignment horizontal="right" vertical="center"/>
      <protection locked="0"/>
    </xf>
    <xf numFmtId="178" fontId="23" fillId="0" borderId="18" xfId="1" applyNumberFormat="1" applyFont="1" applyFill="1" applyBorder="1" applyAlignment="1" applyProtection="1">
      <alignment horizontal="center" vertical="center" wrapText="1"/>
      <protection locked="0"/>
    </xf>
    <xf numFmtId="4" fontId="18" fillId="0" borderId="23" xfId="0" applyNumberFormat="1" applyFont="1" applyBorder="1" applyAlignment="1" applyProtection="1">
      <alignment horizontal="right" vertical="center"/>
      <protection locked="0"/>
    </xf>
    <xf numFmtId="180" fontId="16" fillId="0" borderId="4" xfId="1" applyNumberFormat="1" applyFont="1" applyBorder="1" applyAlignment="1" applyProtection="1">
      <alignment vertical="center"/>
      <protection locked="0"/>
    </xf>
    <xf numFmtId="1" fontId="24" fillId="0" borderId="24" xfId="0" applyNumberFormat="1" applyFont="1" applyBorder="1" applyAlignment="1" applyProtection="1">
      <alignment horizontal="center" vertical="center" wrapText="1"/>
      <protection locked="0"/>
    </xf>
    <xf numFmtId="40" fontId="16" fillId="0" borderId="4" xfId="1" applyNumberFormat="1" applyFont="1" applyBorder="1" applyAlignment="1" applyProtection="1">
      <alignment horizontal="right" vertical="center"/>
      <protection locked="0"/>
    </xf>
    <xf numFmtId="180" fontId="16" fillId="0" borderId="4" xfId="1" applyNumberFormat="1" applyFont="1" applyBorder="1" applyAlignment="1" applyProtection="1">
      <alignment horizontal="right" vertical="center"/>
      <protection locked="0"/>
    </xf>
    <xf numFmtId="178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40" fontId="16" fillId="4" borderId="4" xfId="1" applyNumberFormat="1" applyFont="1" applyFill="1" applyBorder="1" applyAlignment="1" applyProtection="1">
      <alignment horizontal="right" vertical="center"/>
      <protection locked="0"/>
    </xf>
    <xf numFmtId="180" fontId="16" fillId="4" borderId="4" xfId="1" applyNumberFormat="1" applyFont="1" applyFill="1" applyBorder="1" applyAlignment="1" applyProtection="1">
      <alignment horizontal="right" vertical="center"/>
      <protection locked="0"/>
    </xf>
    <xf numFmtId="0" fontId="17" fillId="2" borderId="5" xfId="0" applyFont="1" applyFill="1" applyBorder="1" applyAlignment="1" applyProtection="1">
      <alignment horizontal="right" vertical="center"/>
      <protection locked="0"/>
    </xf>
    <xf numFmtId="180" fontId="17" fillId="2" borderId="4" xfId="49" applyNumberFormat="1" applyFont="1" applyFill="1" applyBorder="1" applyAlignment="1" applyProtection="1">
      <alignment horizontal="right" vertical="center"/>
      <protection locked="0"/>
    </xf>
    <xf numFmtId="179" fontId="29" fillId="2" borderId="18" xfId="49" applyNumberFormat="1" applyFont="1" applyFill="1" applyBorder="1" applyAlignment="1" applyProtection="1">
      <alignment horizontal="center" vertical="center" wrapText="1"/>
      <protection locked="0"/>
    </xf>
    <xf numFmtId="9" fontId="24" fillId="0" borderId="4" xfId="0" applyNumberFormat="1" applyFont="1" applyBorder="1" applyAlignment="1" applyProtection="1">
      <alignment horizontal="center" vertical="center"/>
      <protection locked="0"/>
    </xf>
    <xf numFmtId="180" fontId="30" fillId="9" borderId="4" xfId="49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180" fontId="13" fillId="0" borderId="4" xfId="49" applyNumberFormat="1" applyFont="1" applyFill="1" applyBorder="1" applyAlignment="1" applyProtection="1">
      <alignment horizontal="right" vertical="center"/>
      <protection locked="0"/>
    </xf>
    <xf numFmtId="178" fontId="2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5" fillId="6" borderId="25" xfId="0" applyFont="1" applyFill="1" applyBorder="1" applyAlignment="1" applyProtection="1">
      <alignment horizontal="center" vertical="center"/>
      <protection locked="0"/>
    </xf>
    <xf numFmtId="180" fontId="15" fillId="6" borderId="26" xfId="49" applyNumberFormat="1" applyFont="1" applyFill="1" applyBorder="1" applyAlignment="1" applyProtection="1">
      <alignment horizontal="right" vertical="center"/>
      <protection locked="0"/>
    </xf>
    <xf numFmtId="179" fontId="15" fillId="6" borderId="27" xfId="49" applyNumberFormat="1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>
      <alignment vertical="center"/>
    </xf>
    <xf numFmtId="0" fontId="0" fillId="0" borderId="0" xfId="0" applyAlignment="1"/>
    <xf numFmtId="2" fontId="33" fillId="10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2" fontId="31" fillId="0" borderId="13" xfId="0" applyNumberFormat="1" applyFont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9" fontId="32" fillId="0" borderId="13" xfId="0" applyNumberFormat="1" applyFont="1" applyBorder="1">
      <alignment vertical="center"/>
    </xf>
    <xf numFmtId="0" fontId="31" fillId="11" borderId="13" xfId="0" applyFont="1" applyFill="1" applyBorder="1" applyAlignment="1">
      <alignment horizontal="center" vertical="center" wrapText="1"/>
    </xf>
    <xf numFmtId="2" fontId="31" fillId="0" borderId="13" xfId="0" applyNumberFormat="1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2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32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12" sqref="F12"/>
    </sheetView>
  </sheetViews>
  <sheetFormatPr defaultColWidth="10.9236111111111" defaultRowHeight="17.6" outlineLevelCol="6"/>
  <sheetData>
    <row r="1" ht="165" customHeight="1" spans="1:7">
      <c r="A1" s="163" t="s">
        <v>0</v>
      </c>
      <c r="B1" s="164"/>
      <c r="C1" s="164"/>
      <c r="D1" s="164"/>
      <c r="E1" s="164"/>
      <c r="F1" s="164"/>
      <c r="G1" s="164"/>
    </row>
    <row r="2" spans="1:7">
      <c r="A2" s="165"/>
      <c r="B2" s="166"/>
      <c r="C2" s="166"/>
      <c r="D2" s="166"/>
      <c r="E2" s="166"/>
      <c r="F2" s="166"/>
      <c r="G2" s="166"/>
    </row>
    <row r="3" spans="1:7">
      <c r="A3" s="167" t="s">
        <v>1</v>
      </c>
      <c r="B3" s="167" t="s">
        <v>2</v>
      </c>
      <c r="C3" s="167" t="s">
        <v>3</v>
      </c>
      <c r="D3" s="167" t="s">
        <v>4</v>
      </c>
      <c r="E3" s="167" t="s">
        <v>5</v>
      </c>
      <c r="F3" s="167" t="s">
        <v>6</v>
      </c>
      <c r="G3" s="167" t="s">
        <v>7</v>
      </c>
    </row>
    <row r="4" spans="1:7">
      <c r="A4" s="168" t="s">
        <v>8</v>
      </c>
      <c r="B4" s="168" t="s">
        <v>9</v>
      </c>
      <c r="C4" s="168" t="s">
        <v>10</v>
      </c>
      <c r="D4" s="169">
        <f>报价单拟制!J10</f>
        <v>26760</v>
      </c>
      <c r="E4" s="174">
        <v>1</v>
      </c>
      <c r="F4" s="175">
        <f t="shared" ref="F4:F12" si="0">E4*D4</f>
        <v>26760</v>
      </c>
      <c r="G4" s="176"/>
    </row>
    <row r="5" spans="1:7">
      <c r="A5" s="168" t="s">
        <v>11</v>
      </c>
      <c r="B5" s="168" t="s">
        <v>12</v>
      </c>
      <c r="C5" s="168" t="s">
        <v>10</v>
      </c>
      <c r="D5" s="169">
        <f>报价单拟制!J14</f>
        <v>4500</v>
      </c>
      <c r="E5" s="174">
        <v>1</v>
      </c>
      <c r="F5" s="175">
        <f t="shared" si="0"/>
        <v>4500</v>
      </c>
      <c r="G5" s="176"/>
    </row>
    <row r="6" spans="1:7">
      <c r="A6" s="168" t="s">
        <v>13</v>
      </c>
      <c r="B6" s="168" t="s">
        <v>14</v>
      </c>
      <c r="C6" s="168" t="s">
        <v>10</v>
      </c>
      <c r="D6" s="169">
        <f>报价单拟制!J18</f>
        <v>12000</v>
      </c>
      <c r="E6" s="174">
        <v>1</v>
      </c>
      <c r="F6" s="175">
        <f t="shared" si="0"/>
        <v>12000</v>
      </c>
      <c r="G6" s="176"/>
    </row>
    <row r="7" spans="1:7">
      <c r="A7" s="168" t="s">
        <v>15</v>
      </c>
      <c r="B7" s="168" t="s">
        <v>16</v>
      </c>
      <c r="C7" s="168" t="s">
        <v>10</v>
      </c>
      <c r="D7" s="169">
        <f>报价单拟制!J21</f>
        <v>1100</v>
      </c>
      <c r="E7" s="174">
        <v>1</v>
      </c>
      <c r="F7" s="175">
        <f t="shared" si="0"/>
        <v>1100</v>
      </c>
      <c r="G7" s="176"/>
    </row>
    <row r="8" spans="1:7">
      <c r="A8" s="168" t="s">
        <v>17</v>
      </c>
      <c r="B8" s="168" t="s">
        <v>18</v>
      </c>
      <c r="C8" s="168" t="s">
        <v>10</v>
      </c>
      <c r="D8" s="169">
        <f>报价单拟制!J40</f>
        <v>3940</v>
      </c>
      <c r="E8" s="174">
        <v>1</v>
      </c>
      <c r="F8" s="175">
        <f t="shared" si="0"/>
        <v>3940</v>
      </c>
      <c r="G8" s="176"/>
    </row>
    <row r="9" spans="1:7">
      <c r="A9" s="168" t="s">
        <v>19</v>
      </c>
      <c r="B9" s="170" t="s">
        <v>20</v>
      </c>
      <c r="C9" s="168" t="s">
        <v>10</v>
      </c>
      <c r="D9" s="169">
        <f>报价单拟制!J25</f>
        <v>4400</v>
      </c>
      <c r="E9" s="174">
        <v>1</v>
      </c>
      <c r="F9" s="175">
        <f t="shared" si="0"/>
        <v>4400</v>
      </c>
      <c r="G9" s="176"/>
    </row>
    <row r="10" spans="1:7">
      <c r="A10" s="168" t="s">
        <v>21</v>
      </c>
      <c r="B10" s="168" t="s">
        <v>22</v>
      </c>
      <c r="C10" s="168" t="s">
        <v>10</v>
      </c>
      <c r="D10" s="169">
        <f>报价单拟制!J32</f>
        <v>300</v>
      </c>
      <c r="E10" s="174">
        <v>1</v>
      </c>
      <c r="F10" s="175">
        <f t="shared" si="0"/>
        <v>300</v>
      </c>
      <c r="G10" s="176"/>
    </row>
    <row r="11" spans="1:7">
      <c r="A11" s="168" t="s">
        <v>23</v>
      </c>
      <c r="B11" s="168" t="s">
        <v>24</v>
      </c>
      <c r="C11" s="168" t="s">
        <v>10</v>
      </c>
      <c r="D11" s="169">
        <f>报价单拟制!J28</f>
        <v>0</v>
      </c>
      <c r="E11" s="174">
        <v>1</v>
      </c>
      <c r="F11" s="175">
        <f t="shared" si="0"/>
        <v>0</v>
      </c>
      <c r="G11" s="176"/>
    </row>
    <row r="12" spans="1:7">
      <c r="A12" s="168" t="s">
        <v>25</v>
      </c>
      <c r="B12" s="171" t="s">
        <v>26</v>
      </c>
      <c r="C12" s="168" t="s">
        <v>10</v>
      </c>
      <c r="D12" s="169">
        <f>报价单拟制!J43</f>
        <v>10000</v>
      </c>
      <c r="E12" s="174">
        <v>1</v>
      </c>
      <c r="F12" s="175">
        <f t="shared" si="0"/>
        <v>10000</v>
      </c>
      <c r="G12" s="176"/>
    </row>
    <row r="13" spans="1:7">
      <c r="A13" s="168" t="s">
        <v>27</v>
      </c>
      <c r="B13" s="172" t="s">
        <v>28</v>
      </c>
      <c r="C13" s="168" t="s">
        <v>10</v>
      </c>
      <c r="D13" s="173">
        <v>0.04</v>
      </c>
      <c r="E13" s="174">
        <v>1</v>
      </c>
      <c r="F13" s="177">
        <f>SUM(F4:F12)*D13</f>
        <v>2520</v>
      </c>
      <c r="G13" s="178"/>
    </row>
    <row r="14" spans="1:7">
      <c r="A14" s="168" t="s">
        <v>29</v>
      </c>
      <c r="B14" s="172" t="s">
        <v>30</v>
      </c>
      <c r="C14" s="168" t="s">
        <v>10</v>
      </c>
      <c r="D14" s="173">
        <v>0.06</v>
      </c>
      <c r="E14" s="174">
        <v>1</v>
      </c>
      <c r="F14" s="177">
        <f>SUM(F4:F13)*D14</f>
        <v>3931.2</v>
      </c>
      <c r="G14" s="179"/>
    </row>
    <row r="15" spans="1:7">
      <c r="A15" s="165"/>
      <c r="B15" s="166"/>
      <c r="C15" s="166"/>
      <c r="D15" s="166"/>
      <c r="E15" s="180" t="s">
        <v>31</v>
      </c>
      <c r="F15" s="181">
        <f>SUM(F4:F14)</f>
        <v>69451.2</v>
      </c>
      <c r="G15" s="166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89" zoomScaleNormal="89" topLeftCell="A4" workbookViewId="0">
      <selection activeCell="O26" sqref="O26"/>
    </sheetView>
  </sheetViews>
  <sheetFormatPr defaultColWidth="10.8472222222222" defaultRowHeight="12"/>
  <cols>
    <col min="1" max="1" width="10.8472222222222" style="4"/>
    <col min="2" max="2" width="24.8472222222222" style="4" customWidth="1"/>
    <col min="3" max="3" width="14.8472222222222" style="4" customWidth="1"/>
    <col min="4" max="9" width="10.8472222222222" style="4"/>
    <col min="10" max="10" width="17" style="4" customWidth="1"/>
    <col min="11" max="11" width="25.4583333333333" style="4" customWidth="1"/>
    <col min="12" max="16384" width="10.8472222222222" style="4"/>
  </cols>
  <sheetData>
    <row r="1" s="1" customFormat="1" spans="1:11">
      <c r="A1" s="5" t="s">
        <v>32</v>
      </c>
      <c r="B1" s="6"/>
      <c r="C1" s="7"/>
      <c r="D1" s="7"/>
      <c r="E1" s="7"/>
      <c r="F1" s="68"/>
      <c r="G1" s="69" t="s">
        <v>33</v>
      </c>
      <c r="H1" s="6"/>
      <c r="I1" s="68"/>
      <c r="J1" s="103" t="s">
        <v>34</v>
      </c>
      <c r="K1" s="104"/>
    </row>
    <row r="2" s="1" customFormat="1" spans="1:11">
      <c r="A2" s="5" t="s">
        <v>35</v>
      </c>
      <c r="B2" s="6" t="s">
        <v>36</v>
      </c>
      <c r="C2" s="7"/>
      <c r="D2" s="7"/>
      <c r="E2" s="7"/>
      <c r="F2" s="68"/>
      <c r="G2" s="69" t="s">
        <v>37</v>
      </c>
      <c r="H2" s="6" t="s">
        <v>38</v>
      </c>
      <c r="I2" s="68"/>
      <c r="J2" s="103" t="s">
        <v>34</v>
      </c>
      <c r="K2" s="104">
        <v>13521589043</v>
      </c>
    </row>
    <row r="3" s="1" customFormat="1" spans="1:11">
      <c r="A3" s="5" t="s">
        <v>39</v>
      </c>
      <c r="B3" s="8"/>
      <c r="C3" s="9" t="s">
        <v>40</v>
      </c>
      <c r="D3" s="10"/>
      <c r="E3" s="70"/>
      <c r="F3" s="71"/>
      <c r="G3" s="72" t="s">
        <v>41</v>
      </c>
      <c r="H3" s="73" t="s">
        <v>42</v>
      </c>
      <c r="I3" s="105"/>
      <c r="J3" s="76" t="s">
        <v>43</v>
      </c>
      <c r="K3" s="106"/>
    </row>
    <row r="4" s="1" customFormat="1" ht="15.2" spans="1:11">
      <c r="A4" s="5" t="s">
        <v>44</v>
      </c>
      <c r="B4" s="8" t="s">
        <v>45</v>
      </c>
      <c r="C4" s="9" t="s">
        <v>46</v>
      </c>
      <c r="D4" s="11" t="s">
        <v>47</v>
      </c>
      <c r="E4" s="74"/>
      <c r="F4" s="75"/>
      <c r="G4" s="76" t="s">
        <v>34</v>
      </c>
      <c r="H4" s="77"/>
      <c r="I4" s="107">
        <v>15801778313</v>
      </c>
      <c r="J4" s="70"/>
      <c r="K4" s="108"/>
    </row>
    <row r="5" s="1" customFormat="1" spans="1:11">
      <c r="A5" s="12" t="s">
        <v>48</v>
      </c>
      <c r="B5" s="13"/>
      <c r="C5" s="13"/>
      <c r="D5" s="13"/>
      <c r="E5" s="13"/>
      <c r="F5" s="13"/>
      <c r="G5" s="13"/>
      <c r="H5" s="13"/>
      <c r="I5" s="13"/>
      <c r="J5" s="13"/>
      <c r="K5" s="109"/>
    </row>
    <row r="6" s="1" customFormat="1" spans="1:11">
      <c r="A6" s="14" t="s">
        <v>49</v>
      </c>
      <c r="B6" s="15"/>
      <c r="C6" s="16" t="s">
        <v>50</v>
      </c>
      <c r="D6" s="17" t="s">
        <v>5</v>
      </c>
      <c r="E6" s="78"/>
      <c r="F6" s="17" t="s">
        <v>51</v>
      </c>
      <c r="G6" s="78"/>
      <c r="H6" s="79" t="s">
        <v>52</v>
      </c>
      <c r="I6" s="110"/>
      <c r="J6" s="111" t="s">
        <v>53</v>
      </c>
      <c r="K6" s="112" t="s">
        <v>7</v>
      </c>
    </row>
    <row r="7" s="1" customFormat="1" spans="1:11">
      <c r="A7" s="18" t="s">
        <v>9</v>
      </c>
      <c r="B7" s="19" t="s">
        <v>54</v>
      </c>
      <c r="C7" s="20" t="s">
        <v>55</v>
      </c>
      <c r="D7" s="21">
        <v>14</v>
      </c>
      <c r="E7" s="80"/>
      <c r="F7" s="21" t="s">
        <v>56</v>
      </c>
      <c r="G7" s="80"/>
      <c r="H7" s="81">
        <v>1000</v>
      </c>
      <c r="I7" s="113" t="s">
        <v>57</v>
      </c>
      <c r="J7" s="114">
        <f>D7*H7</f>
        <v>14000</v>
      </c>
      <c r="K7" s="115" t="s">
        <v>58</v>
      </c>
    </row>
    <row r="8" s="1" customFormat="1" spans="1:11">
      <c r="A8" s="22"/>
      <c r="B8" s="19" t="s">
        <v>59</v>
      </c>
      <c r="C8" s="20" t="s">
        <v>60</v>
      </c>
      <c r="D8" s="21">
        <v>24</v>
      </c>
      <c r="E8" s="80"/>
      <c r="F8" s="21" t="s">
        <v>56</v>
      </c>
      <c r="G8" s="80"/>
      <c r="H8" s="81">
        <v>500</v>
      </c>
      <c r="I8" s="113" t="s">
        <v>57</v>
      </c>
      <c r="J8" s="114">
        <f>D8*H8</f>
        <v>12000</v>
      </c>
      <c r="K8" s="116"/>
    </row>
    <row r="9" s="1" customFormat="1" spans="1:11">
      <c r="A9" s="22"/>
      <c r="B9" s="23" t="s">
        <v>9</v>
      </c>
      <c r="C9" s="24" t="s">
        <v>28</v>
      </c>
      <c r="D9" s="25">
        <v>38</v>
      </c>
      <c r="E9" s="82"/>
      <c r="F9" s="83" t="s">
        <v>56</v>
      </c>
      <c r="G9" s="84"/>
      <c r="H9" s="85">
        <v>20</v>
      </c>
      <c r="I9" s="117" t="s">
        <v>57</v>
      </c>
      <c r="J9" s="118">
        <f>D9*H9</f>
        <v>760</v>
      </c>
      <c r="K9" s="119"/>
    </row>
    <row r="10" s="1" customFormat="1" spans="1:11">
      <c r="A10" s="26" t="s">
        <v>61</v>
      </c>
      <c r="B10" s="27"/>
      <c r="C10" s="27"/>
      <c r="D10" s="27"/>
      <c r="E10" s="27"/>
      <c r="F10" s="27"/>
      <c r="G10" s="27"/>
      <c r="H10" s="27"/>
      <c r="I10" s="120"/>
      <c r="J10" s="121">
        <f>SUM(J7:J9)</f>
        <v>26760</v>
      </c>
      <c r="K10" s="122"/>
    </row>
    <row r="11" s="1" customFormat="1" spans="1:11">
      <c r="A11" s="14" t="s">
        <v>49</v>
      </c>
      <c r="B11" s="15"/>
      <c r="C11" s="16" t="s">
        <v>62</v>
      </c>
      <c r="D11" s="17" t="s">
        <v>5</v>
      </c>
      <c r="E11" s="78"/>
      <c r="F11" s="17" t="s">
        <v>51</v>
      </c>
      <c r="G11" s="78"/>
      <c r="H11" s="79" t="s">
        <v>52</v>
      </c>
      <c r="I11" s="110"/>
      <c r="J11" s="111" t="s">
        <v>53</v>
      </c>
      <c r="K11" s="112" t="s">
        <v>7</v>
      </c>
    </row>
    <row r="12" s="1" customFormat="1" spans="1:11">
      <c r="A12" s="28" t="s">
        <v>12</v>
      </c>
      <c r="B12" s="29" t="s">
        <v>63</v>
      </c>
      <c r="C12" s="30" t="s">
        <v>64</v>
      </c>
      <c r="D12" s="30">
        <v>20</v>
      </c>
      <c r="E12" s="30"/>
      <c r="F12" s="86" t="s">
        <v>65</v>
      </c>
      <c r="G12" s="87"/>
      <c r="H12" s="88">
        <v>150</v>
      </c>
      <c r="I12" s="113" t="s">
        <v>57</v>
      </c>
      <c r="J12" s="114">
        <f>D12*H12</f>
        <v>3000</v>
      </c>
      <c r="K12" s="123" t="s">
        <v>66</v>
      </c>
    </row>
    <row r="13" spans="1:11">
      <c r="A13" s="31"/>
      <c r="B13" s="29" t="s">
        <v>67</v>
      </c>
      <c r="C13" s="30" t="s">
        <v>64</v>
      </c>
      <c r="D13" s="30">
        <v>30</v>
      </c>
      <c r="E13" s="30"/>
      <c r="F13" s="86" t="s">
        <v>65</v>
      </c>
      <c r="G13" s="87"/>
      <c r="H13" s="88">
        <v>50</v>
      </c>
      <c r="I13" s="124" t="s">
        <v>57</v>
      </c>
      <c r="J13" s="114">
        <f>D13*H13</f>
        <v>1500</v>
      </c>
      <c r="K13" s="125"/>
    </row>
    <row r="14" s="2" customFormat="1" ht="13.6" spans="1:11">
      <c r="A14" s="32" t="s">
        <v>61</v>
      </c>
      <c r="B14" s="33"/>
      <c r="C14" s="33"/>
      <c r="D14" s="33"/>
      <c r="E14" s="33"/>
      <c r="F14" s="33"/>
      <c r="G14" s="33"/>
      <c r="H14" s="33" t="s">
        <v>68</v>
      </c>
      <c r="I14" s="126"/>
      <c r="J14" s="127">
        <f>SUM(J12:J13)</f>
        <v>4500</v>
      </c>
      <c r="K14" s="128"/>
    </row>
    <row r="15" s="2" customFormat="1" ht="13.6" spans="1:11">
      <c r="A15" s="34" t="s">
        <v>49</v>
      </c>
      <c r="B15" s="35"/>
      <c r="C15" s="36" t="s">
        <v>69</v>
      </c>
      <c r="D15" s="37" t="s">
        <v>5</v>
      </c>
      <c r="E15" s="89"/>
      <c r="F15" s="37" t="s">
        <v>51</v>
      </c>
      <c r="G15" s="89"/>
      <c r="H15" s="37" t="s">
        <v>52</v>
      </c>
      <c r="I15" s="89"/>
      <c r="J15" s="129" t="s">
        <v>53</v>
      </c>
      <c r="K15" s="130" t="s">
        <v>7</v>
      </c>
    </row>
    <row r="16" s="2" customFormat="1" ht="13.6" spans="1:11">
      <c r="A16" s="38" t="s">
        <v>14</v>
      </c>
      <c r="B16" s="39" t="s">
        <v>70</v>
      </c>
      <c r="C16" s="39" t="s">
        <v>71</v>
      </c>
      <c r="D16" s="40">
        <v>12</v>
      </c>
      <c r="E16" s="39" t="s">
        <v>72</v>
      </c>
      <c r="F16" s="40">
        <v>1</v>
      </c>
      <c r="G16" s="39" t="s">
        <v>73</v>
      </c>
      <c r="H16" s="90">
        <v>500</v>
      </c>
      <c r="I16" s="131" t="s">
        <v>57</v>
      </c>
      <c r="J16" s="132">
        <f>D16*F16*H16</f>
        <v>6000</v>
      </c>
      <c r="K16" s="133"/>
    </row>
    <row r="17" s="2" customFormat="1" ht="13.6" spans="1:11">
      <c r="A17" s="41"/>
      <c r="B17" s="39" t="s">
        <v>70</v>
      </c>
      <c r="C17" s="42" t="s">
        <v>74</v>
      </c>
      <c r="D17" s="43">
        <v>12</v>
      </c>
      <c r="E17" s="39" t="s">
        <v>72</v>
      </c>
      <c r="F17" s="40">
        <v>1</v>
      </c>
      <c r="G17" s="39" t="s">
        <v>73</v>
      </c>
      <c r="H17" s="90">
        <v>500</v>
      </c>
      <c r="I17" s="131" t="s">
        <v>57</v>
      </c>
      <c r="J17" s="132">
        <f>D17*F17*H17</f>
        <v>6000</v>
      </c>
      <c r="K17" s="134"/>
    </row>
    <row r="18" s="2" customFormat="1" ht="13.6" spans="1:11">
      <c r="A18" s="32" t="s">
        <v>61</v>
      </c>
      <c r="B18" s="33"/>
      <c r="C18" s="33"/>
      <c r="D18" s="33"/>
      <c r="E18" s="33"/>
      <c r="F18" s="33"/>
      <c r="G18" s="33"/>
      <c r="H18" s="33"/>
      <c r="I18" s="126"/>
      <c r="J18" s="135">
        <f>SUM(J16:J17)</f>
        <v>12000</v>
      </c>
      <c r="K18" s="128"/>
    </row>
    <row r="19" s="2" customFormat="1" ht="13.6" spans="1:11">
      <c r="A19" s="34" t="s">
        <v>49</v>
      </c>
      <c r="B19" s="35"/>
      <c r="C19" s="36" t="s">
        <v>75</v>
      </c>
      <c r="D19" s="37" t="s">
        <v>5</v>
      </c>
      <c r="E19" s="89"/>
      <c r="F19" s="37" t="s">
        <v>51</v>
      </c>
      <c r="G19" s="89"/>
      <c r="H19" s="37" t="s">
        <v>52</v>
      </c>
      <c r="I19" s="89"/>
      <c r="J19" s="129" t="s">
        <v>53</v>
      </c>
      <c r="K19" s="130" t="s">
        <v>7</v>
      </c>
    </row>
    <row r="20" s="2" customFormat="1" ht="28" spans="1:11">
      <c r="A20" s="44" t="s">
        <v>76</v>
      </c>
      <c r="B20" s="45" t="s">
        <v>77</v>
      </c>
      <c r="C20" s="45" t="s">
        <v>78</v>
      </c>
      <c r="D20" s="46">
        <v>22</v>
      </c>
      <c r="E20" s="91"/>
      <c r="F20" s="92" t="s">
        <v>79</v>
      </c>
      <c r="G20" s="93"/>
      <c r="H20" s="81">
        <v>50</v>
      </c>
      <c r="I20" s="113" t="s">
        <v>57</v>
      </c>
      <c r="J20" s="136">
        <f>H20*D20</f>
        <v>1100</v>
      </c>
      <c r="K20" s="137" t="s">
        <v>58</v>
      </c>
    </row>
    <row r="21" s="2" customFormat="1" ht="13.6" spans="1:11">
      <c r="A21" s="32" t="s">
        <v>61</v>
      </c>
      <c r="B21" s="33"/>
      <c r="C21" s="33"/>
      <c r="D21" s="33"/>
      <c r="E21" s="33"/>
      <c r="F21" s="33"/>
      <c r="G21" s="33"/>
      <c r="H21" s="33"/>
      <c r="I21" s="126"/>
      <c r="J21" s="127">
        <f>SUM(J20:J20)</f>
        <v>1100</v>
      </c>
      <c r="K21" s="128"/>
    </row>
    <row r="22" s="2" customFormat="1" ht="13.6" spans="1:11">
      <c r="A22" s="34" t="s">
        <v>49</v>
      </c>
      <c r="B22" s="35"/>
      <c r="C22" s="36" t="s">
        <v>75</v>
      </c>
      <c r="D22" s="37" t="s">
        <v>5</v>
      </c>
      <c r="E22" s="89"/>
      <c r="F22" s="37" t="s">
        <v>51</v>
      </c>
      <c r="G22" s="89"/>
      <c r="H22" s="37" t="s">
        <v>52</v>
      </c>
      <c r="I22" s="89"/>
      <c r="J22" s="129" t="s">
        <v>53</v>
      </c>
      <c r="K22" s="130" t="s">
        <v>7</v>
      </c>
    </row>
    <row r="23" s="2" customFormat="1" ht="13.6" spans="1:11">
      <c r="A23" s="47" t="s">
        <v>20</v>
      </c>
      <c r="B23" s="48" t="s">
        <v>80</v>
      </c>
      <c r="C23" s="48" t="s">
        <v>81</v>
      </c>
      <c r="D23" s="46">
        <v>22</v>
      </c>
      <c r="E23" s="91"/>
      <c r="F23" s="46" t="s">
        <v>56</v>
      </c>
      <c r="G23" s="91"/>
      <c r="H23" s="81">
        <v>100</v>
      </c>
      <c r="I23" s="113" t="s">
        <v>57</v>
      </c>
      <c r="J23" s="136">
        <f>H23*D23</f>
        <v>2200</v>
      </c>
      <c r="K23" s="138" t="s">
        <v>58</v>
      </c>
    </row>
    <row r="24" s="2" customFormat="1" ht="13.6" spans="1:11">
      <c r="A24" s="47"/>
      <c r="B24" s="48" t="s">
        <v>82</v>
      </c>
      <c r="C24" s="48" t="s">
        <v>83</v>
      </c>
      <c r="D24" s="46">
        <v>22</v>
      </c>
      <c r="E24" s="91"/>
      <c r="F24" s="46" t="s">
        <v>56</v>
      </c>
      <c r="G24" s="91"/>
      <c r="H24" s="81">
        <v>100</v>
      </c>
      <c r="I24" s="113" t="s">
        <v>57</v>
      </c>
      <c r="J24" s="136">
        <f>H24*D24</f>
        <v>2200</v>
      </c>
      <c r="K24" s="139"/>
    </row>
    <row r="25" s="2" customFormat="1" ht="13.6" spans="1:11">
      <c r="A25" s="32" t="s">
        <v>61</v>
      </c>
      <c r="B25" s="33"/>
      <c r="C25" s="33"/>
      <c r="D25" s="33"/>
      <c r="E25" s="33"/>
      <c r="F25" s="33"/>
      <c r="G25" s="33"/>
      <c r="H25" s="33" t="s">
        <v>68</v>
      </c>
      <c r="I25" s="126"/>
      <c r="J25" s="127">
        <f>SUM(J23:J24)</f>
        <v>4400</v>
      </c>
      <c r="K25" s="128"/>
    </row>
    <row r="26" s="2" customFormat="1" ht="13.6" spans="1:11">
      <c r="A26" s="34" t="s">
        <v>49</v>
      </c>
      <c r="B26" s="35"/>
      <c r="C26" s="36" t="s">
        <v>75</v>
      </c>
      <c r="D26" s="37" t="s">
        <v>5</v>
      </c>
      <c r="E26" s="89"/>
      <c r="F26" s="37" t="s">
        <v>51</v>
      </c>
      <c r="G26" s="89"/>
      <c r="H26" s="37" t="s">
        <v>52</v>
      </c>
      <c r="I26" s="89"/>
      <c r="J26" s="129" t="s">
        <v>53</v>
      </c>
      <c r="K26" s="130" t="s">
        <v>7</v>
      </c>
    </row>
    <row r="27" s="2" customFormat="1" ht="14" spans="1:11">
      <c r="A27" s="41" t="s">
        <v>24</v>
      </c>
      <c r="B27" s="43" t="s">
        <v>84</v>
      </c>
      <c r="C27" s="42" t="s">
        <v>24</v>
      </c>
      <c r="D27" s="49"/>
      <c r="E27" s="94"/>
      <c r="F27" s="49" t="s">
        <v>56</v>
      </c>
      <c r="G27" s="94"/>
      <c r="H27" s="85"/>
      <c r="I27" s="117" t="s">
        <v>57</v>
      </c>
      <c r="J27" s="140"/>
      <c r="K27" s="141"/>
    </row>
    <row r="28" s="2" customFormat="1" ht="13.6" spans="1:11">
      <c r="A28" s="32" t="s">
        <v>61</v>
      </c>
      <c r="B28" s="33"/>
      <c r="C28" s="33"/>
      <c r="D28" s="33"/>
      <c r="E28" s="33"/>
      <c r="F28" s="33"/>
      <c r="G28" s="33"/>
      <c r="H28" s="33" t="s">
        <v>68</v>
      </c>
      <c r="I28" s="126"/>
      <c r="J28" s="127">
        <f>SUM(J27:J27)</f>
        <v>0</v>
      </c>
      <c r="K28" s="128"/>
    </row>
    <row r="29" s="2" customFormat="1" customHeight="1" spans="1:11">
      <c r="A29" s="34" t="s">
        <v>49</v>
      </c>
      <c r="B29" s="35"/>
      <c r="C29" s="36" t="s">
        <v>75</v>
      </c>
      <c r="D29" s="37" t="s">
        <v>5</v>
      </c>
      <c r="E29" s="89"/>
      <c r="F29" s="37" t="s">
        <v>51</v>
      </c>
      <c r="G29" s="89"/>
      <c r="H29" s="37" t="s">
        <v>52</v>
      </c>
      <c r="I29" s="89"/>
      <c r="J29" s="129" t="s">
        <v>53</v>
      </c>
      <c r="K29" s="130" t="s">
        <v>7</v>
      </c>
    </row>
    <row r="30" s="3" customFormat="1" ht="15.75" customHeight="1" spans="1:11">
      <c r="A30" s="50" t="s">
        <v>85</v>
      </c>
      <c r="B30" s="51" t="s">
        <v>86</v>
      </c>
      <c r="C30" s="52" t="s">
        <v>85</v>
      </c>
      <c r="D30" s="52">
        <v>5</v>
      </c>
      <c r="E30" s="52"/>
      <c r="F30" s="52" t="s">
        <v>87</v>
      </c>
      <c r="G30" s="95"/>
      <c r="H30" s="96">
        <v>40</v>
      </c>
      <c r="I30" s="142" t="s">
        <v>57</v>
      </c>
      <c r="J30" s="143">
        <f>H30*D30</f>
        <v>200</v>
      </c>
      <c r="K30" s="144"/>
    </row>
    <row r="31" s="3" customFormat="1" ht="15.75" customHeight="1" spans="1:11">
      <c r="A31" s="50"/>
      <c r="B31" s="51" t="s">
        <v>88</v>
      </c>
      <c r="C31" s="52" t="s">
        <v>85</v>
      </c>
      <c r="D31" s="52">
        <v>1</v>
      </c>
      <c r="E31" s="52"/>
      <c r="F31" s="52" t="s">
        <v>79</v>
      </c>
      <c r="G31" s="95"/>
      <c r="H31" s="97">
        <v>100</v>
      </c>
      <c r="I31" s="142" t="s">
        <v>57</v>
      </c>
      <c r="J31" s="143">
        <f>H31*D31</f>
        <v>100</v>
      </c>
      <c r="K31" s="144"/>
    </row>
    <row r="32" s="2" customFormat="1" ht="15.75" customHeight="1" spans="1:11">
      <c r="A32" s="32" t="s">
        <v>61</v>
      </c>
      <c r="B32" s="33"/>
      <c r="C32" s="33"/>
      <c r="D32" s="33"/>
      <c r="E32" s="33"/>
      <c r="F32" s="33"/>
      <c r="G32" s="33"/>
      <c r="H32" s="33"/>
      <c r="I32" s="126"/>
      <c r="J32" s="127">
        <f>SUM(J30:J31)</f>
        <v>300</v>
      </c>
      <c r="K32" s="128"/>
    </row>
    <row r="33" s="2" customFormat="1" ht="19.5" customHeight="1" spans="1:11">
      <c r="A33" s="34" t="s">
        <v>49</v>
      </c>
      <c r="B33" s="35"/>
      <c r="C33" s="36" t="s">
        <v>75</v>
      </c>
      <c r="D33" s="37" t="s">
        <v>5</v>
      </c>
      <c r="E33" s="89"/>
      <c r="F33" s="37" t="s">
        <v>51</v>
      </c>
      <c r="G33" s="89"/>
      <c r="H33" s="37" t="s">
        <v>52</v>
      </c>
      <c r="I33" s="89"/>
      <c r="J33" s="129" t="s">
        <v>53</v>
      </c>
      <c r="K33" s="130" t="s">
        <v>7</v>
      </c>
    </row>
    <row r="34" s="2" customFormat="1" ht="18" customHeight="1" spans="1:11">
      <c r="A34" s="53" t="s">
        <v>89</v>
      </c>
      <c r="B34" s="43" t="s">
        <v>90</v>
      </c>
      <c r="C34" s="54" t="s">
        <v>89</v>
      </c>
      <c r="D34" s="55">
        <v>4</v>
      </c>
      <c r="E34" s="55"/>
      <c r="F34" s="49" t="s">
        <v>56</v>
      </c>
      <c r="G34" s="94"/>
      <c r="H34" s="85">
        <v>700</v>
      </c>
      <c r="I34" s="145" t="s">
        <v>57</v>
      </c>
      <c r="J34" s="146">
        <f>D34*H34</f>
        <v>2800</v>
      </c>
      <c r="K34" s="147" t="s">
        <v>91</v>
      </c>
    </row>
    <row r="35" s="2" customFormat="1" ht="13.6" spans="1:11">
      <c r="A35" s="56"/>
      <c r="B35" s="43" t="s">
        <v>92</v>
      </c>
      <c r="C35" s="54" t="s">
        <v>89</v>
      </c>
      <c r="D35" s="57">
        <v>1</v>
      </c>
      <c r="E35" s="98"/>
      <c r="F35" s="49" t="s">
        <v>56</v>
      </c>
      <c r="G35" s="94"/>
      <c r="H35" s="85">
        <v>800</v>
      </c>
      <c r="I35" s="145"/>
      <c r="J35" s="146">
        <f>D35*H35</f>
        <v>800</v>
      </c>
      <c r="K35" s="148"/>
    </row>
    <row r="36" s="2" customFormat="1" ht="13.6" spans="1:11">
      <c r="A36" s="56"/>
      <c r="B36" s="43" t="s">
        <v>93</v>
      </c>
      <c r="C36" s="54" t="s">
        <v>89</v>
      </c>
      <c r="D36" s="57">
        <v>1</v>
      </c>
      <c r="E36" s="98"/>
      <c r="F36" s="49" t="s">
        <v>56</v>
      </c>
      <c r="G36" s="94"/>
      <c r="H36" s="85">
        <v>200</v>
      </c>
      <c r="I36" s="145" t="s">
        <v>57</v>
      </c>
      <c r="J36" s="146">
        <f>D36*H36</f>
        <v>200</v>
      </c>
      <c r="K36" s="148"/>
    </row>
    <row r="37" s="2" customFormat="1" ht="14" spans="1:11">
      <c r="A37" s="58" t="s">
        <v>94</v>
      </c>
      <c r="B37" s="43" t="s">
        <v>95</v>
      </c>
      <c r="C37" s="54" t="s">
        <v>83</v>
      </c>
      <c r="D37" s="55">
        <v>2</v>
      </c>
      <c r="E37" s="55"/>
      <c r="F37" s="49" t="s">
        <v>58</v>
      </c>
      <c r="G37" s="94"/>
      <c r="H37" s="85">
        <v>80</v>
      </c>
      <c r="I37" s="145" t="s">
        <v>57</v>
      </c>
      <c r="J37" s="146">
        <v>80</v>
      </c>
      <c r="K37" s="99" t="s">
        <v>96</v>
      </c>
    </row>
    <row r="38" s="2" customFormat="1" ht="14" spans="1:11">
      <c r="A38" s="58"/>
      <c r="B38" s="43" t="s">
        <v>97</v>
      </c>
      <c r="C38" s="54" t="s">
        <v>83</v>
      </c>
      <c r="D38" s="55">
        <v>2</v>
      </c>
      <c r="E38" s="55"/>
      <c r="F38" s="49" t="s">
        <v>58</v>
      </c>
      <c r="G38" s="94"/>
      <c r="H38" s="85">
        <v>60</v>
      </c>
      <c r="I38" s="145" t="s">
        <v>57</v>
      </c>
      <c r="J38" s="146">
        <v>60</v>
      </c>
      <c r="K38" s="99" t="s">
        <v>98</v>
      </c>
    </row>
    <row r="39" s="2" customFormat="1" ht="14" spans="1:11">
      <c r="A39" s="58"/>
      <c r="B39" s="43" t="s">
        <v>99</v>
      </c>
      <c r="C39" s="54" t="s">
        <v>83</v>
      </c>
      <c r="D39" s="55"/>
      <c r="E39" s="55"/>
      <c r="F39" s="49" t="s">
        <v>58</v>
      </c>
      <c r="G39" s="94"/>
      <c r="H39" s="99"/>
      <c r="I39" s="145" t="s">
        <v>57</v>
      </c>
      <c r="J39" s="146"/>
      <c r="K39" s="99" t="s">
        <v>100</v>
      </c>
    </row>
    <row r="40" s="2" customFormat="1" ht="13.6" spans="1:11">
      <c r="A40" s="32" t="s">
        <v>61</v>
      </c>
      <c r="B40" s="33"/>
      <c r="C40" s="33"/>
      <c r="D40" s="33"/>
      <c r="E40" s="33"/>
      <c r="F40" s="33"/>
      <c r="G40" s="33"/>
      <c r="H40" s="33" t="s">
        <v>68</v>
      </c>
      <c r="I40" s="126"/>
      <c r="J40" s="127">
        <f>SUM(J34:J39)</f>
        <v>3940</v>
      </c>
      <c r="K40" s="128"/>
    </row>
    <row r="41" s="2" customFormat="1" ht="13.6" spans="1:11">
      <c r="A41" s="34" t="s">
        <v>49</v>
      </c>
      <c r="B41" s="35"/>
      <c r="C41" s="36" t="s">
        <v>75</v>
      </c>
      <c r="D41" s="37" t="s">
        <v>5</v>
      </c>
      <c r="E41" s="89"/>
      <c r="F41" s="37" t="s">
        <v>51</v>
      </c>
      <c r="G41" s="89"/>
      <c r="H41" s="37" t="s">
        <v>52</v>
      </c>
      <c r="I41" s="89"/>
      <c r="J41" s="129" t="s">
        <v>53</v>
      </c>
      <c r="K41" s="130" t="s">
        <v>7</v>
      </c>
    </row>
    <row r="42" s="2" customFormat="1" ht="14" spans="1:11">
      <c r="A42" s="59" t="s">
        <v>26</v>
      </c>
      <c r="B42" s="48" t="s">
        <v>101</v>
      </c>
      <c r="C42" s="45" t="s">
        <v>83</v>
      </c>
      <c r="D42" s="48">
        <v>1</v>
      </c>
      <c r="E42" s="45" t="s">
        <v>102</v>
      </c>
      <c r="F42" s="48"/>
      <c r="G42" s="45"/>
      <c r="H42" s="100">
        <v>10000</v>
      </c>
      <c r="I42" s="149" t="s">
        <v>57</v>
      </c>
      <c r="J42" s="150">
        <f>D42*H42</f>
        <v>10000</v>
      </c>
      <c r="K42" s="139" t="s">
        <v>58</v>
      </c>
    </row>
    <row r="43" s="2" customFormat="1" ht="13.6" spans="1:11">
      <c r="A43" s="32" t="s">
        <v>61</v>
      </c>
      <c r="B43" s="33"/>
      <c r="C43" s="33"/>
      <c r="D43" s="33"/>
      <c r="E43" s="33"/>
      <c r="F43" s="33"/>
      <c r="G43" s="33"/>
      <c r="H43" s="33" t="s">
        <v>68</v>
      </c>
      <c r="I43" s="126"/>
      <c r="J43" s="127">
        <f>SUM(J42:J42)</f>
        <v>10000</v>
      </c>
      <c r="K43" s="128"/>
    </row>
    <row r="44" s="2" customFormat="1" ht="13.6" spans="1:11">
      <c r="A44" s="60" t="s">
        <v>103</v>
      </c>
      <c r="B44" s="61"/>
      <c r="C44" s="61"/>
      <c r="D44" s="61"/>
      <c r="E44" s="61"/>
      <c r="F44" s="61"/>
      <c r="G44" s="61"/>
      <c r="H44" s="61"/>
      <c r="I44" s="151"/>
      <c r="J44" s="152">
        <f>SUM(J10+J14+J18+J21+J25+J28+J32+J40+J43)</f>
        <v>63000</v>
      </c>
      <c r="K44" s="153"/>
    </row>
    <row r="45" s="2" customFormat="1" ht="13.6" spans="1:11">
      <c r="A45" s="62" t="s">
        <v>104</v>
      </c>
      <c r="B45" s="63"/>
      <c r="C45" s="63"/>
      <c r="D45" s="63"/>
      <c r="E45" s="63"/>
      <c r="F45" s="63"/>
      <c r="G45" s="101"/>
      <c r="H45" s="102">
        <v>4</v>
      </c>
      <c r="I45" s="154" t="s">
        <v>105</v>
      </c>
      <c r="J45" s="155">
        <f>J44*4%</f>
        <v>2520</v>
      </c>
      <c r="K45" s="156"/>
    </row>
    <row r="46" s="2" customFormat="1" ht="13.6" spans="1:11">
      <c r="A46" s="64" t="s">
        <v>106</v>
      </c>
      <c r="B46" s="65"/>
      <c r="C46" s="65"/>
      <c r="D46" s="65"/>
      <c r="E46" s="65"/>
      <c r="F46" s="65"/>
      <c r="G46" s="65"/>
      <c r="H46" s="65"/>
      <c r="I46" s="157"/>
      <c r="J46" s="158">
        <f>(J44+J45)*6%</f>
        <v>3931.2</v>
      </c>
      <c r="K46" s="159"/>
    </row>
    <row r="47" s="2" customFormat="1" ht="14.35" spans="1:11">
      <c r="A47" s="66" t="s">
        <v>107</v>
      </c>
      <c r="B47" s="67"/>
      <c r="C47" s="67"/>
      <c r="D47" s="67"/>
      <c r="E47" s="67"/>
      <c r="F47" s="67"/>
      <c r="G47" s="67"/>
      <c r="H47" s="67"/>
      <c r="I47" s="160"/>
      <c r="J47" s="161">
        <f>SUM(J44:J46)</f>
        <v>69451.2</v>
      </c>
      <c r="K47" s="162"/>
    </row>
  </sheetData>
  <mergeCells count="10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A10:I10"/>
    <mergeCell ref="A11:B11"/>
    <mergeCell ref="D11:E11"/>
    <mergeCell ref="F11:G11"/>
    <mergeCell ref="H11:I11"/>
    <mergeCell ref="D12:E12"/>
    <mergeCell ref="F12:G12"/>
    <mergeCell ref="D13:E13"/>
    <mergeCell ref="F13:G13"/>
    <mergeCell ref="A14:I14"/>
    <mergeCell ref="A15:B15"/>
    <mergeCell ref="D15:E15"/>
    <mergeCell ref="F15:G15"/>
    <mergeCell ref="H15:I15"/>
    <mergeCell ref="A18:I18"/>
    <mergeCell ref="A19:B19"/>
    <mergeCell ref="D19:E19"/>
    <mergeCell ref="F19:G19"/>
    <mergeCell ref="H19:I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A43:I43"/>
    <mergeCell ref="A44:I44"/>
    <mergeCell ref="A45:G45"/>
    <mergeCell ref="A46:I46"/>
    <mergeCell ref="A47:I47"/>
    <mergeCell ref="A7:A9"/>
    <mergeCell ref="A12:A13"/>
    <mergeCell ref="A16:A17"/>
    <mergeCell ref="A23:A24"/>
    <mergeCell ref="A30:A31"/>
    <mergeCell ref="A34:A36"/>
    <mergeCell ref="A37:A39"/>
    <mergeCell ref="K7:K8"/>
    <mergeCell ref="K12:K13"/>
    <mergeCell ref="K16:K17"/>
    <mergeCell ref="K23:K24"/>
  </mergeCells>
  <dataValidations count="7">
    <dataValidation type="list" allowBlank="1" showInputMessage="1" showErrorMessage="1" sqref="C20">
      <formula1>"半日场租,全天场租,半天会议包价,全天会议包价,进场费,茶歇,投影仪,其他"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7:C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6:C17">
      <formula1>"高级大床,高级双床,豪华大床,豪华双床,行政大床,行政双床,小套房,加床,加餐,WIFI,单人房差,其他"</formula1>
    </dataValidation>
    <dataValidation type="list" allowBlank="1" showInputMessage="1" showErrorMessage="1" sqref="C23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  <dataValidation type="list" allowBlank="1" showInputMessage="1" showErrorMessage="1" sqref="C34:C39">
      <formula1>"工作人员,餐费,住宿,交通,通信费,导游超时费,其他"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2023-08-19T04:51:00Z</dcterms:created>
  <dcterms:modified xsi:type="dcterms:W3CDTF">2024-10-30T09:51:09Z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CC3141F552E6E2D3E29021671003DD05_43</vt:lpwstr>
  </property>
</Properties>
</file>