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<sst xmlns="http://schemas.openxmlformats.org/spreadsheetml/2006/main" count="116" uniqueCount="88">
  <si>
    <t>【借款报销单】</t>
  </si>
  <si>
    <t>团号：HMJB-240619-NES294</t>
  </si>
  <si>
    <t>会议日期：2024年6月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</si>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</sst>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57" activePane="bottomRight" state="frozen"/>
      <selection/>
      <selection pane="topRight"/>
      <selection pane="bottomLeft"/>
      <selection pane="bottomRight" activeCell="I55" sqref="I5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>
        <v>17000</v>
      </c>
      <c r="D45" s="76">
        <v>1</v>
      </c>
      <c r="E45" s="75">
        <f t="shared" si="2"/>
        <v>17000</v>
      </c>
      <c r="F45" s="97">
        <f>106.2+79.2+1593+1347.4+565+1150+193.97+440+2800+1500+57.42+76</f>
        <v>9908.19</v>
      </c>
      <c r="G45" s="75">
        <v>0</v>
      </c>
      <c r="H45" s="75">
        <f>F45+G45</f>
        <v>9908.19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57.83</v>
      </c>
      <c r="H46" s="75">
        <f t="shared" ref="H46:H51" si="19">F46+G46</f>
        <v>57.83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17000</v>
      </c>
      <c r="D52" s="78">
        <f t="shared" ref="D52:E52" si="20">SUM(D45)</f>
        <v>1</v>
      </c>
      <c r="E52" s="78">
        <f t="shared" si="20"/>
        <v>17000</v>
      </c>
      <c r="F52" s="78">
        <f>SUM(F45:F51)</f>
        <v>9908.19</v>
      </c>
      <c r="G52" s="78">
        <f t="shared" ref="G52:H52" si="21">SUM(G45:G51)</f>
        <v>57.83</v>
      </c>
      <c r="H52" s="78">
        <f t="shared" si="21"/>
        <v>9966.02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17000</v>
      </c>
      <c r="D53" s="78">
        <f t="shared" ref="D53:H53" si="22">SUM(D52,D44,D40,D37,D32,D27,D24,D21,D16,D13)</f>
        <v>1</v>
      </c>
      <c r="E53" s="78">
        <f t="shared" si="22"/>
        <v>17000</v>
      </c>
      <c r="F53" s="78">
        <f t="shared" si="22"/>
        <v>9908.19</v>
      </c>
      <c r="G53" s="78">
        <f t="shared" si="22"/>
        <v>57.83</v>
      </c>
      <c r="H53" s="78">
        <f t="shared" si="22"/>
        <v>9966.02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17000</v>
      </c>
      <c r="B58" s="90"/>
      <c r="C58" s="90">
        <f>H53</f>
        <v>9966.02</v>
      </c>
      <c r="D58" s="90"/>
      <c r="E58" s="90">
        <f>F53</f>
        <v>9908.19</v>
      </c>
      <c r="F58" s="90"/>
      <c r="G58" s="90">
        <f>G53</f>
        <v>57.83</v>
      </c>
      <c r="H58" s="90"/>
      <c r="I58" s="109">
        <f>A58-C58</f>
        <v>7033.98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4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>
        <v>44444</v>
      </c>
      <c r="G33" s="36"/>
      <c r="H33" s="9" t="s">
        <v>63</v>
      </c>
      <c r="I33" s="47"/>
      <c r="J33" s="48" t="s">
        <v>64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86</v>
      </c>
      <c r="E37" s="42" t="s">
        <v>87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2024-08-19T13:50:58Z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