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10 字节 厦门\"/>
    </mc:Choice>
  </mc:AlternateContent>
  <xr:revisionPtr revIDLastSave="0" documentId="13_ncr:1_{4F4B4C18-6973-4DC1-A17E-9559055F9188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报价结算清单!$A$1:$T$109</definedName>
    <definedName name="_xlnm._FilterDatabase" localSheetId="2" hidden="1">基准价格!$A$3:$I$356</definedName>
    <definedName name="_xlnm.Print_Area" localSheetId="1">报价结算清单!$A$1:$T$109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14" l="1"/>
  <c r="P102" i="14"/>
  <c r="P99" i="14"/>
  <c r="P75" i="14"/>
  <c r="Q73" i="14"/>
  <c r="P73" i="14"/>
  <c r="P71" i="14"/>
  <c r="Q71" i="14"/>
  <c r="P55" i="14"/>
  <c r="P56" i="14"/>
  <c r="P57" i="14"/>
  <c r="P58" i="14"/>
  <c r="P59" i="14"/>
  <c r="P60" i="14"/>
  <c r="P74" i="14"/>
  <c r="Q74" i="14"/>
  <c r="R74" i="14" s="1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2" i="14"/>
  <c r="P61" i="14"/>
  <c r="P62" i="14"/>
  <c r="P63" i="14"/>
  <c r="P64" i="14"/>
  <c r="P65" i="14"/>
  <c r="P66" i="14"/>
  <c r="P67" i="14"/>
  <c r="P68" i="14"/>
  <c r="P69" i="14"/>
  <c r="P70" i="14"/>
  <c r="P72" i="14"/>
  <c r="Q90" i="14"/>
  <c r="P90" i="14"/>
  <c r="P91" i="14"/>
  <c r="Q91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79" i="14"/>
  <c r="P80" i="14"/>
  <c r="P84" i="14"/>
  <c r="P8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79" i="14"/>
  <c r="Q80" i="14"/>
  <c r="Q84" i="14"/>
  <c r="Q85" i="14"/>
  <c r="Q96" i="14"/>
  <c r="R96" i="14" s="1"/>
  <c r="Q97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97" i="14"/>
  <c r="R85" i="14"/>
  <c r="R80" i="14"/>
  <c r="R79" i="14"/>
  <c r="Q55" i="14"/>
  <c r="R43" i="14"/>
  <c r="R35" i="14"/>
  <c r="R33" i="14"/>
  <c r="R14" i="14"/>
  <c r="R84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R73" i="14" l="1"/>
  <c r="R71" i="14"/>
  <c r="R57" i="14"/>
  <c r="R67" i="14"/>
  <c r="R65" i="14"/>
  <c r="R72" i="14"/>
  <c r="R64" i="14"/>
  <c r="R68" i="14"/>
  <c r="Q75" i="14"/>
  <c r="R69" i="14"/>
  <c r="R61" i="14"/>
  <c r="R60" i="14"/>
  <c r="R58" i="14"/>
  <c r="R59" i="14"/>
  <c r="R62" i="14"/>
  <c r="R56" i="14"/>
  <c r="R70" i="14"/>
  <c r="R63" i="14"/>
  <c r="R66" i="14"/>
  <c r="Q81" i="14"/>
  <c r="P86" i="14"/>
  <c r="R91" i="14"/>
  <c r="Q86" i="14"/>
  <c r="P81" i="14"/>
  <c r="Q24" i="14"/>
  <c r="R24" i="14" s="1"/>
  <c r="Q50" i="14"/>
  <c r="Q40" i="14"/>
  <c r="R40" i="14" s="1"/>
  <c r="Q98" i="14"/>
  <c r="R98" i="14" s="1"/>
  <c r="P92" i="14"/>
  <c r="R90" i="14"/>
  <c r="Q92" i="14"/>
  <c r="R55" i="14"/>
  <c r="R13" i="14"/>
  <c r="R26" i="14"/>
  <c r="P50" i="14"/>
  <c r="P51" i="14" s="1"/>
  <c r="R42" i="14"/>
  <c r="R12" i="14"/>
  <c r="P100" i="14" l="1"/>
  <c r="R75" i="14"/>
  <c r="R81" i="14"/>
  <c r="R86" i="14"/>
  <c r="R92" i="14"/>
  <c r="Q51" i="14"/>
  <c r="Q99" i="14" s="1"/>
  <c r="Q105" i="14" s="1"/>
  <c r="R50" i="14"/>
  <c r="P101" i="14" l="1"/>
  <c r="Q107" i="14"/>
  <c r="Q102" i="14"/>
  <c r="Q108" i="14"/>
  <c r="Q100" i="14"/>
  <c r="Q101" i="14" s="1"/>
  <c r="Q110" i="14"/>
  <c r="Q109" i="14"/>
  <c r="Q106" i="14"/>
  <c r="R51" i="14"/>
  <c r="Q103" i="14" l="1"/>
  <c r="P105" i="14"/>
  <c r="P109" i="14"/>
  <c r="P108" i="14"/>
  <c r="P106" i="14"/>
  <c r="P107" i="14"/>
  <c r="P110" i="14"/>
</calcChain>
</file>

<file path=xl/sharedStrings.xml><?xml version="1.0" encoding="utf-8"?>
<sst xmlns="http://schemas.openxmlformats.org/spreadsheetml/2006/main" count="2216" uniqueCount="1004">
  <si>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</si>
  <si>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</si>
  <si>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</si>
  <si>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</si>
  <si>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</si>
  <si>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</si>
  <si>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</si>
  <si>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</si>
  <si>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</si>
  <si>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</si>
  <si>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</si>
  <si>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</si>
  <si>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</si>
  <si>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</si>
  <si>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</si>
  <si>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</si>
  <si>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</si>
  <si>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</si>
  <si>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</si>
  <si>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</si>
  <si>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</si>
  <si>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</si>
  <si>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</si>
  <si>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</si>
  <si>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</si>
  <si>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</si>
  <si>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</si>
  <si>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</si>
  <si>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</si>
  <si>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</si>
  <si>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</si>
  <si>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</si>
  <si>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</si>
  <si>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</si>
  <si>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</si>
  <si>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</si>
  <si>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</si>
  <si>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</si>
  <si>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</si>
  <si>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</si>
  <si>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</si>
  <si>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</si>
  <si>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</si>
  <si>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</si>
  <si>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</si>
  <si>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</si>
  <si>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</si>
  <si>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</si>
  <si>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</si>
  <si>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</si>
  <si>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</si>
  <si>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</si>
  <si>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</si>
  <si>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</si>
  <si>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</si>
  <si>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</si>
  <si>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</si>
  <si>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</si>
  <si>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</si>
  <si>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</si>
  <si>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</si>
  <si>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</si>
  <si>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</si>
  <si>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</si>
  <si>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</si>
  <si>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</si>
  <si>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</si>
  <si>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</si>
  <si>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</si>
  <si>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</si>
  <si>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</si>
  <si>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</si>
  <si>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</si>
  <si>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</si>
  <si>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</si>
  <si>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</si>
  <si>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</si>
  <si>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</si>
  <si>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</si>
  <si>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</si>
  <si>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</si>
  <si>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</si>
  <si>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</si>
  <si>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</si>
  <si>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</si>
  <si>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</si>
  <si>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</si>
  <si>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</si>
  <si>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</si>
  <si>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</si>
  <si>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</si>
  <si>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</si>
  <si>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</si>
  <si>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</si>
  <si>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</si>
  <si>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</si>
  <si>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</si>
  <si>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</si>
  <si>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</si>
  <si>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</si>
  <si>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</si>
  <si>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</si>
  <si>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</si>
  <si>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</si>
  <si>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</si>
  <si>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</si>
  <si>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</si>
  <si>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</si>
  <si>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</si>
  <si>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</si>
  <si>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</si>
  <si>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</si>
  <si>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</si>
  <si>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</si>
  <si>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</si>
  <si>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</si>
  <si>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</si>
  <si>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</si>
  <si>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</si>
  <si>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</si>
  <si>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</si>
  <si>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</si>
  <si>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</si>
  <si>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</si>
  <si>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</si>
  <si>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</si>
  <si>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</si>
  <si>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</si>
  <si>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</si>
  <si>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</si>
  <si>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</si>
  <si>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</si>
  <si>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</si>
  <si>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</si>
  <si>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</si>
  <si>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</si>
  <si>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</si>
  <si>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</si>
  <si>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</si>
  <si>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</si>
  <si>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</si>
  <si>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</si>
  <si>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</si>
  <si>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</si>
  <si>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</si>
  <si>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</si>
  <si>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</si>
  <si>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</si>
  <si>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</si>
  <si>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</si>
  <si>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</si>
  <si>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</si>
  <si>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</si>
  <si>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</si>
  <si>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</si>
  <si>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</si>
  <si>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</si>
  <si>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</si>
  <si>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</si>
  <si>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</si>
  <si>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</si>
  <si>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</si>
  <si>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</si>
  <si>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</si>
  <si>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</si>
  <si>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</si>
  <si>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</si>
  <si>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</si>
  <si>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</si>
  <si>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</si>
  <si>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</si>
  <si>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</si>
  <si>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</si>
  <si>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</si>
  <si>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</si>
  <si>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</si>
  <si>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</si>
  <si>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</si>
  <si>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</si>
  <si>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</si>
  <si>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</si>
  <si>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</si>
  <si>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</si>
  <si>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</si>
  <si>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</si>
  <si>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</si>
  <si>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</si>
  <si>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</si>
  <si>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</si>
  <si>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</si>
  <si>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</si>
  <si>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</si>
  <si>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</si>
  <si>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</si>
  <si>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</si>
  <si>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</si>
  <si>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</si>
  <si>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</si>
  <si>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</si>
  <si>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</si>
  <si>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</si>
  <si>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</si>
  <si>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</si>
  <si>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</si>
  <si>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</si>
  <si>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</si>
  <si>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</si>
  <si>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</si>
  <si>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</si>
  <si>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</si>
  <si>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</si>
  <si>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</si>
  <si>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</si>
  <si>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</si>
  <si>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</si>
  <si>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</si>
  <si>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</si>
  <si>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</si>
  <si>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</si>
  <si>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</si>
  <si>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</si>
  <si>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</si>
  <si>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</si>
  <si>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</si>
  <si>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</si>
  <si>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</si>
  <si>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</si>
  <si>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</si>
  <si>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</si>
  <si>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</si>
  <si>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</si>
  <si>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</si>
  <si>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</si>
  <si>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</si>
  <si>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</si>
  <si>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</si>
  <si>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</si>
  <si>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</si>
  <si>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</si>
  <si>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</si>
  <si>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</si>
  <si>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</si>
  <si>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</si>
  <si>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</si>
  <si>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</si>
  <si>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</si>
  <si>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</si>
  <si>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</si>
  <si>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</si>
  <si>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</si>
  <si>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</si>
  <si>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</si>
  <si>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</si>
  <si>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</si>
  <si>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</si>
  <si>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</si>
  <si>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</si>
  <si>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</si>
  <si>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</si>
  <si>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</si>
  <si>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</si>
  <si>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</si>
  <si>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</si>
  <si>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</si>
  <si>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</si>
  <si>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</si>
  <si>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</si>
  <si>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</si>
  <si>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</si>
  <si>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</si>
  <si>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</si>
  <si>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</si>
  <si>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</si>
  <si>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</si>
  <si>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</si>
  <si>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</si>
  <si>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</si>
  <si>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</si>
  <si>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</si>
  <si>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</si>
  <si>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</si>
  <si>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</si>
  <si>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</si>
  <si>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</si>
  <si>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</si>
  <si>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</si>
  <si>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</si>
  <si>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</si>
  <si>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</si>
  <si>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</si>
  <si>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</si>
  <si>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</si>
  <si>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</si>
  <si>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</si>
  <si>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</si>
  <si>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</si>
  <si>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</si>
  <si>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</si>
  <si>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</si>
  <si>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</si>
  <si>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</si>
  <si>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</si>
  <si>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</si>
  <si>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</si>
  <si>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</si>
  <si>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</si>
  <si>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</si>
  <si>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</si>
  <si>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</si>
  <si>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</si>
  <si>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</si>
  <si>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</si>
  <si>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</si>
  <si>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</si>
  <si>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</si>
  <si>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</si>
  <si>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</si>
  <si>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</si>
  <si>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</si>
  <si>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</si>
  <si>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</si>
  <si>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</si>
  <si>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</si>
  <si>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</si>
  <si>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</si>
  <si>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</si>
  <si>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</si>
  <si>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</si>
  <si>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</si>
  <si>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</si>
  <si>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</si>
  <si>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</si>
  <si>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</si>
  <si>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</si>
  <si>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</si>
  <si>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</si>
  <si>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</si>
  <si>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</si>
  <si>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</si>
  <si>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</si>
  <si>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</si>
  <si>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</si>
  <si>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</si>
  <si>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</si>
  <si>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</si>
  <si>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</si>
  <si>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</si>
  <si>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</si>
  <si>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</si>
  <si>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</si>
  <si>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</si>
  <si>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</si>
  <si>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</si>
  <si>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</si>
  <si>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</si>
  <si>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</si>
  <si>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</si>
  <si>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</si>
  <si>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</si>
  <si>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</si>
  <si>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</si>
  <si>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</si>
  <si>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</si>
  <si>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</si>
  <si>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</si>
  <si>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</si>
  <si>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</si>
  <si>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</si>
  <si>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</si>
  <si>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</si>
  <si>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</si>
  <si>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</si>
  <si>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</si>
  <si>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</si>
  <si>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</si>
  <si>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</si>
  <si>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</si>
  <si>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</si>
  <si>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</si>
  <si>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</si>
  <si>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</si>
  <si>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</si>
  <si>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</si>
  <si>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</si>
  <si>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</si>
  <si>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</si>
  <si>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</si>
  <si>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</si>
  <si>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</si>
  <si>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</si>
  <si>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</si>
  <si>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</si>
  <si>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</si>
  <si>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</si>
  <si>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</si>
  <si>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</si>
  <si>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</si>
  <si>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</si>
  <si>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</si>
  <si>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</si>
  <si>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</si>
  <si>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</si>
  <si>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</si>
  <si>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</si>
  <si>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</si>
  <si>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</si>
  <si>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</si>
  <si>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</si>
  <si>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</si>
  <si>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</si>
  <si>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</si>
  <si>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</si>
  <si>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</si>
  <si>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</si>
  <si>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</si>
  <si>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</si>
  <si>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</si>
  <si>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</si>
  <si>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</si>
  <si>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</si>
  <si>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</si>
  <si>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</si>
  <si>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</si>
  <si>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</si>
  <si>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</si>
  <si>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</si>
  <si>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</si>
  <si>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</si>
  <si>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</si>
  <si>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</si>
  <si>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</si>
  <si>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</si>
  <si>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</si>
  <si>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</si>
  <si>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</si>
  <si>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</si>
  <si>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</si>
  <si>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</si>
  <si>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</si>
  <si>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</si>
  <si>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</si>
  <si>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</si>
  <si>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</si>
  <si>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</si>
  <si>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</si>
  <si>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</si>
  <si>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</si>
  <si>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</si>
  <si>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</si>
  <si>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</si>
  <si>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</si>
  <si>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</si>
  <si>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</si>
  <si>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</si>
  <si>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</si>
  <si>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</si>
  <si>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</si>
  <si>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</si>
  <si>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</si>
  <si>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</si>
  <si>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</si>
  <si>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</si>
  <si>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</si>
  <si>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</si>
  <si>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</si>
  <si>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</si>
  <si>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</si>
  <si>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</si>
  <si>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</si>
  <si>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</si>
  <si>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</si>
  <si>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</si>
  <si>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</si>
  <si>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</si>
  <si>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</si>
  <si>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</si>
  <si>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</si>
  <si>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</si>
  <si>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</si>
  <si>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</si>
  <si>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</si>
  <si>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</si>
  <si>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</si>
  <si>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</si>
  <si>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</si>
  <si>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</si>
  <si>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</si>
  <si>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</si>
  <si>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</si>
  <si>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</si>
  <si>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</si>
  <si>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</si>
  <si>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</si>
  <si>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</si>
  <si>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</si>
  <si>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</si>
  <si>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</si>
  <si>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</si>
  <si>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</si>
  <si>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</si>
  <si>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</si>
  <si>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</si>
  <si>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</si>
  <si>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</si>
  <si>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</si>
  <si>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</si>
  <si>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</si>
  <si>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</si>
  <si>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</si>
  <si>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</si>
  <si>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</si>
  <si>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</si>
  <si>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</si>
  <si>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</si>
  <si>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</si>
  <si>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</si>
  <si>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</si>
  <si>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</si>
  <si>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</si>
  <si>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</si>
  <si>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</si>
  <si>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</si>
  <si>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</si>
  <si>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</si>
  <si>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</si>
  <si>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</si>
  <si>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</si>
  <si>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</si>
  <si>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</si>
  <si>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</si>
  <si>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</si>
  <si>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</si>
  <si>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</si>
  <si>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</si>
  <si>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</si>
  <si>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</si>
  <si>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</si>
  <si>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</si>
  <si>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</si>
  <si>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</si>
  <si>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</si>
  <si>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</si>
  <si>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</si>
  <si>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</si>
  <si>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</si>
  <si>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</si>
  <si>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</si>
  <si>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</si>
  <si>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</si>
  <si>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</si>
  <si>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</si>
  <si>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</si>
  <si>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</si>
  <si>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</si>
  <si>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</si>
  <si>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</si>
  <si>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</si>
  <si>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</si>
  <si>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</si>
  <si>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</si>
  <si>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</si>
  <si>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</si>
  <si>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</si>
  <si>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</si>
  <si>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</si>
  <si>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</si>
  <si>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</si>
  <si>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</si>
  <si>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</si>
  <si>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</si>
  <si>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</si>
  <si>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</si>
  <si>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</si>
  <si>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</si>
  <si>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</si>
  <si>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</si>
  <si>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</si>
  <si>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</si>
  <si>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</si>
  <si>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</si>
  <si>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</si>
  <si>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</si>
  <si>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</si>
  <si>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</si>
  <si>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</si>
  <si>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</si>
  <si>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</si>
  <si>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</si>
  <si>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</si>
  <si>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</si>
  <si>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</si>
  <si>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</si>
  <si>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</si>
  <si>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</si>
  <si>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</si>
  <si>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</si>
  <si>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</si>
  <si>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</si>
  <si>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</si>
  <si>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</si>
  <si>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</si>
  <si>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</si>
  <si>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</si>
  <si>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</si>
  <si>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</si>
  <si>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</si>
  <si>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</si>
  <si>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</si>
  <si>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</si>
  <si>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</si>
  <si>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</si>
  <si>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</si>
  <si>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</si>
  <si>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</si>
  <si>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</si>
  <si>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</si>
  <si>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</si>
  <si>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</si>
  <si>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</si>
  <si>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</si>
  <si>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</si>
  <si>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</si>
  <si>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</si>
  <si>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</si>
  <si>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</si>
  <si>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</si>
  <si>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</si>
  <si>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</si>
  <si>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</si>
  <si>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</si>
  <si>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</si>
  <si>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</si>
  <si>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</si>
  <si>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</si>
  <si>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</si>
  <si>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</si>
  <si>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</si>
  <si>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</si>
  <si>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</si>
  <si>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</si>
  <si>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</si>
  <si>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</si>
  <si>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</si>
  <si>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</si>
  <si>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</si>
  <si>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</si>
  <si>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</si>
  <si>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</si>
  <si>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</si>
  <si>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</si>
  <si>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</si>
  <si>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</si>
  <si>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</si>
  <si>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</si>
  <si>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</si>
  <si>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</si>
  <si>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</si>
  <si>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</si>
  <si>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</si>
  <si>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</si>
  <si>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</si>
  <si>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</si>
  <si>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</si>
  <si>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</si>
  <si>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</si>
  <si>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</si>
  <si>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</si>
  <si>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</si>
  <si>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</si>
  <si>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</si>
  <si>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</si>
  <si>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</si>
  <si>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</si>
  <si>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</si>
  <si>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</si>
  <si>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</si>
  <si>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</si>
  <si>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</si>
  <si>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</si>
  <si>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</si>
  <si>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</si>
  <si>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</si>
  <si>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</si>
  <si>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</si>
  <si>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</si>
  <si>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</si>
  <si>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</si>
  <si>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</si>
  <si>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</si>
  <si>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</si>
  <si>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</si>
  <si>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</si>
  <si>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</si>
  <si>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</si>
  <si>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</si>
  <si>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</si>
  <si>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</si>
  <si>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</si>
  <si>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</si>
  <si>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</si>
  <si>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</si>
  <si>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</si>
  <si>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</si>
  <si>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</si>
  <si>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</si>
  <si>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</si>
  <si>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</si>
  <si>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</si>
  <si>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</si>
  <si>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</si>
  <si>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</si>
  <si>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</si>
  <si>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</si>
  <si>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</si>
  <si>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</si>
  <si>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</si>
  <si>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</si>
  <si>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</si>
  <si>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</si>
  <si>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</si>
  <si>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</si>
  <si>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</si>
  <si>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</si>
  <si>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</si>
  <si>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</si>
  <si>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</si>
  <si>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</si>
  <si>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</si>
  <si>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</si>
  <si>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</si>
  <si>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</si>
  <si>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</si>
  <si>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</si>
  <si>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</si>
  <si>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</si>
  <si>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</si>
  <si>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</si>
  <si>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</si>
  <si>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</si>
  <si>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</si>
  <si>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</si>
  <si>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</si>
  <si>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</si>
  <si>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</si>
  <si>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</si>
  <si>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</si>
  <si>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</si>
  <si>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</si>
  <si>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</si>
  <si>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</si>
  <si>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</si>
  <si>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</si>
  <si>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</si>
  <si>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</si>
  <si>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</si>
  <si>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</si>
  <si>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</si>
  <si>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</si>
  <si>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</si>
  <si>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</si>
  <si>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</si>
  <si>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</si>
  <si>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</si>
  <si>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</si>
  <si>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</si>
  <si>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</si>
  <si>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</si>
  <si>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</si>
  <si>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</si>
  <si>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</si>
  <si>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</si>
  <si>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</si>
  <si>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</si>
  <si>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</si>
  <si>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</si>
  <si>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</si>
  <si>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</si>
  <si>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</si>
  <si>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</si>
  <si>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</si>
  <si>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</si>
  <si>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</si>
  <si>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</si>
  <si>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</si>
  <si>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</si>
  <si>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</si>
  <si>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</si>
  <si>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</si>
  <si>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</si>
  <si>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</si>
  <si>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</si>
  <si>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</si>
  <si>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</si>
  <si>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</si>
  <si>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</si>
  <si>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</si>
  <si>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</si>
  <si>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</si>
  <si>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</si>
  <si>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</si>
  <si>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</si>
  <si>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</si>
  <si>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</si>
  <si>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</si>
  <si>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</si>
  <si>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</si>
  <si>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</si>
  <si>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</si>
  <si>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</si>
  <si>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</si>
  <si>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</si>
  <si>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</si>
  <si>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</si>
  <si>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</si>
  <si>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</si>
  <si>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</si>
  <si>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</si>
  <si>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</si>
  <si>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</si>
  <si>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</si>
  <si>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</si>
  <si>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</si>
  <si>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</si>
  <si>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</si>
  <si>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</si>
  <si>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</si>
  <si>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</si>
  <si>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</si>
  <si>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</si>
  <si>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</si>
  <si>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</si>
  <si>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</si>
  <si>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</si>
  <si>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</si>
  <si>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</si>
  <si>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</si>
  <si>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</si>
  <si>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</si>
  <si>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</si>
  <si>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</si>
  <si>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</si>
  <si>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</si>
  <si>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</si>
  <si>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</si>
  <si>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</si>
  <si>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</si>
  <si>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</si>
  <si>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</si>
  <si>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</si>
  <si>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</si>
  <si>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</si>
  <si>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</si>
  <si>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</si>
  <si>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</si>
  <si>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</si>
  <si>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</si>
  <si>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</si>
  <si>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</si>
  <si>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</si>
  <si>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</si>
  <si>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</si>
  <si>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</si>
  <si>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</si>
  <si>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</si>
  <si>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</si>
  <si>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</si>
  <si>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</si>
  <si>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</si>
  <si>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</si>
  <si>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</si>
  <si>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</si>
  <si>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</si>
  <si>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</si>
  <si>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</si>
  <si>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</si>
  <si>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</si>
  <si>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</si>
  <si>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</si>
  <si>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</si>
  <si>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</si>
  <si>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</si>
  <si>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</si>
  <si>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</si>
  <si>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</si>
  <si>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</si>
  <si>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</si>
  <si>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</si>
  <si>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</si>
  <si>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</si>
  <si>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</si>
  <si>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</si>
  <si>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</si>
  <si>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</si>
  <si>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</si>
  <si>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</si>
  <si>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</si>
  <si>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</si>
  <si>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</si>
  <si>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</si>
  <si>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</si>
  <si>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</si>
  <si>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</si>
  <si>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</si>
  <si>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</si>
  <si>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</si>
  <si>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</si>
  <si>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</si>
  <si>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</si>
  <si>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</si>
  <si>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</si>
  <si>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</si>
  <si>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</si>
  <si>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</si>
  <si>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</si>
  <si>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</si>
  <si>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</si>
  <si>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</si>
  <si>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</si>
  <si>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</si>
  <si>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</si>
  <si>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</si>
  <si>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</si>
  <si>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</si>
  <si>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</si>
  <si>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</si>
  <si>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</si>
  <si>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</si>
  <si>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</si>
  <si>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</si>
  <si>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</si>
  <si>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</si>
  <si>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</si>
  <si>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</si>
  <si>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</si>
  <si>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</si>
  <si>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</si>
  <si>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</si>
  <si>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</si>
  <si>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</si>
  <si>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</si>
  <si>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</si>
  <si>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</si>
  <si>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</si>
  <si>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</si>
  <si>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</si>
  <si>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</si>
  <si>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</si>
  <si>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</si>
  <si>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</si>
  <si>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</si>
  <si>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</si>
  <si>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</si>
  <si>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</si>
  <si>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</si>
  <si>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</si>
  <si>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</si>
  <si>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</si>
  <si>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</si>
  <si>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</si>
  <si>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</si>
  <si>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</si>
  <si>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交通费</t>
    <phoneticPr fontId="10" type="noConversion"/>
  </si>
  <si>
    <t>住宿费</t>
    <phoneticPr fontId="10" type="noConversion"/>
  </si>
  <si>
    <t>商务舱</t>
    <phoneticPr fontId="10" type="noConversion"/>
  </si>
  <si>
    <t>毛晓彤（西双版纳-厦门）</t>
    <phoneticPr fontId="10" type="noConversion"/>
  </si>
  <si>
    <t>经济舱</t>
    <phoneticPr fontId="10" type="noConversion"/>
  </si>
  <si>
    <t>毛晓彤上汽大众拍摄</t>
    <phoneticPr fontId="10" type="noConversion"/>
  </si>
  <si>
    <t>厦门</t>
    <phoneticPr fontId="10" type="noConversion"/>
  </si>
  <si>
    <t>2月10日-14日</t>
    <phoneticPr fontId="10" type="noConversion"/>
  </si>
  <si>
    <t>耿吴茜</t>
    <phoneticPr fontId="10" type="noConversion"/>
  </si>
  <si>
    <t>gengwuxi@cct.cn</t>
    <phoneticPr fontId="10" type="noConversion"/>
  </si>
  <si>
    <t xml:space="preserve"> 戴仁雯</t>
    <phoneticPr fontId="10" type="noConversion"/>
  </si>
  <si>
    <t>dairenwen@bytedance.com</t>
    <phoneticPr fontId="10" type="noConversion"/>
  </si>
  <si>
    <t>张金坡</t>
    <phoneticPr fontId="10" type="noConversion"/>
  </si>
  <si>
    <t>zhangjinpo@bytedance.com</t>
    <phoneticPr fontId="10" type="noConversion"/>
  </si>
  <si>
    <t>毛晓彤（厦门-北京）</t>
    <phoneticPr fontId="10" type="noConversion"/>
  </si>
  <si>
    <t>李烨（大理-厦门）</t>
    <phoneticPr fontId="10" type="noConversion"/>
  </si>
  <si>
    <t>邹贝妮（北京-厦门）</t>
    <phoneticPr fontId="10" type="noConversion"/>
  </si>
  <si>
    <t>邹贝妮（厦门-北京）</t>
    <phoneticPr fontId="10" type="noConversion"/>
  </si>
  <si>
    <t>康新悦（北京-厦门）往返</t>
    <phoneticPr fontId="10" type="noConversion"/>
  </si>
  <si>
    <t>杨玉芬（北京-厦门）往返</t>
    <phoneticPr fontId="10" type="noConversion"/>
  </si>
  <si>
    <t>张宁（北京-厦门）往返</t>
    <phoneticPr fontId="10" type="noConversion"/>
  </si>
  <si>
    <t>段蕊（北京-厦门）往返</t>
    <phoneticPr fontId="10" type="noConversion"/>
  </si>
  <si>
    <t>刘杉杉（北京-厦门）</t>
    <phoneticPr fontId="10" type="noConversion"/>
  </si>
  <si>
    <t>施森森（济南-厦门）</t>
    <phoneticPr fontId="10" type="noConversion"/>
  </si>
  <si>
    <t>刘杉杉（厦门-丽江）</t>
    <phoneticPr fontId="10" type="noConversion"/>
  </si>
  <si>
    <t>套房</t>
    <phoneticPr fontId="10" type="noConversion"/>
  </si>
  <si>
    <t>标间</t>
    <phoneticPr fontId="10" type="noConversion"/>
  </si>
  <si>
    <t>交通费-小交通</t>
    <phoneticPr fontId="10" type="noConversion"/>
  </si>
  <si>
    <t>接送机</t>
    <phoneticPr fontId="10" type="noConversion"/>
  </si>
  <si>
    <t>全天包车</t>
    <phoneticPr fontId="10" type="noConversion"/>
  </si>
  <si>
    <t>人员费</t>
    <phoneticPr fontId="10" type="noConversion"/>
  </si>
  <si>
    <t>安保人员</t>
    <phoneticPr fontId="10" type="noConversion"/>
  </si>
  <si>
    <t>商务乘用车-GL8，可使用同等类型车辆，1天8小时 or 100km计算，超出公里数及时间另计费</t>
    <phoneticPr fontId="10" type="noConversion"/>
  </si>
  <si>
    <t>8小时，100公里，超时70元/小时，10元/公里</t>
    <phoneticPr fontId="10" type="noConversion"/>
  </si>
  <si>
    <t>已出票</t>
    <phoneticPr fontId="10" type="noConversion"/>
  </si>
  <si>
    <t>施森森（厦门-济南）</t>
    <phoneticPr fontId="10" type="noConversion"/>
  </si>
  <si>
    <t>GL8 2月10日接机</t>
    <phoneticPr fontId="10" type="noConversion"/>
  </si>
  <si>
    <t>GL8 2月11日接机</t>
    <phoneticPr fontId="10" type="noConversion"/>
  </si>
  <si>
    <t>GL8 2月12日全天包车</t>
    <phoneticPr fontId="10" type="noConversion"/>
  </si>
  <si>
    <t>GL8 2月13日送机</t>
    <phoneticPr fontId="10" type="noConversion"/>
  </si>
  <si>
    <t>8小时，超出80/小时（如结束的较晚，不含打车费)</t>
    <phoneticPr fontId="10" type="noConversion"/>
  </si>
  <si>
    <t>套房含早</t>
    <phoneticPr fontId="10" type="noConversion"/>
  </si>
  <si>
    <t>标间含早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</si>
</sst>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4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4" fillId="0" borderId="1" xfId="17" applyFont="1" applyBorder="1" applyAlignment="1" applyProtection="1">
      <alignment horizontal="left"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jinpo@bytedance.com" TargetMode="External"/><Relationship Id="rId2" Type="http://schemas.openxmlformats.org/officeDocument/2006/relationships/hyperlink" Target="mailto:dairenwen@bytedance.com" TargetMode="External"/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SUM(报价结算清单!J76:J93)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0"/>
  <sheetViews>
    <sheetView tabSelected="1" topLeftCell="A8" zoomScale="80" zoomScaleNormal="80" workbookViewId="0">
      <selection activeCell="P74" sqref="P74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7.4414062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" style="60" bestFit="1" customWidth="1"/>
    <col min="19" max="19" width="42.77734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9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</row>
    <row r="2" spans="1:20">
      <c r="A2" s="112" t="s">
        <v>10</v>
      </c>
      <c r="B2" s="112"/>
      <c r="C2" s="113" t="s">
        <v>966</v>
      </c>
      <c r="D2" s="114"/>
      <c r="E2" s="114"/>
      <c r="F2" s="114"/>
      <c r="G2" s="115"/>
      <c r="H2" s="18" t="s">
        <v>11</v>
      </c>
      <c r="I2" s="117" t="s">
        <v>967</v>
      </c>
      <c r="J2" s="118"/>
      <c r="K2" s="118"/>
      <c r="L2" s="118"/>
      <c r="M2" s="118"/>
      <c r="N2" s="118"/>
      <c r="O2" s="118"/>
      <c r="P2" s="118"/>
      <c r="Q2" s="118"/>
      <c r="R2" s="119"/>
      <c r="S2" s="120" t="s">
        <v>720</v>
      </c>
      <c r="T2" s="121"/>
    </row>
    <row r="3" spans="1:20">
      <c r="A3" s="116" t="s">
        <v>12</v>
      </c>
      <c r="B3" s="116"/>
      <c r="C3" s="113" t="s">
        <v>968</v>
      </c>
      <c r="D3" s="114"/>
      <c r="E3" s="114"/>
      <c r="F3" s="114"/>
      <c r="G3" s="115"/>
      <c r="H3" s="19" t="s">
        <v>13</v>
      </c>
      <c r="I3" s="117"/>
      <c r="J3" s="118"/>
      <c r="K3" s="118"/>
      <c r="L3" s="118"/>
      <c r="M3" s="118"/>
      <c r="N3" s="118"/>
      <c r="O3" s="118"/>
      <c r="P3" s="118"/>
      <c r="Q3" s="118"/>
      <c r="R3" s="119"/>
      <c r="S3" s="122"/>
      <c r="T3" s="123"/>
    </row>
    <row r="4" spans="1:20">
      <c r="A4" s="116" t="s">
        <v>713</v>
      </c>
      <c r="B4" s="116"/>
      <c r="C4" s="113" t="s">
        <v>971</v>
      </c>
      <c r="D4" s="114"/>
      <c r="E4" s="114"/>
      <c r="F4" s="114"/>
      <c r="G4" s="115"/>
      <c r="H4" s="20" t="s">
        <v>14</v>
      </c>
      <c r="I4" s="117"/>
      <c r="J4" s="118"/>
      <c r="K4" s="118"/>
      <c r="L4" s="118"/>
      <c r="M4" s="119"/>
      <c r="N4" s="19" t="s">
        <v>15</v>
      </c>
      <c r="O4" s="124" t="s">
        <v>972</v>
      </c>
      <c r="P4" s="114"/>
      <c r="Q4" s="114"/>
      <c r="R4" s="115"/>
      <c r="S4" s="3"/>
      <c r="T4" s="16" t="s">
        <v>654</v>
      </c>
    </row>
    <row r="5" spans="1:20">
      <c r="A5" s="116" t="s">
        <v>714</v>
      </c>
      <c r="B5" s="116"/>
      <c r="C5" s="113" t="s">
        <v>973</v>
      </c>
      <c r="D5" s="114"/>
      <c r="E5" s="114"/>
      <c r="F5" s="114"/>
      <c r="G5" s="115"/>
      <c r="H5" s="20" t="s">
        <v>14</v>
      </c>
      <c r="I5" s="117"/>
      <c r="J5" s="118"/>
      <c r="K5" s="118"/>
      <c r="L5" s="118"/>
      <c r="M5" s="119"/>
      <c r="N5" s="19" t="s">
        <v>15</v>
      </c>
      <c r="O5" s="124" t="s">
        <v>974</v>
      </c>
      <c r="P5" s="114"/>
      <c r="Q5" s="114"/>
      <c r="R5" s="115"/>
      <c r="S5" s="4"/>
      <c r="T5" s="16" t="s">
        <v>655</v>
      </c>
    </row>
    <row r="6" spans="1:20">
      <c r="A6" s="116" t="s">
        <v>16</v>
      </c>
      <c r="B6" s="116"/>
      <c r="C6" s="113" t="s">
        <v>959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5"/>
      <c r="T6" s="16" t="s">
        <v>656</v>
      </c>
    </row>
    <row r="7" spans="1:20">
      <c r="A7" s="116" t="s">
        <v>17</v>
      </c>
      <c r="B7" s="116"/>
      <c r="C7" s="113" t="s">
        <v>969</v>
      </c>
      <c r="D7" s="114"/>
      <c r="E7" s="114"/>
      <c r="F7" s="114"/>
      <c r="G7" s="115"/>
      <c r="H7" s="20" t="s">
        <v>14</v>
      </c>
      <c r="I7" s="117">
        <v>18210062127</v>
      </c>
      <c r="J7" s="118"/>
      <c r="K7" s="118"/>
      <c r="L7" s="118"/>
      <c r="M7" s="119"/>
      <c r="N7" s="19" t="s">
        <v>15</v>
      </c>
      <c r="O7" s="124" t="s">
        <v>970</v>
      </c>
      <c r="P7" s="127"/>
      <c r="Q7" s="127"/>
      <c r="R7" s="128"/>
      <c r="S7" s="6"/>
      <c r="T7" s="16" t="s">
        <v>657</v>
      </c>
    </row>
    <row r="8" spans="1:20" ht="166.05" customHeight="1">
      <c r="A8" s="125" t="s">
        <v>739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1:20" ht="20.399999999999999" hidden="1">
      <c r="A9" s="131" t="s">
        <v>928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3"/>
      <c r="S9" s="133"/>
      <c r="T9" s="133"/>
    </row>
    <row r="10" spans="1:20" hidden="1">
      <c r="A10" s="21" t="s">
        <v>658</v>
      </c>
      <c r="B10" s="21" t="s">
        <v>406</v>
      </c>
      <c r="C10" s="21" t="s">
        <v>19</v>
      </c>
      <c r="D10" s="21" t="s">
        <v>20</v>
      </c>
      <c r="E10" s="22" t="s">
        <v>712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 hidden="1">
      <c r="A11" s="134" t="s">
        <v>37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29"/>
      <c r="S11" s="129"/>
      <c r="T11" s="130"/>
    </row>
    <row r="12" spans="1:20" s="60" customFormat="1" ht="15" hidden="1" customHeight="1">
      <c r="A12" s="20">
        <v>1</v>
      </c>
      <c r="B12" s="141" t="s">
        <v>730</v>
      </c>
      <c r="C12" s="141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hidden="1" customHeight="1">
      <c r="A13" s="20">
        <v>2</v>
      </c>
      <c r="B13" s="142"/>
      <c r="C13" s="142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 hidden="1">
      <c r="A14" s="20">
        <v>3</v>
      </c>
      <c r="B14" s="142"/>
      <c r="C14" s="142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 hidden="1">
      <c r="A15" s="20">
        <v>4</v>
      </c>
      <c r="B15" s="142"/>
      <c r="C15" s="143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hidden="1" customHeight="1">
      <c r="A16" s="20">
        <v>5</v>
      </c>
      <c r="B16" s="142"/>
      <c r="C16" s="141" t="s">
        <v>932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hidden="1" customHeight="1">
      <c r="A17" s="20">
        <v>6</v>
      </c>
      <c r="B17" s="142"/>
      <c r="C17" s="142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 hidden="1">
      <c r="A18" s="20">
        <v>7</v>
      </c>
      <c r="B18" s="142"/>
      <c r="C18" s="142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 hidden="1">
      <c r="A19" s="20">
        <v>8</v>
      </c>
      <c r="B19" s="143"/>
      <c r="C19" s="143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hidden="1" customHeight="1">
      <c r="A20" s="20">
        <v>9</v>
      </c>
      <c r="B20" s="141" t="s">
        <v>731</v>
      </c>
      <c r="C20" s="141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 hidden="1">
      <c r="A21" s="20">
        <v>10</v>
      </c>
      <c r="B21" s="143"/>
      <c r="C21" s="143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hidden="1" customHeight="1">
      <c r="A22" s="20">
        <v>11</v>
      </c>
      <c r="B22" s="141" t="s">
        <v>734</v>
      </c>
      <c r="C22" s="141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 hidden="1">
      <c r="A23" s="20">
        <v>12</v>
      </c>
      <c r="B23" s="143"/>
      <c r="C23" s="143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idden="1">
      <c r="A24" s="136" t="s">
        <v>38</v>
      </c>
      <c r="B24" s="137"/>
      <c r="C24" s="137"/>
      <c r="D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36"/>
      <c r="P24" s="37">
        <f>SUM(P12:P23)</f>
        <v>0</v>
      </c>
      <c r="Q24" s="37">
        <f>SUM(Q12:Q23)</f>
        <v>0</v>
      </c>
      <c r="R24" s="33">
        <f t="shared" si="5"/>
        <v>0</v>
      </c>
      <c r="S24" s="38"/>
      <c r="T24" s="38"/>
    </row>
    <row r="25" spans="1:23" hidden="1">
      <c r="A25" s="134" t="s">
        <v>39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29"/>
      <c r="S25" s="129"/>
      <c r="T25" s="130"/>
    </row>
    <row r="26" spans="1:23" ht="15" hidden="1" customHeight="1">
      <c r="A26" s="20">
        <v>1</v>
      </c>
      <c r="B26" s="141" t="s">
        <v>730</v>
      </c>
      <c r="C26" s="141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 hidden="1">
      <c r="A27" s="20">
        <v>2</v>
      </c>
      <c r="B27" s="142"/>
      <c r="C27" s="143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hidden="1" customHeight="1">
      <c r="A28" s="20">
        <v>3</v>
      </c>
      <c r="B28" s="142"/>
      <c r="C28" s="141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 hidden="1">
      <c r="A29" s="20">
        <v>4</v>
      </c>
      <c r="B29" s="142"/>
      <c r="C29" s="143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hidden="1" customHeight="1">
      <c r="A30" s="20">
        <v>5</v>
      </c>
      <c r="B30" s="142"/>
      <c r="C30" s="141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 hidden="1">
      <c r="A31" s="20">
        <v>6</v>
      </c>
      <c r="B31" s="143"/>
      <c r="C31" s="143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hidden="1" customHeight="1">
      <c r="A32" s="20">
        <v>7</v>
      </c>
      <c r="B32" s="141" t="s">
        <v>731</v>
      </c>
      <c r="C32" s="141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 hidden="1">
      <c r="A33" s="20">
        <v>8</v>
      </c>
      <c r="B33" s="142"/>
      <c r="C33" s="143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hidden="1" customHeight="1">
      <c r="A34" s="20">
        <v>9</v>
      </c>
      <c r="B34" s="142"/>
      <c r="C34" s="141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 hidden="1">
      <c r="A35" s="20">
        <v>10</v>
      </c>
      <c r="B35" s="142"/>
      <c r="C35" s="143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hidden="1" customHeight="1">
      <c r="A36" s="20">
        <v>11</v>
      </c>
      <c r="B36" s="142"/>
      <c r="C36" s="141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 hidden="1">
      <c r="A37" s="20">
        <v>12</v>
      </c>
      <c r="B37" s="143"/>
      <c r="C37" s="143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hidden="1" customHeight="1">
      <c r="A38" s="20">
        <v>13</v>
      </c>
      <c r="B38" s="141" t="s">
        <v>733</v>
      </c>
      <c r="C38" s="141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 hidden="1">
      <c r="A39" s="20">
        <v>14</v>
      </c>
      <c r="B39" s="143"/>
      <c r="C39" s="143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hidden="1" customHeight="1">
      <c r="A40" s="138" t="s">
        <v>38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39"/>
      <c r="P40" s="37">
        <f>SUM(P26:P39)</f>
        <v>0</v>
      </c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 hidden="1">
      <c r="A41" s="134" t="s">
        <v>407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29"/>
      <c r="S41" s="129"/>
      <c r="T41" s="130"/>
    </row>
    <row r="42" spans="1:23" s="46" customFormat="1" ht="15" hidden="1" customHeight="1">
      <c r="A42" s="41">
        <v>1</v>
      </c>
      <c r="B42" s="145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 hidden="1">
      <c r="A43" s="41">
        <v>2</v>
      </c>
      <c r="B43" s="145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hidden="1" customHeight="1">
      <c r="A44" s="41">
        <v>3</v>
      </c>
      <c r="B44" s="145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 hidden="1">
      <c r="A45" s="41">
        <v>4</v>
      </c>
      <c r="B45" s="145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hidden="1" customHeight="1">
      <c r="A46" s="41">
        <v>5</v>
      </c>
      <c r="B46" s="145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 hidden="1">
      <c r="A47" s="41">
        <v>6</v>
      </c>
      <c r="B47" s="145"/>
      <c r="C47" s="26"/>
      <c r="D47" s="26"/>
      <c r="E47" s="78" t="s">
        <v>41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hidden="1" customHeight="1">
      <c r="A48" s="41">
        <v>7</v>
      </c>
      <c r="B48" s="145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 hidden="1">
      <c r="A49" s="41">
        <v>8</v>
      </c>
      <c r="B49" s="145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idden="1">
      <c r="A50" s="138" t="s">
        <v>38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40"/>
      <c r="O50" s="36"/>
      <c r="P50" s="37">
        <f>SUM(P42:P49)</f>
        <v>0</v>
      </c>
      <c r="Q50" s="37">
        <f>SUM(Q42:Q49)</f>
        <v>0</v>
      </c>
      <c r="R50" s="33">
        <f t="shared" si="5"/>
        <v>0</v>
      </c>
      <c r="S50" s="38"/>
      <c r="T50" s="38"/>
    </row>
    <row r="51" spans="1:20" hidden="1">
      <c r="A51" s="108" t="s">
        <v>40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48"/>
      <c r="P51" s="32">
        <f>P50+P40+P24</f>
        <v>0</v>
      </c>
      <c r="Q51" s="32">
        <f>Q24+Q40+Q50</f>
        <v>0</v>
      </c>
      <c r="R51" s="33">
        <f t="shared" si="5"/>
        <v>0</v>
      </c>
      <c r="S51" s="38"/>
      <c r="T51" s="38"/>
    </row>
    <row r="52" spans="1:20" ht="20.399999999999999">
      <c r="A52" s="131" t="s">
        <v>929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3"/>
      <c r="S52" s="133"/>
      <c r="T52" s="133"/>
    </row>
    <row r="53" spans="1:20">
      <c r="A53" s="21" t="s">
        <v>658</v>
      </c>
      <c r="B53" s="21" t="s">
        <v>406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34" t="s">
        <v>711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29"/>
      <c r="S54" s="129"/>
      <c r="T54" s="130"/>
    </row>
    <row r="55" spans="1:20">
      <c r="A55" s="20">
        <v>1</v>
      </c>
      <c r="B55" s="25" t="s">
        <v>961</v>
      </c>
      <c r="C55" s="25" t="s">
        <v>961</v>
      </c>
      <c r="D55" s="25" t="s">
        <v>961</v>
      </c>
      <c r="E55" s="52"/>
      <c r="F55" s="81" t="s">
        <v>930</v>
      </c>
      <c r="G55" s="85" t="s">
        <v>964</v>
      </c>
      <c r="H55" s="25" t="s">
        <v>963</v>
      </c>
      <c r="I55" s="53"/>
      <c r="J55" s="105">
        <v>2870</v>
      </c>
      <c r="K55" s="38"/>
      <c r="L55" s="26">
        <v>1</v>
      </c>
      <c r="M55" s="26"/>
      <c r="N55" s="26">
        <v>1</v>
      </c>
      <c r="O55" s="26"/>
      <c r="P55" s="31">
        <f>N55*L55*J55</f>
        <v>2870</v>
      </c>
      <c r="Q55" s="43">
        <f>K55*M55*O55</f>
        <v>0</v>
      </c>
      <c r="R55" s="33">
        <f t="shared" ref="R55:R73" si="22">Q55-P55</f>
        <v>-2870</v>
      </c>
      <c r="S55" s="81" t="s">
        <v>995</v>
      </c>
      <c r="T55" s="38"/>
    </row>
    <row r="56" spans="1:20">
      <c r="A56" s="20">
        <v>2</v>
      </c>
      <c r="B56" s="25" t="s">
        <v>961</v>
      </c>
      <c r="C56" s="25" t="s">
        <v>961</v>
      </c>
      <c r="D56" s="25" t="s">
        <v>961</v>
      </c>
      <c r="E56" s="52"/>
      <c r="F56" s="81" t="s">
        <v>930</v>
      </c>
      <c r="G56" s="85" t="s">
        <v>975</v>
      </c>
      <c r="H56" s="25" t="s">
        <v>963</v>
      </c>
      <c r="I56" s="53"/>
      <c r="J56" s="105">
        <v>2630</v>
      </c>
      <c r="K56" s="38"/>
      <c r="L56" s="26">
        <v>1</v>
      </c>
      <c r="M56" s="26"/>
      <c r="N56" s="26">
        <v>1</v>
      </c>
      <c r="O56" s="26"/>
      <c r="P56" s="31">
        <f t="shared" ref="P56:P60" si="23">N56*L56*J56</f>
        <v>2630</v>
      </c>
      <c r="Q56" s="43">
        <f t="shared" ref="Q56:Q73" si="24">K56*M56*O56</f>
        <v>0</v>
      </c>
      <c r="R56" s="33">
        <f t="shared" si="22"/>
        <v>-2630</v>
      </c>
      <c r="S56" s="81" t="s">
        <v>995</v>
      </c>
      <c r="T56" s="38"/>
    </row>
    <row r="57" spans="1:20">
      <c r="A57" s="20">
        <v>3</v>
      </c>
      <c r="B57" s="25" t="s">
        <v>961</v>
      </c>
      <c r="C57" s="25" t="s">
        <v>961</v>
      </c>
      <c r="D57" s="25" t="s">
        <v>961</v>
      </c>
      <c r="E57" s="52"/>
      <c r="F57" s="81" t="s">
        <v>930</v>
      </c>
      <c r="G57" s="85" t="s">
        <v>976</v>
      </c>
      <c r="H57" s="25" t="s">
        <v>963</v>
      </c>
      <c r="I57" s="53"/>
      <c r="J57" s="105">
        <v>2710</v>
      </c>
      <c r="K57" s="38"/>
      <c r="L57" s="26">
        <v>1</v>
      </c>
      <c r="M57" s="26"/>
      <c r="N57" s="26">
        <v>1</v>
      </c>
      <c r="O57" s="26"/>
      <c r="P57" s="31">
        <f t="shared" si="23"/>
        <v>2710</v>
      </c>
      <c r="Q57" s="43">
        <f t="shared" si="24"/>
        <v>0</v>
      </c>
      <c r="R57" s="33">
        <f t="shared" si="22"/>
        <v>-2710</v>
      </c>
      <c r="S57" s="81" t="s">
        <v>995</v>
      </c>
      <c r="T57" s="38"/>
    </row>
    <row r="58" spans="1:20">
      <c r="A58" s="20">
        <v>4</v>
      </c>
      <c r="B58" s="25" t="s">
        <v>961</v>
      </c>
      <c r="C58" s="25" t="s">
        <v>961</v>
      </c>
      <c r="D58" s="25" t="s">
        <v>961</v>
      </c>
      <c r="E58" s="52"/>
      <c r="F58" s="81" t="s">
        <v>930</v>
      </c>
      <c r="G58" s="85" t="s">
        <v>978</v>
      </c>
      <c r="H58" s="25" t="s">
        <v>963</v>
      </c>
      <c r="I58" s="53"/>
      <c r="J58" s="105">
        <v>2630</v>
      </c>
      <c r="K58" s="38"/>
      <c r="L58" s="26">
        <v>1</v>
      </c>
      <c r="M58" s="26"/>
      <c r="N58" s="26">
        <v>1</v>
      </c>
      <c r="O58" s="26"/>
      <c r="P58" s="31">
        <f t="shared" si="23"/>
        <v>2630</v>
      </c>
      <c r="Q58" s="43">
        <f t="shared" si="24"/>
        <v>0</v>
      </c>
      <c r="R58" s="33">
        <f t="shared" si="22"/>
        <v>-2630</v>
      </c>
      <c r="S58" s="81" t="s">
        <v>995</v>
      </c>
      <c r="T58" s="38"/>
    </row>
    <row r="59" spans="1:20">
      <c r="A59" s="20">
        <v>5</v>
      </c>
      <c r="B59" s="25" t="s">
        <v>961</v>
      </c>
      <c r="C59" s="25" t="s">
        <v>961</v>
      </c>
      <c r="D59" s="25" t="s">
        <v>961</v>
      </c>
      <c r="E59" s="52"/>
      <c r="F59" s="81" t="s">
        <v>930</v>
      </c>
      <c r="G59" s="85" t="s">
        <v>977</v>
      </c>
      <c r="H59" s="25" t="s">
        <v>965</v>
      </c>
      <c r="I59" s="53"/>
      <c r="J59" s="105">
        <v>1310</v>
      </c>
      <c r="K59" s="38"/>
      <c r="L59" s="26">
        <v>1</v>
      </c>
      <c r="M59" s="26"/>
      <c r="N59" s="26">
        <v>1</v>
      </c>
      <c r="O59" s="26"/>
      <c r="P59" s="31">
        <f t="shared" si="23"/>
        <v>1310</v>
      </c>
      <c r="Q59" s="43">
        <f t="shared" si="24"/>
        <v>0</v>
      </c>
      <c r="R59" s="33">
        <f t="shared" si="22"/>
        <v>-1310</v>
      </c>
      <c r="S59" s="81" t="s">
        <v>995</v>
      </c>
      <c r="T59" s="38"/>
    </row>
    <row r="60" spans="1:20">
      <c r="A60" s="20">
        <v>6</v>
      </c>
      <c r="B60" s="25" t="s">
        <v>961</v>
      </c>
      <c r="C60" s="25" t="s">
        <v>961</v>
      </c>
      <c r="D60" s="25" t="s">
        <v>961</v>
      </c>
      <c r="E60" s="52"/>
      <c r="F60" s="81" t="s">
        <v>930</v>
      </c>
      <c r="G60" s="85" t="s">
        <v>979</v>
      </c>
      <c r="H60" s="25" t="s">
        <v>965</v>
      </c>
      <c r="I60" s="53"/>
      <c r="J60" s="105">
        <v>2680</v>
      </c>
      <c r="K60" s="38"/>
      <c r="L60" s="26">
        <v>1</v>
      </c>
      <c r="M60" s="26"/>
      <c r="N60" s="26">
        <v>1</v>
      </c>
      <c r="O60" s="26"/>
      <c r="P60" s="31">
        <f t="shared" si="23"/>
        <v>2680</v>
      </c>
      <c r="Q60" s="43">
        <f t="shared" si="24"/>
        <v>0</v>
      </c>
      <c r="R60" s="33">
        <f t="shared" si="22"/>
        <v>-2680</v>
      </c>
      <c r="S60" s="81" t="s">
        <v>995</v>
      </c>
      <c r="T60" s="38"/>
    </row>
    <row r="61" spans="1:20">
      <c r="A61" s="20">
        <v>7</v>
      </c>
      <c r="B61" s="25" t="s">
        <v>961</v>
      </c>
      <c r="C61" s="25" t="s">
        <v>961</v>
      </c>
      <c r="D61" s="25" t="s">
        <v>961</v>
      </c>
      <c r="E61" s="52"/>
      <c r="F61" s="81" t="s">
        <v>930</v>
      </c>
      <c r="G61" s="85" t="s">
        <v>980</v>
      </c>
      <c r="H61" s="25" t="s">
        <v>965</v>
      </c>
      <c r="I61" s="53"/>
      <c r="J61" s="105">
        <v>2770</v>
      </c>
      <c r="K61" s="38"/>
      <c r="L61" s="26">
        <v>1</v>
      </c>
      <c r="M61" s="26"/>
      <c r="N61" s="26">
        <v>1</v>
      </c>
      <c r="O61" s="26"/>
      <c r="P61" s="31">
        <f t="shared" ref="P61:P73" si="25">N61*L61*J61</f>
        <v>2770</v>
      </c>
      <c r="Q61" s="43">
        <f t="shared" si="24"/>
        <v>0</v>
      </c>
      <c r="R61" s="33">
        <f t="shared" si="22"/>
        <v>-2770</v>
      </c>
      <c r="S61" s="81" t="s">
        <v>995</v>
      </c>
      <c r="T61" s="38"/>
    </row>
    <row r="62" spans="1:20">
      <c r="A62" s="20">
        <v>8</v>
      </c>
      <c r="B62" s="25" t="s">
        <v>961</v>
      </c>
      <c r="C62" s="25" t="s">
        <v>961</v>
      </c>
      <c r="D62" s="25" t="s">
        <v>961</v>
      </c>
      <c r="E62" s="52"/>
      <c r="F62" s="81" t="s">
        <v>930</v>
      </c>
      <c r="G62" s="85" t="s">
        <v>981</v>
      </c>
      <c r="H62" s="25" t="s">
        <v>965</v>
      </c>
      <c r="I62" s="53"/>
      <c r="J62" s="105">
        <v>2770</v>
      </c>
      <c r="K62" s="38"/>
      <c r="L62" s="26">
        <v>1</v>
      </c>
      <c r="M62" s="26"/>
      <c r="N62" s="26">
        <v>1</v>
      </c>
      <c r="O62" s="26"/>
      <c r="P62" s="31">
        <f t="shared" si="25"/>
        <v>2770</v>
      </c>
      <c r="Q62" s="43">
        <f t="shared" si="24"/>
        <v>0</v>
      </c>
      <c r="R62" s="33">
        <f t="shared" si="22"/>
        <v>-2770</v>
      </c>
      <c r="S62" s="81" t="s">
        <v>995</v>
      </c>
      <c r="T62" s="38"/>
    </row>
    <row r="63" spans="1:20">
      <c r="A63" s="20">
        <v>9</v>
      </c>
      <c r="B63" s="25" t="s">
        <v>961</v>
      </c>
      <c r="C63" s="25" t="s">
        <v>961</v>
      </c>
      <c r="D63" s="25" t="s">
        <v>961</v>
      </c>
      <c r="E63" s="52"/>
      <c r="F63" s="81" t="s">
        <v>930</v>
      </c>
      <c r="G63" s="85" t="s">
        <v>982</v>
      </c>
      <c r="H63" s="25" t="s">
        <v>965</v>
      </c>
      <c r="I63" s="53"/>
      <c r="J63" s="105">
        <v>2680</v>
      </c>
      <c r="K63" s="38"/>
      <c r="L63" s="26">
        <v>1</v>
      </c>
      <c r="M63" s="26"/>
      <c r="N63" s="26">
        <v>1</v>
      </c>
      <c r="O63" s="26"/>
      <c r="P63" s="31">
        <f t="shared" si="25"/>
        <v>2680</v>
      </c>
      <c r="Q63" s="43">
        <f t="shared" si="24"/>
        <v>0</v>
      </c>
      <c r="R63" s="33">
        <f t="shared" si="22"/>
        <v>-2680</v>
      </c>
      <c r="S63" s="81" t="s">
        <v>995</v>
      </c>
      <c r="T63" s="38"/>
    </row>
    <row r="64" spans="1:20">
      <c r="A64" s="20">
        <v>10</v>
      </c>
      <c r="B64" s="25" t="s">
        <v>961</v>
      </c>
      <c r="C64" s="25" t="s">
        <v>961</v>
      </c>
      <c r="D64" s="25" t="s">
        <v>961</v>
      </c>
      <c r="E64" s="52"/>
      <c r="F64" s="81" t="s">
        <v>930</v>
      </c>
      <c r="G64" s="85" t="s">
        <v>983</v>
      </c>
      <c r="H64" s="25" t="s">
        <v>965</v>
      </c>
      <c r="I64" s="53"/>
      <c r="J64" s="105">
        <v>1310</v>
      </c>
      <c r="K64" s="38"/>
      <c r="L64" s="26">
        <v>1</v>
      </c>
      <c r="M64" s="26"/>
      <c r="N64" s="26">
        <v>1</v>
      </c>
      <c r="O64" s="26"/>
      <c r="P64" s="31">
        <f t="shared" si="25"/>
        <v>1310</v>
      </c>
      <c r="Q64" s="43">
        <f t="shared" si="24"/>
        <v>0</v>
      </c>
      <c r="R64" s="33">
        <f t="shared" si="22"/>
        <v>-1310</v>
      </c>
      <c r="S64" s="81" t="s">
        <v>995</v>
      </c>
      <c r="T64" s="38"/>
    </row>
    <row r="65" spans="1:20">
      <c r="A65" s="20">
        <v>11</v>
      </c>
      <c r="B65" s="25" t="s">
        <v>961</v>
      </c>
      <c r="C65" s="25" t="s">
        <v>961</v>
      </c>
      <c r="D65" s="25" t="s">
        <v>961</v>
      </c>
      <c r="E65" s="52"/>
      <c r="F65" s="81" t="s">
        <v>930</v>
      </c>
      <c r="G65" s="85" t="s">
        <v>985</v>
      </c>
      <c r="H65" s="25" t="s">
        <v>965</v>
      </c>
      <c r="I65" s="53"/>
      <c r="J65" s="105">
        <v>2204</v>
      </c>
      <c r="K65" s="38"/>
      <c r="L65" s="26">
        <v>1</v>
      </c>
      <c r="M65" s="26"/>
      <c r="N65" s="26">
        <v>1</v>
      </c>
      <c r="O65" s="26"/>
      <c r="P65" s="31">
        <f t="shared" si="25"/>
        <v>2204</v>
      </c>
      <c r="Q65" s="43">
        <f t="shared" si="24"/>
        <v>0</v>
      </c>
      <c r="R65" s="33">
        <f t="shared" si="22"/>
        <v>-2204</v>
      </c>
      <c r="S65" s="81" t="s">
        <v>995</v>
      </c>
      <c r="T65" s="38"/>
    </row>
    <row r="66" spans="1:20">
      <c r="A66" s="20">
        <v>12</v>
      </c>
      <c r="B66" s="25" t="s">
        <v>961</v>
      </c>
      <c r="C66" s="25" t="s">
        <v>961</v>
      </c>
      <c r="D66" s="25" t="s">
        <v>961</v>
      </c>
      <c r="E66" s="52"/>
      <c r="F66" s="81" t="s">
        <v>930</v>
      </c>
      <c r="G66" s="85" t="s">
        <v>984</v>
      </c>
      <c r="H66" s="25" t="s">
        <v>965</v>
      </c>
      <c r="I66" s="53"/>
      <c r="J66" s="105">
        <v>1480</v>
      </c>
      <c r="K66" s="38"/>
      <c r="L66" s="26">
        <v>1</v>
      </c>
      <c r="M66" s="26"/>
      <c r="N66" s="26">
        <v>1</v>
      </c>
      <c r="O66" s="26"/>
      <c r="P66" s="31">
        <f t="shared" si="25"/>
        <v>1480</v>
      </c>
      <c r="Q66" s="43">
        <f t="shared" si="24"/>
        <v>0</v>
      </c>
      <c r="R66" s="33">
        <f t="shared" si="22"/>
        <v>-1480</v>
      </c>
      <c r="S66" s="81" t="s">
        <v>995</v>
      </c>
      <c r="T66" s="38"/>
    </row>
    <row r="67" spans="1:20">
      <c r="A67" s="20">
        <v>13</v>
      </c>
      <c r="B67" s="25" t="s">
        <v>961</v>
      </c>
      <c r="C67" s="25" t="s">
        <v>961</v>
      </c>
      <c r="D67" s="25" t="s">
        <v>961</v>
      </c>
      <c r="E67" s="52"/>
      <c r="F67" s="81" t="s">
        <v>930</v>
      </c>
      <c r="G67" s="85" t="s">
        <v>996</v>
      </c>
      <c r="H67" s="25" t="s">
        <v>965</v>
      </c>
      <c r="I67" s="53"/>
      <c r="J67" s="105">
        <v>1060</v>
      </c>
      <c r="K67" s="38"/>
      <c r="L67" s="26">
        <v>1</v>
      </c>
      <c r="M67" s="26"/>
      <c r="N67" s="26">
        <v>1</v>
      </c>
      <c r="O67" s="26"/>
      <c r="P67" s="31">
        <f t="shared" si="25"/>
        <v>1060</v>
      </c>
      <c r="Q67" s="43">
        <f t="shared" si="24"/>
        <v>0</v>
      </c>
      <c r="R67" s="33">
        <f t="shared" si="22"/>
        <v>-1060</v>
      </c>
      <c r="S67" s="81" t="s">
        <v>995</v>
      </c>
      <c r="T67" s="38"/>
    </row>
    <row r="68" spans="1:20">
      <c r="A68" s="20">
        <v>14</v>
      </c>
      <c r="B68" s="103" t="s">
        <v>931</v>
      </c>
      <c r="C68" s="103" t="s">
        <v>931</v>
      </c>
      <c r="D68" s="103" t="s">
        <v>931</v>
      </c>
      <c r="E68" s="52"/>
      <c r="F68" s="81" t="s">
        <v>962</v>
      </c>
      <c r="G68" s="82" t="s">
        <v>986</v>
      </c>
      <c r="H68" s="25" t="s">
        <v>1002</v>
      </c>
      <c r="I68" s="53"/>
      <c r="J68" s="105">
        <v>2000</v>
      </c>
      <c r="K68" s="38"/>
      <c r="L68" s="26">
        <v>1</v>
      </c>
      <c r="M68" s="26"/>
      <c r="N68" s="26">
        <v>2</v>
      </c>
      <c r="O68" s="26"/>
      <c r="P68" s="43">
        <f>N68*L68*J68</f>
        <v>4000</v>
      </c>
      <c r="Q68" s="43">
        <f t="shared" si="24"/>
        <v>0</v>
      </c>
      <c r="R68" s="33">
        <f t="shared" si="22"/>
        <v>-4000</v>
      </c>
      <c r="S68" s="82"/>
      <c r="T68" s="38"/>
    </row>
    <row r="69" spans="1:20">
      <c r="A69" s="20">
        <v>15</v>
      </c>
      <c r="B69" s="103" t="s">
        <v>931</v>
      </c>
      <c r="C69" s="103" t="s">
        <v>931</v>
      </c>
      <c r="D69" s="103" t="s">
        <v>931</v>
      </c>
      <c r="E69" s="52"/>
      <c r="F69" s="81" t="s">
        <v>962</v>
      </c>
      <c r="G69" s="82" t="s">
        <v>987</v>
      </c>
      <c r="H69" s="25" t="s">
        <v>1003</v>
      </c>
      <c r="I69" s="53"/>
      <c r="J69" s="105">
        <v>1000</v>
      </c>
      <c r="K69" s="38"/>
      <c r="L69" s="26">
        <v>5</v>
      </c>
      <c r="M69" s="26"/>
      <c r="N69" s="26">
        <v>2</v>
      </c>
      <c r="O69" s="26"/>
      <c r="P69" s="43">
        <f>N69*L69*J69</f>
        <v>10000</v>
      </c>
      <c r="Q69" s="43">
        <f t="shared" si="24"/>
        <v>0</v>
      </c>
      <c r="R69" s="33">
        <f t="shared" si="22"/>
        <v>-10000</v>
      </c>
      <c r="S69" s="82"/>
      <c r="T69" s="38"/>
    </row>
    <row r="70" spans="1:20">
      <c r="A70" s="20">
        <v>17</v>
      </c>
      <c r="B70" s="104" t="s">
        <v>961</v>
      </c>
      <c r="C70" s="104" t="s">
        <v>961</v>
      </c>
      <c r="D70" s="104" t="s">
        <v>961</v>
      </c>
      <c r="E70" s="52"/>
      <c r="F70" s="81" t="s">
        <v>988</v>
      </c>
      <c r="G70" s="82" t="s">
        <v>989</v>
      </c>
      <c r="H70" s="25" t="s">
        <v>997</v>
      </c>
      <c r="I70" s="53"/>
      <c r="J70" s="105">
        <v>300</v>
      </c>
      <c r="K70" s="38"/>
      <c r="L70" s="26">
        <v>1</v>
      </c>
      <c r="M70" s="26"/>
      <c r="N70" s="26">
        <v>1</v>
      </c>
      <c r="O70" s="26"/>
      <c r="P70" s="43">
        <f t="shared" si="25"/>
        <v>300</v>
      </c>
      <c r="Q70" s="43">
        <f t="shared" si="24"/>
        <v>0</v>
      </c>
      <c r="R70" s="33">
        <f t="shared" si="22"/>
        <v>-300</v>
      </c>
      <c r="S70" s="82"/>
      <c r="T70" s="38"/>
    </row>
    <row r="71" spans="1:20">
      <c r="A71" s="20">
        <v>18</v>
      </c>
      <c r="B71" s="104" t="s">
        <v>961</v>
      </c>
      <c r="C71" s="104" t="s">
        <v>961</v>
      </c>
      <c r="D71" s="104" t="s">
        <v>961</v>
      </c>
      <c r="E71" s="52"/>
      <c r="F71" s="81" t="s">
        <v>988</v>
      </c>
      <c r="G71" s="82" t="s">
        <v>989</v>
      </c>
      <c r="H71" s="25" t="s">
        <v>998</v>
      </c>
      <c r="I71" s="53"/>
      <c r="J71" s="105">
        <v>300</v>
      </c>
      <c r="K71" s="38"/>
      <c r="L71" s="26">
        <v>1</v>
      </c>
      <c r="M71" s="26"/>
      <c r="N71" s="26">
        <v>1</v>
      </c>
      <c r="O71" s="26"/>
      <c r="P71" s="43">
        <f t="shared" ref="P71" si="26">N71*L71*J71</f>
        <v>300</v>
      </c>
      <c r="Q71" s="43">
        <f t="shared" ref="Q71" si="27">K71*M71*O71</f>
        <v>0</v>
      </c>
      <c r="R71" s="33">
        <f t="shared" ref="R71" si="28">Q71-P71</f>
        <v>-300</v>
      </c>
      <c r="S71" s="82"/>
      <c r="T71" s="38"/>
    </row>
    <row r="72" spans="1:20">
      <c r="A72" s="20">
        <v>19</v>
      </c>
      <c r="B72" s="25" t="s">
        <v>961</v>
      </c>
      <c r="C72" s="25" t="s">
        <v>961</v>
      </c>
      <c r="D72" s="25" t="s">
        <v>961</v>
      </c>
      <c r="E72" s="52"/>
      <c r="F72" s="81" t="s">
        <v>988</v>
      </c>
      <c r="G72" s="82" t="s">
        <v>990</v>
      </c>
      <c r="H72" s="25" t="s">
        <v>999</v>
      </c>
      <c r="I72" s="53"/>
      <c r="J72" s="105">
        <v>1000</v>
      </c>
      <c r="K72" s="38"/>
      <c r="L72" s="26">
        <v>2</v>
      </c>
      <c r="M72" s="26"/>
      <c r="N72" s="26">
        <v>1</v>
      </c>
      <c r="O72" s="26"/>
      <c r="P72" s="43">
        <f t="shared" si="25"/>
        <v>2000</v>
      </c>
      <c r="Q72" s="43">
        <f t="shared" si="24"/>
        <v>0</v>
      </c>
      <c r="R72" s="33">
        <f t="shared" si="22"/>
        <v>-2000</v>
      </c>
      <c r="S72" s="82" t="s">
        <v>994</v>
      </c>
      <c r="T72" s="38"/>
    </row>
    <row r="73" spans="1:20">
      <c r="A73" s="20">
        <v>20</v>
      </c>
      <c r="B73" s="104" t="s">
        <v>961</v>
      </c>
      <c r="C73" s="104" t="s">
        <v>961</v>
      </c>
      <c r="D73" s="104" t="s">
        <v>961</v>
      </c>
      <c r="E73" s="52"/>
      <c r="F73" s="81" t="s">
        <v>988</v>
      </c>
      <c r="G73" s="82" t="s">
        <v>989</v>
      </c>
      <c r="H73" s="25" t="s">
        <v>1000</v>
      </c>
      <c r="I73" s="53"/>
      <c r="J73" s="105">
        <v>300</v>
      </c>
      <c r="K73" s="38"/>
      <c r="L73" s="26">
        <v>2</v>
      </c>
      <c r="M73" s="26"/>
      <c r="N73" s="26">
        <v>1</v>
      </c>
      <c r="O73" s="26"/>
      <c r="P73" s="43">
        <f t="shared" si="25"/>
        <v>600</v>
      </c>
      <c r="Q73" s="43">
        <f t="shared" si="24"/>
        <v>0</v>
      </c>
      <c r="R73" s="33">
        <f t="shared" si="22"/>
        <v>-600</v>
      </c>
      <c r="S73" s="82"/>
      <c r="T73" s="38"/>
    </row>
    <row r="74" spans="1:20">
      <c r="A74" s="20">
        <v>21</v>
      </c>
      <c r="B74" s="25" t="s">
        <v>991</v>
      </c>
      <c r="C74" s="25" t="s">
        <v>991</v>
      </c>
      <c r="D74" s="25" t="s">
        <v>991</v>
      </c>
      <c r="E74" s="102"/>
      <c r="F74" s="26" t="s">
        <v>991</v>
      </c>
      <c r="G74" s="82" t="s">
        <v>992</v>
      </c>
      <c r="H74" s="25" t="s">
        <v>992</v>
      </c>
      <c r="I74" s="53"/>
      <c r="J74" s="105">
        <v>700</v>
      </c>
      <c r="K74" s="38"/>
      <c r="L74" s="26">
        <v>4</v>
      </c>
      <c r="M74" s="26"/>
      <c r="N74" s="26">
        <v>1</v>
      </c>
      <c r="O74" s="26"/>
      <c r="P74" s="43">
        <f t="shared" ref="P74" si="29">N74*L74*J74</f>
        <v>2800</v>
      </c>
      <c r="Q74" s="43">
        <f t="shared" ref="Q74" si="30">K74*M74*O74</f>
        <v>0</v>
      </c>
      <c r="R74" s="33">
        <f t="shared" ref="R74" si="31">Q74-P74</f>
        <v>-2800</v>
      </c>
      <c r="S74" s="82" t="s">
        <v>1001</v>
      </c>
      <c r="T74" s="38"/>
    </row>
    <row r="75" spans="1:20">
      <c r="A75" s="144" t="s">
        <v>40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55"/>
      <c r="P75" s="56">
        <f>SUM(P55:P74)</f>
        <v>49104</v>
      </c>
      <c r="Q75" s="56">
        <f>SUM(Q55:Q74)</f>
        <v>0</v>
      </c>
      <c r="R75" s="33">
        <f>Q75-P75</f>
        <v>-49104</v>
      </c>
      <c r="S75" s="20"/>
      <c r="T75" s="38"/>
    </row>
    <row r="76" spans="1:20" ht="20.399999999999999">
      <c r="A76" s="131" t="s">
        <v>725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3"/>
      <c r="S76" s="133"/>
      <c r="T76" s="133"/>
    </row>
    <row r="77" spans="1:20">
      <c r="A77" s="21" t="s">
        <v>658</v>
      </c>
      <c r="B77" s="21" t="s">
        <v>406</v>
      </c>
      <c r="C77" s="21" t="s">
        <v>19</v>
      </c>
      <c r="D77" s="21" t="s">
        <v>20</v>
      </c>
      <c r="E77" s="49" t="s">
        <v>21</v>
      </c>
      <c r="F77" s="21" t="s">
        <v>22</v>
      </c>
      <c r="G77" s="21" t="s">
        <v>23</v>
      </c>
      <c r="H77" s="21" t="s">
        <v>24</v>
      </c>
      <c r="I77" s="21" t="s">
        <v>25</v>
      </c>
      <c r="J77" s="23" t="s">
        <v>26</v>
      </c>
      <c r="K77" s="24" t="s">
        <v>27</v>
      </c>
      <c r="L77" s="21" t="s">
        <v>28</v>
      </c>
      <c r="M77" s="24" t="s">
        <v>29</v>
      </c>
      <c r="N77" s="21" t="s">
        <v>30</v>
      </c>
      <c r="O77" s="24" t="s">
        <v>31</v>
      </c>
      <c r="P77" s="23" t="s">
        <v>32</v>
      </c>
      <c r="Q77" s="24" t="s">
        <v>33</v>
      </c>
      <c r="R77" s="23" t="s">
        <v>34</v>
      </c>
      <c r="S77" s="23" t="s">
        <v>35</v>
      </c>
      <c r="T77" s="50" t="s">
        <v>36</v>
      </c>
    </row>
    <row r="78" spans="1:20">
      <c r="A78" s="134" t="s">
        <v>711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29"/>
      <c r="S78" s="129"/>
      <c r="T78" s="130"/>
    </row>
    <row r="79" spans="1:20">
      <c r="A79" s="20">
        <v>1</v>
      </c>
      <c r="B79" s="25"/>
      <c r="C79" s="38"/>
      <c r="D79" s="51"/>
      <c r="E79" s="52"/>
      <c r="F79" s="26"/>
      <c r="G79" s="26"/>
      <c r="H79" s="25"/>
      <c r="I79" s="53"/>
      <c r="J79" s="54"/>
      <c r="K79" s="38"/>
      <c r="L79" s="26"/>
      <c r="M79" s="26"/>
      <c r="N79" s="26"/>
      <c r="O79" s="26"/>
      <c r="P79" s="43">
        <f t="shared" ref="P79:P80" si="32">N79*L79*J79</f>
        <v>0</v>
      </c>
      <c r="Q79" s="43">
        <f t="shared" ref="Q79:Q80" si="33">K79*M79*O79</f>
        <v>0</v>
      </c>
      <c r="R79" s="33">
        <f t="shared" ref="R79:R81" si="34">Q79-P79</f>
        <v>0</v>
      </c>
      <c r="S79" s="38"/>
      <c r="T79" s="38"/>
    </row>
    <row r="80" spans="1:20">
      <c r="A80" s="20">
        <v>2</v>
      </c>
      <c r="B80" s="25"/>
      <c r="C80" s="38"/>
      <c r="D80" s="51"/>
      <c r="E80" s="52"/>
      <c r="F80" s="26"/>
      <c r="G80" s="26"/>
      <c r="H80" s="25"/>
      <c r="I80" s="53"/>
      <c r="J80" s="54"/>
      <c r="K80" s="38"/>
      <c r="L80" s="26"/>
      <c r="M80" s="26"/>
      <c r="N80" s="26"/>
      <c r="O80" s="26"/>
      <c r="P80" s="43">
        <f t="shared" si="32"/>
        <v>0</v>
      </c>
      <c r="Q80" s="43">
        <f t="shared" si="33"/>
        <v>0</v>
      </c>
      <c r="R80" s="33">
        <f t="shared" si="34"/>
        <v>0</v>
      </c>
      <c r="S80" s="38"/>
      <c r="T80" s="38"/>
    </row>
    <row r="81" spans="1:20">
      <c r="A81" s="144" t="s">
        <v>40</v>
      </c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55"/>
      <c r="P81" s="56">
        <f>SUM(P79:P80)</f>
        <v>0</v>
      </c>
      <c r="Q81" s="56">
        <f>SUM(Q79:Q80)</f>
        <v>0</v>
      </c>
      <c r="R81" s="33">
        <f t="shared" si="34"/>
        <v>0</v>
      </c>
      <c r="S81" s="38"/>
      <c r="T81" s="38"/>
    </row>
    <row r="82" spans="1:20" ht="20.399999999999999">
      <c r="A82" s="131" t="s">
        <v>724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3"/>
      <c r="S82" s="133"/>
      <c r="T82" s="133"/>
    </row>
    <row r="83" spans="1:20">
      <c r="A83" s="21" t="s">
        <v>658</v>
      </c>
      <c r="B83" s="21" t="s">
        <v>406</v>
      </c>
      <c r="C83" s="21" t="s">
        <v>19</v>
      </c>
      <c r="D83" s="21" t="s">
        <v>20</v>
      </c>
      <c r="E83" s="49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3" t="s">
        <v>32</v>
      </c>
      <c r="Q83" s="24" t="s">
        <v>33</v>
      </c>
      <c r="R83" s="23" t="s">
        <v>34</v>
      </c>
      <c r="S83" s="23" t="s">
        <v>35</v>
      </c>
      <c r="T83" s="50" t="s">
        <v>36</v>
      </c>
    </row>
    <row r="84" spans="1:20">
      <c r="A84" s="20">
        <v>1</v>
      </c>
      <c r="B84" s="38"/>
      <c r="C84" s="38"/>
      <c r="D84" s="26"/>
      <c r="E84" s="52"/>
      <c r="F84" s="26"/>
      <c r="G84" s="26"/>
      <c r="H84" s="26"/>
      <c r="I84" s="26"/>
      <c r="J84" s="32"/>
      <c r="K84" s="26"/>
      <c r="L84" s="26"/>
      <c r="M84" s="26"/>
      <c r="N84" s="26"/>
      <c r="O84" s="26"/>
      <c r="P84" s="43">
        <f t="shared" ref="P84:P85" si="35">N84*L84*J84</f>
        <v>0</v>
      </c>
      <c r="Q84" s="43">
        <f t="shared" ref="Q84:Q85" si="36">K84*M84*O84</f>
        <v>0</v>
      </c>
      <c r="R84" s="33">
        <f t="shared" ref="R84:R86" si="37">Q84-P84</f>
        <v>0</v>
      </c>
      <c r="S84" s="38"/>
      <c r="T84" s="38"/>
    </row>
    <row r="85" spans="1:20">
      <c r="A85" s="20">
        <v>2</v>
      </c>
      <c r="B85" s="38"/>
      <c r="C85" s="38"/>
      <c r="D85" s="26"/>
      <c r="E85" s="52"/>
      <c r="F85" s="26"/>
      <c r="G85" s="57"/>
      <c r="H85" s="26"/>
      <c r="I85" s="26"/>
      <c r="J85" s="32"/>
      <c r="K85" s="26"/>
      <c r="L85" s="26"/>
      <c r="M85" s="26"/>
      <c r="N85" s="26"/>
      <c r="O85" s="26"/>
      <c r="P85" s="43">
        <f t="shared" si="35"/>
        <v>0</v>
      </c>
      <c r="Q85" s="43">
        <f t="shared" si="36"/>
        <v>0</v>
      </c>
      <c r="R85" s="33">
        <f t="shared" si="37"/>
        <v>0</v>
      </c>
      <c r="S85" s="58"/>
      <c r="T85" s="38"/>
    </row>
    <row r="86" spans="1:20">
      <c r="A86" s="144" t="s">
        <v>40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55"/>
      <c r="P86" s="56">
        <f>SUM(P84:P85)</f>
        <v>0</v>
      </c>
      <c r="Q86" s="56">
        <f>SUM(Q84:Q85)</f>
        <v>0</v>
      </c>
      <c r="R86" s="33">
        <f t="shared" si="37"/>
        <v>0</v>
      </c>
      <c r="S86" s="38"/>
      <c r="T86" s="38"/>
    </row>
    <row r="87" spans="1:20" ht="20.399999999999999">
      <c r="A87" s="131" t="s">
        <v>723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3"/>
      <c r="S87" s="133"/>
      <c r="T87" s="133"/>
    </row>
    <row r="88" spans="1:20" s="60" customFormat="1">
      <c r="A88" s="59" t="s">
        <v>18</v>
      </c>
      <c r="B88" s="59" t="s">
        <v>42</v>
      </c>
      <c r="C88" s="59" t="s">
        <v>19</v>
      </c>
      <c r="D88" s="59" t="s">
        <v>43</v>
      </c>
      <c r="E88" s="49" t="s">
        <v>21</v>
      </c>
      <c r="F88" s="59" t="s">
        <v>651</v>
      </c>
      <c r="G88" s="59" t="s">
        <v>652</v>
      </c>
      <c r="H88" s="59" t="s">
        <v>24</v>
      </c>
      <c r="I88" s="21" t="s">
        <v>25</v>
      </c>
      <c r="J88" s="23" t="s">
        <v>26</v>
      </c>
      <c r="K88" s="24" t="s">
        <v>27</v>
      </c>
      <c r="L88" s="21" t="s">
        <v>28</v>
      </c>
      <c r="M88" s="24" t="s">
        <v>29</v>
      </c>
      <c r="N88" s="21" t="s">
        <v>30</v>
      </c>
      <c r="O88" s="24" t="s">
        <v>31</v>
      </c>
      <c r="P88" s="23" t="s">
        <v>32</v>
      </c>
      <c r="Q88" s="24" t="s">
        <v>33</v>
      </c>
      <c r="R88" s="23" t="s">
        <v>34</v>
      </c>
      <c r="S88" s="23" t="s">
        <v>35</v>
      </c>
      <c r="T88" s="50" t="s">
        <v>36</v>
      </c>
    </row>
    <row r="89" spans="1:20">
      <c r="A89" s="134" t="s">
        <v>710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61"/>
      <c r="S89" s="61"/>
      <c r="T89" s="62"/>
    </row>
    <row r="90" spans="1:20">
      <c r="A90" s="20">
        <v>1</v>
      </c>
      <c r="B90" s="26" t="s">
        <v>960</v>
      </c>
      <c r="C90" s="38" t="s">
        <v>960</v>
      </c>
      <c r="D90" s="20" t="s">
        <v>44</v>
      </c>
      <c r="E90" s="52"/>
      <c r="F90" s="26"/>
      <c r="G90" s="26"/>
      <c r="H90" s="26"/>
      <c r="I90" s="26"/>
      <c r="J90" s="32"/>
      <c r="K90" s="26"/>
      <c r="L90" s="26"/>
      <c r="M90" s="26"/>
      <c r="N90" s="26"/>
      <c r="O90" s="26"/>
      <c r="P90" s="43">
        <f>N90*L90*J90</f>
        <v>0</v>
      </c>
      <c r="Q90" s="43">
        <f t="shared" ref="Q90" si="38">K90*M90*O90</f>
        <v>0</v>
      </c>
      <c r="R90" s="33">
        <f>Q90-P90</f>
        <v>0</v>
      </c>
      <c r="S90" s="101"/>
      <c r="T90" s="38"/>
    </row>
    <row r="91" spans="1:20">
      <c r="A91" s="20">
        <v>2</v>
      </c>
      <c r="B91" s="26"/>
      <c r="C91" s="38"/>
      <c r="D91" s="20"/>
      <c r="E91" s="52"/>
      <c r="F91" s="26"/>
      <c r="G91" s="26"/>
      <c r="H91" s="26"/>
      <c r="I91" s="26"/>
      <c r="J91" s="32"/>
      <c r="K91" s="26"/>
      <c r="L91" s="26"/>
      <c r="M91" s="26"/>
      <c r="N91" s="26"/>
      <c r="O91" s="26"/>
      <c r="P91" s="43">
        <f t="shared" ref="P91" si="39">N91*L91*J91</f>
        <v>0</v>
      </c>
      <c r="Q91" s="43">
        <f t="shared" ref="Q91" si="40">K91*M91*O91</f>
        <v>0</v>
      </c>
      <c r="R91" s="33">
        <f t="shared" ref="R91:R92" si="41">Q91-P91</f>
        <v>0</v>
      </c>
      <c r="S91" s="38"/>
      <c r="T91" s="38"/>
    </row>
    <row r="92" spans="1:20">
      <c r="A92" s="144" t="s">
        <v>40</v>
      </c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55"/>
      <c r="P92" s="56">
        <f>SUM(P90:P91)</f>
        <v>0</v>
      </c>
      <c r="Q92" s="56">
        <f>SUM(Q90:Q91)</f>
        <v>0</v>
      </c>
      <c r="R92" s="33">
        <f t="shared" si="41"/>
        <v>0</v>
      </c>
      <c r="S92" s="38"/>
      <c r="T92" s="38"/>
    </row>
    <row r="93" spans="1:20" ht="20.399999999999999">
      <c r="A93" s="131" t="s">
        <v>726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3"/>
      <c r="S93" s="133"/>
      <c r="T93" s="133"/>
    </row>
    <row r="94" spans="1:20">
      <c r="A94" s="21" t="s">
        <v>658</v>
      </c>
      <c r="B94" s="21" t="s">
        <v>406</v>
      </c>
      <c r="C94" s="21" t="s">
        <v>19</v>
      </c>
      <c r="D94" s="21" t="s">
        <v>20</v>
      </c>
      <c r="E94" s="49" t="s">
        <v>21</v>
      </c>
      <c r="F94" s="21" t="s">
        <v>22</v>
      </c>
      <c r="G94" s="21" t="s">
        <v>23</v>
      </c>
      <c r="H94" s="21" t="s">
        <v>24</v>
      </c>
      <c r="I94" s="21" t="s">
        <v>25</v>
      </c>
      <c r="J94" s="23" t="s">
        <v>26</v>
      </c>
      <c r="K94" s="24" t="s">
        <v>27</v>
      </c>
      <c r="L94" s="21" t="s">
        <v>28</v>
      </c>
      <c r="M94" s="24" t="s">
        <v>29</v>
      </c>
      <c r="N94" s="21" t="s">
        <v>30</v>
      </c>
      <c r="O94" s="24" t="s">
        <v>31</v>
      </c>
      <c r="P94" s="23" t="s">
        <v>32</v>
      </c>
      <c r="Q94" s="24" t="s">
        <v>33</v>
      </c>
      <c r="R94" s="23" t="s">
        <v>34</v>
      </c>
      <c r="S94" s="23" t="s">
        <v>35</v>
      </c>
      <c r="T94" s="50" t="s">
        <v>36</v>
      </c>
    </row>
    <row r="95" spans="1:20">
      <c r="A95" s="134" t="s">
        <v>715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61"/>
      <c r="S95" s="61"/>
      <c r="T95" s="62"/>
    </row>
    <row r="96" spans="1:20">
      <c r="A96" s="20">
        <v>1</v>
      </c>
      <c r="B96" s="26"/>
      <c r="C96" s="25"/>
      <c r="D96" s="26"/>
      <c r="E96" s="63"/>
      <c r="F96" s="26"/>
      <c r="G96" s="26"/>
      <c r="H96" s="26"/>
      <c r="I96" s="26"/>
      <c r="J96" s="32"/>
      <c r="K96" s="26"/>
      <c r="L96" s="26"/>
      <c r="M96" s="26"/>
      <c r="N96" s="26"/>
      <c r="O96" s="26"/>
      <c r="P96" s="43"/>
      <c r="Q96" s="43">
        <f t="shared" ref="Q96:Q97" si="42">K96*M96*O96</f>
        <v>0</v>
      </c>
      <c r="R96" s="33">
        <f t="shared" ref="R96:R98" si="43">Q96-P96</f>
        <v>0</v>
      </c>
      <c r="S96" s="58"/>
      <c r="T96" s="38"/>
    </row>
    <row r="97" spans="1:20">
      <c r="A97" s="20">
        <v>2</v>
      </c>
      <c r="B97" s="26"/>
      <c r="C97" s="25"/>
      <c r="D97" s="26"/>
      <c r="E97" s="63"/>
      <c r="F97" s="26"/>
      <c r="G97" s="26"/>
      <c r="H97" s="26"/>
      <c r="I97" s="26"/>
      <c r="J97" s="32"/>
      <c r="K97" s="26"/>
      <c r="L97" s="26"/>
      <c r="M97" s="26"/>
      <c r="N97" s="26"/>
      <c r="O97" s="26"/>
      <c r="P97" s="43"/>
      <c r="Q97" s="43">
        <f t="shared" si="42"/>
        <v>0</v>
      </c>
      <c r="R97" s="33">
        <f t="shared" si="43"/>
        <v>0</v>
      </c>
      <c r="S97" s="58"/>
      <c r="T97" s="38"/>
    </row>
    <row r="98" spans="1:20">
      <c r="A98" s="144" t="s">
        <v>40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48"/>
      <c r="P98" s="56">
        <v>0</v>
      </c>
      <c r="Q98" s="56">
        <f>SUM(Q96:Q97)</f>
        <v>0</v>
      </c>
      <c r="R98" s="33">
        <f t="shared" si="43"/>
        <v>0</v>
      </c>
      <c r="S98" s="38"/>
      <c r="T98" s="38"/>
    </row>
    <row r="99" spans="1:20">
      <c r="A99" s="146" t="s">
        <v>709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64">
        <f>P51+P81+P86+P92+P98+P75</f>
        <v>49104</v>
      </c>
      <c r="Q99" s="64">
        <f>Q51+Q81+Q86+Q92+Q98</f>
        <v>0</v>
      </c>
      <c r="R99" s="65"/>
      <c r="S99" s="66"/>
      <c r="T99" s="66"/>
    </row>
    <row r="100" spans="1:20" s="89" customFormat="1" ht="15.6">
      <c r="A100" s="108" t="s">
        <v>948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68">
        <v>0.05</v>
      </c>
      <c r="P100" s="96">
        <f>(P99-P51)*O100</f>
        <v>2455.2000000000003</v>
      </c>
      <c r="Q100" s="96">
        <f>Q99*O100</f>
        <v>0</v>
      </c>
      <c r="R100" s="87"/>
      <c r="S100" s="88"/>
      <c r="T100" s="88"/>
    </row>
    <row r="101" spans="1:20" s="89" customFormat="1" ht="15.6">
      <c r="A101" s="108" t="s">
        <v>949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68">
        <v>0.1</v>
      </c>
      <c r="P101" s="96">
        <f>P51*O101</f>
        <v>0</v>
      </c>
      <c r="Q101" s="96">
        <f>Q100*O101</f>
        <v>0</v>
      </c>
      <c r="R101" s="87"/>
      <c r="S101" s="88"/>
      <c r="T101" s="88"/>
    </row>
    <row r="102" spans="1:20">
      <c r="A102" s="153" t="s">
        <v>721</v>
      </c>
      <c r="B102" s="153"/>
      <c r="C102" s="153"/>
      <c r="D102" s="153"/>
      <c r="E102" s="153"/>
      <c r="F102" s="153"/>
      <c r="G102" s="67" t="s">
        <v>45</v>
      </c>
      <c r="H102" s="108" t="s">
        <v>722</v>
      </c>
      <c r="I102" s="108"/>
      <c r="J102" s="108"/>
      <c r="K102" s="108"/>
      <c r="L102" s="108"/>
      <c r="M102" s="108"/>
      <c r="N102" s="108"/>
      <c r="O102" s="68">
        <v>0.06</v>
      </c>
      <c r="P102" s="32">
        <f>(P99+P100+P101-P92)*O102</f>
        <v>3093.5519999999997</v>
      </c>
      <c r="Q102" s="32">
        <f>Q99*O102</f>
        <v>0</v>
      </c>
      <c r="R102" s="33"/>
      <c r="S102" s="38"/>
      <c r="T102" s="38"/>
    </row>
    <row r="103" spans="1:20">
      <c r="A103" s="147" t="s">
        <v>46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9"/>
      <c r="P103" s="32">
        <f>SUM(P99:P102)</f>
        <v>54652.751999999993</v>
      </c>
      <c r="Q103" s="32">
        <f>SUM(Q99:Q102)</f>
        <v>0</v>
      </c>
      <c r="R103" s="33"/>
      <c r="S103" s="38"/>
      <c r="T103" s="38"/>
    </row>
    <row r="104" spans="1:20">
      <c r="A104" s="150" t="s">
        <v>47</v>
      </c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2"/>
      <c r="P104" s="69"/>
      <c r="Q104" s="69"/>
      <c r="R104" s="69"/>
      <c r="S104" s="69"/>
      <c r="T104" s="69"/>
    </row>
    <row r="105" spans="1:20" ht="15" customHeight="1">
      <c r="A105" s="106" t="s">
        <v>41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70" t="s">
        <v>716</v>
      </c>
      <c r="O105" s="80" t="s">
        <v>735</v>
      </c>
      <c r="P105" s="75">
        <f>SUMIF(报价结算清单!$E$12:$E$1009,A105,报价结算清单!$P$12:$P$1009)/P99</f>
        <v>0</v>
      </c>
      <c r="Q105" s="71" t="e">
        <f>SUMIF(报价结算清单!$E$12:$E$1009,B105,报价结算清单!$Q$12:$Q$1009)/Q99</f>
        <v>#DIV/0!</v>
      </c>
      <c r="R105" s="33"/>
      <c r="S105" s="38"/>
      <c r="T105" s="38"/>
    </row>
    <row r="106" spans="1:20" ht="15" customHeight="1">
      <c r="A106" s="106" t="s">
        <v>933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70" t="s">
        <v>718</v>
      </c>
      <c r="O106" s="80" t="s">
        <v>735</v>
      </c>
      <c r="P106" s="72">
        <f>P75/P99</f>
        <v>1</v>
      </c>
      <c r="Q106" s="72" t="e">
        <f>Q75/Q99</f>
        <v>#DIV/0!</v>
      </c>
      <c r="R106" s="33"/>
      <c r="S106" s="38"/>
      <c r="T106" s="38"/>
    </row>
    <row r="107" spans="1:20" ht="15" customHeight="1">
      <c r="A107" s="106" t="s">
        <v>737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70" t="s">
        <v>718</v>
      </c>
      <c r="O107" s="80" t="s">
        <v>735</v>
      </c>
      <c r="P107" s="72">
        <f>P81/P99</f>
        <v>0</v>
      </c>
      <c r="Q107" s="72" t="e">
        <f>Q81/Q99</f>
        <v>#DIV/0!</v>
      </c>
      <c r="R107" s="33"/>
      <c r="S107" s="38"/>
      <c r="T107" s="38"/>
    </row>
    <row r="108" spans="1:20" ht="15" customHeight="1">
      <c r="A108" s="106" t="s">
        <v>738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70" t="s">
        <v>718</v>
      </c>
      <c r="O108" s="80" t="s">
        <v>735</v>
      </c>
      <c r="P108" s="72">
        <f>P86/P99</f>
        <v>0</v>
      </c>
      <c r="Q108" s="72" t="e">
        <f>Q86/Q99</f>
        <v>#DIV/0!</v>
      </c>
      <c r="R108" s="33"/>
      <c r="S108" s="38"/>
      <c r="T108" s="38"/>
    </row>
    <row r="109" spans="1:20" ht="15" customHeight="1">
      <c r="A109" s="106" t="s">
        <v>704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70" t="s">
        <v>718</v>
      </c>
      <c r="O109" s="80" t="s">
        <v>735</v>
      </c>
      <c r="P109" s="72">
        <f>P92/P99</f>
        <v>0</v>
      </c>
      <c r="Q109" s="72" t="e">
        <f>Q92/Q99</f>
        <v>#DIV/0!</v>
      </c>
      <c r="R109" s="33"/>
      <c r="S109" s="38"/>
      <c r="T109" s="38"/>
    </row>
    <row r="110" spans="1:20" ht="15" customHeight="1">
      <c r="A110" s="106" t="s">
        <v>736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70" t="s">
        <v>717</v>
      </c>
      <c r="O110" s="80" t="s">
        <v>735</v>
      </c>
      <c r="P110" s="72">
        <f>P98/P99</f>
        <v>0</v>
      </c>
      <c r="Q110" s="72" t="e">
        <f>Q98/Q99</f>
        <v>#DIV/0!</v>
      </c>
      <c r="R110" s="33"/>
      <c r="S110" s="38"/>
      <c r="T110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06:M106"/>
    <mergeCell ref="A51:N51"/>
    <mergeCell ref="A50:N50"/>
    <mergeCell ref="A99:O99"/>
    <mergeCell ref="H102:N102"/>
    <mergeCell ref="A103:O103"/>
    <mergeCell ref="A104:O104"/>
    <mergeCell ref="A102:F102"/>
    <mergeCell ref="A105:M105"/>
    <mergeCell ref="C36:C37"/>
    <mergeCell ref="B38:B39"/>
    <mergeCell ref="C38:C39"/>
    <mergeCell ref="B42:B43"/>
    <mergeCell ref="B44:B45"/>
    <mergeCell ref="R93:T93"/>
    <mergeCell ref="R87:T87"/>
    <mergeCell ref="A86:N86"/>
    <mergeCell ref="R76:T76"/>
    <mergeCell ref="A52:Q52"/>
    <mergeCell ref="R52:T52"/>
    <mergeCell ref="A54:Q54"/>
    <mergeCell ref="R54:T54"/>
    <mergeCell ref="A75:N75"/>
    <mergeCell ref="R82:T82"/>
    <mergeCell ref="A81:N81"/>
    <mergeCell ref="R78:T78"/>
    <mergeCell ref="A78:Q78"/>
    <mergeCell ref="A25:Q25"/>
    <mergeCell ref="A41:Q41"/>
    <mergeCell ref="A98:N98"/>
    <mergeCell ref="A93:Q93"/>
    <mergeCell ref="A92:N92"/>
    <mergeCell ref="A76:Q76"/>
    <mergeCell ref="A82:Q82"/>
    <mergeCell ref="A87:Q87"/>
    <mergeCell ref="A89:Q89"/>
    <mergeCell ref="A95:Q95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7:M107"/>
    <mergeCell ref="A108:M108"/>
    <mergeCell ref="A109:M109"/>
    <mergeCell ref="A110:M110"/>
    <mergeCell ref="A100:N100"/>
    <mergeCell ref="A101:N101"/>
  </mergeCells>
  <phoneticPr fontId="10" type="noConversion"/>
  <dataValidations count="3">
    <dataValidation type="list" allowBlank="1" showInputMessage="1" showErrorMessage="1" sqref="G102" xr:uid="{00000000-0002-0000-0100-000000000000}">
      <formula1>"是,否"</formula1>
    </dataValidation>
    <dataValidation type="list" allowBlank="1" showInputMessage="1" showErrorMessage="1" sqref="O102" xr:uid="{00000000-0002-0000-0100-000001000000}">
      <formula1>"0%,1%,3%,6%"</formula1>
    </dataValidation>
    <dataValidation type="list" allowBlank="1" showInputMessage="1" showErrorMessage="1" sqref="O100:O101" xr:uid="{00000000-0002-0000-0100-000002000000}">
      <formula1>"0%,5%,10%"</formula1>
    </dataValidation>
  </dataValidations>
  <hyperlinks>
    <hyperlink ref="O7" r:id="rId1" xr:uid="{FB6AA27B-823A-4ECB-BB25-A17C7529200F}"/>
    <hyperlink ref="O4" r:id="rId2" xr:uid="{732E9302-43F1-4966-9B7C-9452F1D6233D}"/>
    <hyperlink ref="O5" r:id="rId3" xr:uid="{90E006F7-671C-4066-9D5A-8A0D90C3B05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196" activePane="bottomLeft" state="frozen"/>
      <selection pane="bottomLeft" activeCell="D202" sqref="D202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0" t="s">
        <v>658</v>
      </c>
      <c r="B1" s="90" t="s">
        <v>950</v>
      </c>
      <c r="C1" s="90" t="s">
        <v>925</v>
      </c>
      <c r="D1" s="90" t="s">
        <v>951</v>
      </c>
      <c r="E1" s="90" t="s">
        <v>926</v>
      </c>
      <c r="F1" s="90" t="s">
        <v>927</v>
      </c>
      <c r="G1" s="90" t="s">
        <v>653</v>
      </c>
      <c r="H1" s="91" t="s">
        <v>405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26.4">
      <c r="A3" s="82" t="s">
        <v>719</v>
      </c>
      <c r="B3" s="82" t="s">
        <v>48</v>
      </c>
      <c r="C3" s="82" t="s">
        <v>49</v>
      </c>
      <c r="D3" s="82" t="s">
        <v>50</v>
      </c>
      <c r="E3" s="82" t="s">
        <v>51</v>
      </c>
      <c r="F3" s="97" t="s">
        <v>52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26.4">
      <c r="A4" s="82" t="s">
        <v>408</v>
      </c>
      <c r="B4" s="82" t="s">
        <v>48</v>
      </c>
      <c r="C4" s="82" t="s">
        <v>740</v>
      </c>
      <c r="D4" s="82" t="s">
        <v>741</v>
      </c>
      <c r="E4" s="82" t="s">
        <v>742</v>
      </c>
      <c r="F4" s="97" t="s">
        <v>52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26.4">
      <c r="A5" s="82" t="s">
        <v>409</v>
      </c>
      <c r="B5" s="82" t="s">
        <v>48</v>
      </c>
      <c r="C5" s="82" t="s">
        <v>740</v>
      </c>
      <c r="D5" s="82" t="s">
        <v>741</v>
      </c>
      <c r="E5" s="82" t="s">
        <v>743</v>
      </c>
      <c r="F5" s="97" t="s">
        <v>52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3.8">
      <c r="A6" s="82" t="s">
        <v>410</v>
      </c>
      <c r="B6" s="82" t="s">
        <v>48</v>
      </c>
      <c r="C6" s="82" t="s">
        <v>57</v>
      </c>
      <c r="D6" s="82" t="s">
        <v>58</v>
      </c>
      <c r="E6" s="82" t="s">
        <v>59</v>
      </c>
      <c r="F6" s="97" t="s">
        <v>52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3.8">
      <c r="A7" s="82" t="s">
        <v>411</v>
      </c>
      <c r="B7" s="82" t="s">
        <v>48</v>
      </c>
      <c r="C7" s="82" t="s">
        <v>57</v>
      </c>
      <c r="D7" s="82" t="s">
        <v>60</v>
      </c>
      <c r="E7" s="82" t="s">
        <v>61</v>
      </c>
      <c r="F7" s="97" t="s">
        <v>52</v>
      </c>
      <c r="G7" s="98">
        <v>60</v>
      </c>
      <c r="H7" s="99" t="e">
        <f>SUMIF([2]报价结算清单!$E$12:$E$573,A7,[2]报价结算清单!$P$12:$P$573)</f>
        <v>#VALUE!</v>
      </c>
    </row>
    <row r="8" spans="1:8" ht="13.8">
      <c r="A8" s="82" t="s">
        <v>412</v>
      </c>
      <c r="B8" s="82" t="s">
        <v>48</v>
      </c>
      <c r="C8" s="82" t="s">
        <v>62</v>
      </c>
      <c r="D8" s="82" t="s">
        <v>63</v>
      </c>
      <c r="E8" s="82" t="s">
        <v>64</v>
      </c>
      <c r="F8" s="97" t="s">
        <v>52</v>
      </c>
      <c r="G8" s="98">
        <v>16</v>
      </c>
      <c r="H8" s="99" t="e">
        <f>SUMIF([2]报价结算清单!$E$12:$E$573,A8,[2]报价结算清单!$P$12:$P$573)</f>
        <v>#VALUE!</v>
      </c>
    </row>
    <row r="9" spans="1:8" ht="13.8">
      <c r="A9" s="82" t="s">
        <v>413</v>
      </c>
      <c r="B9" s="82" t="s">
        <v>48</v>
      </c>
      <c r="C9" s="82" t="s">
        <v>62</v>
      </c>
      <c r="D9" s="82" t="s">
        <v>65</v>
      </c>
      <c r="E9" s="82" t="s">
        <v>66</v>
      </c>
      <c r="F9" s="97" t="s">
        <v>52</v>
      </c>
      <c r="G9" s="98">
        <v>20</v>
      </c>
      <c r="H9" s="99" t="e">
        <f>SUMIF([2]报价结算清单!$E$12:$E$573,A9,[2]报价结算清单!$P$12:$P$573)</f>
        <v>#VALUE!</v>
      </c>
    </row>
    <row r="10" spans="1:8" ht="13.8">
      <c r="A10" s="82" t="s">
        <v>414</v>
      </c>
      <c r="B10" s="82" t="s">
        <v>48</v>
      </c>
      <c r="C10" s="82" t="s">
        <v>67</v>
      </c>
      <c r="D10" s="82" t="s">
        <v>745</v>
      </c>
      <c r="E10" s="82" t="s">
        <v>746</v>
      </c>
      <c r="F10" s="97" t="s">
        <v>52</v>
      </c>
      <c r="G10" s="98">
        <v>100</v>
      </c>
      <c r="H10" s="99" t="e">
        <f>SUMIF([2]报价结算清单!$E$12:$E$573,A10,[2]报价结算清单!$P$12:$P$573)</f>
        <v>#VALUE!</v>
      </c>
    </row>
    <row r="11" spans="1:8" ht="13.8">
      <c r="A11" s="82" t="s">
        <v>415</v>
      </c>
      <c r="B11" s="82" t="s">
        <v>48</v>
      </c>
      <c r="C11" s="82" t="s">
        <v>67</v>
      </c>
      <c r="D11" s="82" t="s">
        <v>745</v>
      </c>
      <c r="E11" s="82" t="s">
        <v>747</v>
      </c>
      <c r="F11" s="97" t="s">
        <v>52</v>
      </c>
      <c r="G11" s="98">
        <v>100</v>
      </c>
      <c r="H11" s="99" t="e">
        <f>SUMIF([2]报价结算清单!$E$12:$E$573,A11,[2]报价结算清单!$P$12:$P$573)</f>
        <v>#VALUE!</v>
      </c>
    </row>
    <row r="12" spans="1:8" ht="13.8">
      <c r="A12" s="82" t="s">
        <v>416</v>
      </c>
      <c r="B12" s="82" t="s">
        <v>48</v>
      </c>
      <c r="C12" s="82" t="s">
        <v>67</v>
      </c>
      <c r="D12" s="82" t="s">
        <v>745</v>
      </c>
      <c r="E12" s="82" t="s">
        <v>748</v>
      </c>
      <c r="F12" s="97" t="s">
        <v>52</v>
      </c>
      <c r="G12" s="100">
        <v>110</v>
      </c>
      <c r="H12" s="99" t="e">
        <f>SUMIF([2]报价结算清单!$E$12:$E$573,A12,[2]报价结算清单!$P$12:$P$573)</f>
        <v>#VALUE!</v>
      </c>
    </row>
    <row r="13" spans="1:8" ht="13.8">
      <c r="A13" s="82" t="s">
        <v>417</v>
      </c>
      <c r="B13" s="82" t="s">
        <v>48</v>
      </c>
      <c r="C13" s="82" t="s">
        <v>67</v>
      </c>
      <c r="D13" s="82" t="s">
        <v>745</v>
      </c>
      <c r="E13" s="82" t="s">
        <v>749</v>
      </c>
      <c r="F13" s="97" t="s">
        <v>52</v>
      </c>
      <c r="G13" s="100">
        <v>120</v>
      </c>
      <c r="H13" s="99" t="e">
        <f>SUMIF([2]报价结算清单!$E$12:$E$573,A13,[2]报价结算清单!$P$12:$P$573)</f>
        <v>#VALUE!</v>
      </c>
    </row>
    <row r="14" spans="1:8" ht="13.8">
      <c r="A14" s="82" t="s">
        <v>418</v>
      </c>
      <c r="B14" s="82" t="s">
        <v>48</v>
      </c>
      <c r="C14" s="82" t="s">
        <v>67</v>
      </c>
      <c r="D14" s="82" t="s">
        <v>745</v>
      </c>
      <c r="E14" s="82" t="s">
        <v>750</v>
      </c>
      <c r="F14" s="97" t="s">
        <v>52</v>
      </c>
      <c r="G14" s="100">
        <v>180</v>
      </c>
      <c r="H14" s="99" t="e">
        <f>SUMIF([2]报价结算清单!$E$12:$E$573,A14,[2]报价结算清单!$P$12:$P$573)</f>
        <v>#VALUE!</v>
      </c>
    </row>
    <row r="15" spans="1:8" ht="13.8">
      <c r="A15" s="82" t="s">
        <v>419</v>
      </c>
      <c r="B15" s="82" t="s">
        <v>48</v>
      </c>
      <c r="C15" s="82" t="s">
        <v>67</v>
      </c>
      <c r="D15" s="82" t="s">
        <v>745</v>
      </c>
      <c r="E15" s="82" t="s">
        <v>751</v>
      </c>
      <c r="F15" s="97" t="s">
        <v>52</v>
      </c>
      <c r="G15" s="100">
        <v>180</v>
      </c>
      <c r="H15" s="99" t="e">
        <f>SUMIF([2]报价结算清单!$E$12:$E$573,A15,[2]报价结算清单!$P$12:$P$573)</f>
        <v>#VALUE!</v>
      </c>
    </row>
    <row r="16" spans="1:8" ht="13.8">
      <c r="A16" s="82" t="s">
        <v>420</v>
      </c>
      <c r="B16" s="82" t="s">
        <v>48</v>
      </c>
      <c r="C16" s="82" t="s">
        <v>67</v>
      </c>
      <c r="D16" s="82" t="s">
        <v>745</v>
      </c>
      <c r="E16" s="82" t="s">
        <v>752</v>
      </c>
      <c r="F16" s="97" t="s">
        <v>52</v>
      </c>
      <c r="G16" s="98">
        <v>220</v>
      </c>
      <c r="H16" s="99" t="e">
        <f>SUMIF([2]报价结算清单!$E$12:$E$573,A16,[2]报价结算清单!$P$12:$P$573)</f>
        <v>#VALUE!</v>
      </c>
    </row>
    <row r="17" spans="1:8" ht="13.8">
      <c r="A17" s="82" t="s">
        <v>421</v>
      </c>
      <c r="B17" s="82" t="s">
        <v>48</v>
      </c>
      <c r="C17" s="82" t="s">
        <v>67</v>
      </c>
      <c r="D17" s="82" t="s">
        <v>745</v>
      </c>
      <c r="E17" s="82" t="s">
        <v>753</v>
      </c>
      <c r="F17" s="97" t="s">
        <v>55</v>
      </c>
      <c r="G17" s="98">
        <v>100</v>
      </c>
      <c r="H17" s="99" t="e">
        <f>SUMIF([2]报价结算清单!$E$12:$E$573,A17,[2]报价结算清单!$P$12:$P$573)</f>
        <v>#VALUE!</v>
      </c>
    </row>
    <row r="18" spans="1:8" ht="13.8">
      <c r="A18" s="82" t="s">
        <v>422</v>
      </c>
      <c r="B18" s="82" t="s">
        <v>48</v>
      </c>
      <c r="C18" s="82" t="s">
        <v>67</v>
      </c>
      <c r="D18" s="82" t="s">
        <v>745</v>
      </c>
      <c r="E18" s="82" t="s">
        <v>754</v>
      </c>
      <c r="F18" s="97" t="s">
        <v>55</v>
      </c>
      <c r="G18" s="98">
        <v>120</v>
      </c>
      <c r="H18" s="99" t="e">
        <f>SUMIF([2]报价结算清单!$E$12:$E$573,A18,[2]报价结算清单!$P$12:$P$573)</f>
        <v>#VALUE!</v>
      </c>
    </row>
    <row r="19" spans="1:8" ht="13.8">
      <c r="A19" s="82" t="s">
        <v>423</v>
      </c>
      <c r="B19" s="82" t="s">
        <v>48</v>
      </c>
      <c r="C19" s="82" t="s">
        <v>67</v>
      </c>
      <c r="D19" s="82" t="s">
        <v>745</v>
      </c>
      <c r="E19" s="82" t="s">
        <v>755</v>
      </c>
      <c r="F19" s="97" t="s">
        <v>55</v>
      </c>
      <c r="G19" s="98">
        <v>120</v>
      </c>
      <c r="H19" s="99" t="e">
        <f>SUMIF([2]报价结算清单!$E$12:$E$573,A19,[2]报价结算清单!$P$12:$P$573)</f>
        <v>#VALUE!</v>
      </c>
    </row>
    <row r="20" spans="1:8" ht="13.8">
      <c r="A20" s="82" t="s">
        <v>424</v>
      </c>
      <c r="B20" s="82" t="s">
        <v>48</v>
      </c>
      <c r="C20" s="82" t="s">
        <v>67</v>
      </c>
      <c r="D20" s="82" t="s">
        <v>745</v>
      </c>
      <c r="E20" s="82" t="s">
        <v>756</v>
      </c>
      <c r="F20" s="97" t="s">
        <v>55</v>
      </c>
      <c r="G20" s="98">
        <v>140</v>
      </c>
      <c r="H20" s="99" t="e">
        <f>SUMIF([2]报价结算清单!$E$12:$E$573,A20,[2]报价结算清单!$P$12:$P$573)</f>
        <v>#VALUE!</v>
      </c>
    </row>
    <row r="21" spans="1:8" ht="13.8">
      <c r="A21" s="82" t="s">
        <v>425</v>
      </c>
      <c r="B21" s="82" t="s">
        <v>48</v>
      </c>
      <c r="C21" s="82" t="s">
        <v>67</v>
      </c>
      <c r="D21" s="82" t="s">
        <v>745</v>
      </c>
      <c r="E21" s="82" t="s">
        <v>757</v>
      </c>
      <c r="F21" s="97" t="s">
        <v>55</v>
      </c>
      <c r="G21" s="98">
        <v>140</v>
      </c>
      <c r="H21" s="99" t="e">
        <f>SUMIF([2]报价结算清单!$E$12:$E$573,A21,[2]报价结算清单!$P$12:$P$573)</f>
        <v>#VALUE!</v>
      </c>
    </row>
    <row r="22" spans="1:8" ht="13.8">
      <c r="A22" s="82" t="s">
        <v>426</v>
      </c>
      <c r="B22" s="82" t="s">
        <v>48</v>
      </c>
      <c r="C22" s="82" t="s">
        <v>68</v>
      </c>
      <c r="D22" s="82" t="s">
        <v>69</v>
      </c>
      <c r="E22" s="82" t="s">
        <v>70</v>
      </c>
      <c r="F22" s="97" t="s">
        <v>71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3.8">
      <c r="A23" s="82" t="s">
        <v>427</v>
      </c>
      <c r="B23" s="82" t="s">
        <v>48</v>
      </c>
      <c r="C23" s="82" t="s">
        <v>68</v>
      </c>
      <c r="D23" s="82" t="s">
        <v>758</v>
      </c>
      <c r="E23" s="82" t="s">
        <v>759</v>
      </c>
      <c r="F23" s="97" t="s">
        <v>71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3.8">
      <c r="A24" s="82" t="s">
        <v>428</v>
      </c>
      <c r="B24" s="82" t="s">
        <v>48</v>
      </c>
      <c r="C24" s="82" t="s">
        <v>72</v>
      </c>
      <c r="D24" s="82" t="s">
        <v>72</v>
      </c>
      <c r="E24" s="82" t="s">
        <v>73</v>
      </c>
      <c r="F24" s="97" t="s">
        <v>56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3.8">
      <c r="A25" s="82" t="s">
        <v>429</v>
      </c>
      <c r="B25" s="82" t="s">
        <v>48</v>
      </c>
      <c r="C25" s="82" t="s">
        <v>74</v>
      </c>
      <c r="D25" s="82" t="s">
        <v>74</v>
      </c>
      <c r="E25" s="82" t="s">
        <v>75</v>
      </c>
      <c r="F25" s="97" t="s">
        <v>56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3.8">
      <c r="A26" s="82" t="s">
        <v>430</v>
      </c>
      <c r="B26" s="82" t="s">
        <v>48</v>
      </c>
      <c r="C26" s="82" t="s">
        <v>76</v>
      </c>
      <c r="D26" s="82" t="s">
        <v>77</v>
      </c>
      <c r="E26" s="82" t="s">
        <v>78</v>
      </c>
      <c r="F26" s="97" t="s">
        <v>52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3.8">
      <c r="A27" s="82" t="s">
        <v>431</v>
      </c>
      <c r="B27" s="82" t="s">
        <v>48</v>
      </c>
      <c r="C27" s="82" t="s">
        <v>79</v>
      </c>
      <c r="D27" s="82" t="s">
        <v>80</v>
      </c>
      <c r="E27" s="82" t="s">
        <v>64</v>
      </c>
      <c r="F27" s="97" t="s">
        <v>56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3.8">
      <c r="A28" s="82" t="s">
        <v>432</v>
      </c>
      <c r="B28" s="82" t="s">
        <v>48</v>
      </c>
      <c r="C28" s="82" t="s">
        <v>79</v>
      </c>
      <c r="D28" s="82" t="s">
        <v>760</v>
      </c>
      <c r="E28" s="82" t="s">
        <v>744</v>
      </c>
      <c r="F28" s="97" t="s">
        <v>52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3.8">
      <c r="A29" s="82" t="s">
        <v>433</v>
      </c>
      <c r="B29" s="82" t="s">
        <v>48</v>
      </c>
      <c r="C29" s="82" t="s">
        <v>79</v>
      </c>
      <c r="D29" s="82" t="s">
        <v>761</v>
      </c>
      <c r="E29" s="82" t="s">
        <v>744</v>
      </c>
      <c r="F29" s="97" t="s">
        <v>56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3.8">
      <c r="A30" s="82" t="s">
        <v>434</v>
      </c>
      <c r="B30" s="82" t="s">
        <v>48</v>
      </c>
      <c r="C30" s="82" t="s">
        <v>79</v>
      </c>
      <c r="D30" s="82" t="s">
        <v>762</v>
      </c>
      <c r="E30" s="82" t="s">
        <v>744</v>
      </c>
      <c r="F30" s="97" t="s">
        <v>56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26.4">
      <c r="A31" s="82" t="s">
        <v>435</v>
      </c>
      <c r="B31" s="82" t="s">
        <v>48</v>
      </c>
      <c r="C31" s="82" t="s">
        <v>81</v>
      </c>
      <c r="D31" s="82" t="s">
        <v>82</v>
      </c>
      <c r="E31" s="82" t="s">
        <v>83</v>
      </c>
      <c r="F31" s="97" t="s">
        <v>55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26.4">
      <c r="A32" s="82" t="s">
        <v>436</v>
      </c>
      <c r="B32" s="82" t="s">
        <v>48</v>
      </c>
      <c r="C32" s="82" t="s">
        <v>81</v>
      </c>
      <c r="D32" s="82" t="s">
        <v>84</v>
      </c>
      <c r="E32" s="82" t="s">
        <v>85</v>
      </c>
      <c r="F32" s="97" t="s">
        <v>55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3.8">
      <c r="A33" s="82" t="s">
        <v>437</v>
      </c>
      <c r="B33" s="82" t="s">
        <v>48</v>
      </c>
      <c r="C33" s="82" t="s">
        <v>81</v>
      </c>
      <c r="D33" s="82" t="s">
        <v>763</v>
      </c>
      <c r="E33" s="82" t="s">
        <v>86</v>
      </c>
      <c r="F33" s="97" t="s">
        <v>55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26.4">
      <c r="A34" s="82" t="s">
        <v>438</v>
      </c>
      <c r="B34" s="82" t="s">
        <v>48</v>
      </c>
      <c r="C34" s="82" t="s">
        <v>88</v>
      </c>
      <c r="D34" s="82" t="s">
        <v>89</v>
      </c>
      <c r="E34" s="82" t="s">
        <v>90</v>
      </c>
      <c r="F34" s="97" t="s">
        <v>52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26.4">
      <c r="A35" s="82" t="s">
        <v>439</v>
      </c>
      <c r="B35" s="82" t="s">
        <v>48</v>
      </c>
      <c r="C35" s="82" t="s">
        <v>88</v>
      </c>
      <c r="D35" s="82" t="s">
        <v>91</v>
      </c>
      <c r="E35" s="82" t="s">
        <v>92</v>
      </c>
      <c r="F35" s="97" t="s">
        <v>52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26.4">
      <c r="A36" s="82" t="s">
        <v>440</v>
      </c>
      <c r="B36" s="82" t="s">
        <v>48</v>
      </c>
      <c r="C36" s="82" t="s">
        <v>88</v>
      </c>
      <c r="D36" s="82" t="s">
        <v>93</v>
      </c>
      <c r="E36" s="82" t="s">
        <v>94</v>
      </c>
      <c r="F36" s="97" t="s">
        <v>52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3.8">
      <c r="A37" s="82" t="s">
        <v>441</v>
      </c>
      <c r="B37" s="82" t="s">
        <v>48</v>
      </c>
      <c r="C37" s="82" t="s">
        <v>88</v>
      </c>
      <c r="D37" s="82" t="s">
        <v>95</v>
      </c>
      <c r="E37" s="82" t="s">
        <v>96</v>
      </c>
      <c r="F37" s="97" t="s">
        <v>52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26.4">
      <c r="A38" s="82" t="s">
        <v>442</v>
      </c>
      <c r="B38" s="82" t="s">
        <v>48</v>
      </c>
      <c r="C38" s="82" t="s">
        <v>97</v>
      </c>
      <c r="D38" s="82" t="s">
        <v>98</v>
      </c>
      <c r="E38" s="82" t="s">
        <v>99</v>
      </c>
      <c r="F38" s="97" t="s">
        <v>56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26.4">
      <c r="A39" s="82" t="s">
        <v>443</v>
      </c>
      <c r="B39" s="82" t="s">
        <v>48</v>
      </c>
      <c r="C39" s="82" t="s">
        <v>97</v>
      </c>
      <c r="D39" s="82" t="s">
        <v>100</v>
      </c>
      <c r="E39" s="82" t="s">
        <v>101</v>
      </c>
      <c r="F39" s="97" t="s">
        <v>56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26.4">
      <c r="A40" s="82" t="s">
        <v>444</v>
      </c>
      <c r="B40" s="82" t="s">
        <v>48</v>
      </c>
      <c r="C40" s="82" t="s">
        <v>97</v>
      </c>
      <c r="D40" s="82" t="s">
        <v>102</v>
      </c>
      <c r="E40" s="82" t="s">
        <v>101</v>
      </c>
      <c r="F40" s="97" t="s">
        <v>56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3.8">
      <c r="A41" s="82" t="s">
        <v>445</v>
      </c>
      <c r="B41" s="82" t="s">
        <v>48</v>
      </c>
      <c r="C41" s="82" t="s">
        <v>103</v>
      </c>
      <c r="D41" s="82" t="s">
        <v>104</v>
      </c>
      <c r="E41" s="82" t="s">
        <v>105</v>
      </c>
      <c r="F41" s="97" t="s">
        <v>87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3.8">
      <c r="A42" s="82" t="s">
        <v>446</v>
      </c>
      <c r="B42" s="82" t="s">
        <v>48</v>
      </c>
      <c r="C42" s="82" t="s">
        <v>103</v>
      </c>
      <c r="D42" s="82" t="s">
        <v>106</v>
      </c>
      <c r="E42" s="82" t="s">
        <v>107</v>
      </c>
      <c r="F42" s="97" t="s">
        <v>87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3.8">
      <c r="A43" s="82" t="s">
        <v>447</v>
      </c>
      <c r="B43" s="82" t="s">
        <v>48</v>
      </c>
      <c r="C43" s="82" t="s">
        <v>103</v>
      </c>
      <c r="D43" s="82" t="s">
        <v>108</v>
      </c>
      <c r="E43" s="82" t="s">
        <v>107</v>
      </c>
      <c r="F43" s="97" t="s">
        <v>87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52.8">
      <c r="A44" s="82" t="s">
        <v>448</v>
      </c>
      <c r="B44" s="82" t="s">
        <v>48</v>
      </c>
      <c r="C44" s="82" t="s">
        <v>103</v>
      </c>
      <c r="D44" s="82" t="s">
        <v>109</v>
      </c>
      <c r="E44" s="82" t="s">
        <v>764</v>
      </c>
      <c r="F44" s="97" t="s">
        <v>87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52.8">
      <c r="A45" s="82" t="s">
        <v>449</v>
      </c>
      <c r="B45" s="82" t="s">
        <v>48</v>
      </c>
      <c r="C45" s="82" t="s">
        <v>103</v>
      </c>
      <c r="D45" s="82" t="s">
        <v>109</v>
      </c>
      <c r="E45" s="82" t="s">
        <v>110</v>
      </c>
      <c r="F45" s="97" t="s">
        <v>87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26.4">
      <c r="A46" s="82" t="s">
        <v>450</v>
      </c>
      <c r="B46" s="82" t="s">
        <v>48</v>
      </c>
      <c r="C46" s="82" t="s">
        <v>103</v>
      </c>
      <c r="D46" s="82" t="s">
        <v>111</v>
      </c>
      <c r="E46" s="82" t="s">
        <v>112</v>
      </c>
      <c r="F46" s="97" t="s">
        <v>113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26.4">
      <c r="A47" s="82" t="s">
        <v>451</v>
      </c>
      <c r="B47" s="82" t="s">
        <v>48</v>
      </c>
      <c r="C47" s="82" t="s">
        <v>103</v>
      </c>
      <c r="D47" s="82" t="s">
        <v>111</v>
      </c>
      <c r="E47" s="82" t="s">
        <v>114</v>
      </c>
      <c r="F47" s="97" t="s">
        <v>113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26.4">
      <c r="A48" s="82" t="s">
        <v>452</v>
      </c>
      <c r="B48" s="82" t="s">
        <v>48</v>
      </c>
      <c r="C48" s="82" t="s">
        <v>103</v>
      </c>
      <c r="D48" s="82" t="s">
        <v>115</v>
      </c>
      <c r="E48" s="82" t="s">
        <v>116</v>
      </c>
      <c r="F48" s="97" t="s">
        <v>113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26.4">
      <c r="A49" s="82" t="s">
        <v>453</v>
      </c>
      <c r="B49" s="82" t="s">
        <v>48</v>
      </c>
      <c r="C49" s="82" t="s">
        <v>103</v>
      </c>
      <c r="D49" s="82" t="s">
        <v>115</v>
      </c>
      <c r="E49" s="82" t="s">
        <v>117</v>
      </c>
      <c r="F49" s="97" t="s">
        <v>113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3.8">
      <c r="A50" s="82" t="s">
        <v>454</v>
      </c>
      <c r="B50" s="82" t="s">
        <v>48</v>
      </c>
      <c r="C50" s="82" t="s">
        <v>103</v>
      </c>
      <c r="D50" s="82" t="s">
        <v>118</v>
      </c>
      <c r="E50" s="82" t="s">
        <v>119</v>
      </c>
      <c r="F50" s="97" t="s">
        <v>87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3.8">
      <c r="A51" s="82" t="s">
        <v>455</v>
      </c>
      <c r="B51" s="82" t="s">
        <v>48</v>
      </c>
      <c r="C51" s="82" t="s">
        <v>120</v>
      </c>
      <c r="D51" s="82" t="s">
        <v>121</v>
      </c>
      <c r="E51" s="82" t="s">
        <v>765</v>
      </c>
      <c r="F51" s="97" t="s">
        <v>122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3.8">
      <c r="A52" s="82" t="s">
        <v>456</v>
      </c>
      <c r="B52" s="82" t="s">
        <v>48</v>
      </c>
      <c r="C52" s="82" t="s">
        <v>120</v>
      </c>
      <c r="D52" s="82" t="s">
        <v>123</v>
      </c>
      <c r="E52" s="82" t="s">
        <v>765</v>
      </c>
      <c r="F52" s="97" t="s">
        <v>122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3.8">
      <c r="A53" s="82" t="s">
        <v>457</v>
      </c>
      <c r="B53" s="82" t="s">
        <v>48</v>
      </c>
      <c r="C53" s="82" t="s">
        <v>124</v>
      </c>
      <c r="D53" s="82" t="s">
        <v>125</v>
      </c>
      <c r="E53" s="82" t="s">
        <v>744</v>
      </c>
      <c r="F53" s="97" t="s">
        <v>52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3.8">
      <c r="A54" s="82" t="s">
        <v>458</v>
      </c>
      <c r="B54" s="82" t="s">
        <v>48</v>
      </c>
      <c r="C54" s="82" t="s">
        <v>124</v>
      </c>
      <c r="D54" s="82" t="s">
        <v>126</v>
      </c>
      <c r="E54" s="82" t="s">
        <v>127</v>
      </c>
      <c r="F54" s="97" t="s">
        <v>52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3.8">
      <c r="A55" s="82" t="s">
        <v>459</v>
      </c>
      <c r="B55" s="82" t="s">
        <v>48</v>
      </c>
      <c r="C55" s="82" t="s">
        <v>124</v>
      </c>
      <c r="D55" s="82" t="s">
        <v>128</v>
      </c>
      <c r="E55" s="82" t="s">
        <v>744</v>
      </c>
      <c r="F55" s="97" t="s">
        <v>52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26.4">
      <c r="A56" s="82" t="s">
        <v>460</v>
      </c>
      <c r="B56" s="82" t="s">
        <v>129</v>
      </c>
      <c r="C56" s="82" t="s">
        <v>130</v>
      </c>
      <c r="D56" s="82" t="s">
        <v>131</v>
      </c>
      <c r="E56" s="82" t="s">
        <v>53</v>
      </c>
      <c r="F56" s="97" t="s">
        <v>52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3.8">
      <c r="A57" s="82" t="s">
        <v>461</v>
      </c>
      <c r="B57" s="82" t="s">
        <v>129</v>
      </c>
      <c r="C57" s="82" t="s">
        <v>130</v>
      </c>
      <c r="D57" s="82" t="s">
        <v>131</v>
      </c>
      <c r="E57" s="82" t="s">
        <v>132</v>
      </c>
      <c r="F57" s="97" t="s">
        <v>52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26.4">
      <c r="A58" s="82" t="s">
        <v>462</v>
      </c>
      <c r="B58" s="82" t="s">
        <v>129</v>
      </c>
      <c r="C58" s="82" t="s">
        <v>133</v>
      </c>
      <c r="D58" s="82" t="s">
        <v>134</v>
      </c>
      <c r="E58" s="82" t="s">
        <v>53</v>
      </c>
      <c r="F58" s="97" t="s">
        <v>52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26.4">
      <c r="A59" s="82" t="s">
        <v>463</v>
      </c>
      <c r="B59" s="82" t="s">
        <v>129</v>
      </c>
      <c r="C59" s="82" t="s">
        <v>133</v>
      </c>
      <c r="D59" s="82" t="s">
        <v>134</v>
      </c>
      <c r="E59" s="82" t="s">
        <v>54</v>
      </c>
      <c r="F59" s="97" t="s">
        <v>52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26.4">
      <c r="A60" s="82" t="s">
        <v>464</v>
      </c>
      <c r="B60" s="82" t="s">
        <v>129</v>
      </c>
      <c r="C60" s="82" t="s">
        <v>133</v>
      </c>
      <c r="D60" s="82" t="s">
        <v>134</v>
      </c>
      <c r="E60" s="82" t="s">
        <v>135</v>
      </c>
      <c r="F60" s="97" t="s">
        <v>52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26.4">
      <c r="A61" s="82" t="s">
        <v>465</v>
      </c>
      <c r="B61" s="82" t="s">
        <v>129</v>
      </c>
      <c r="C61" s="82" t="s">
        <v>133</v>
      </c>
      <c r="D61" s="82" t="s">
        <v>134</v>
      </c>
      <c r="E61" s="82" t="s">
        <v>766</v>
      </c>
      <c r="F61" s="97" t="s">
        <v>52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26.4">
      <c r="A62" s="82" t="s">
        <v>466</v>
      </c>
      <c r="B62" s="82" t="s">
        <v>129</v>
      </c>
      <c r="C62" s="82" t="s">
        <v>136</v>
      </c>
      <c r="D62" s="82" t="s">
        <v>137</v>
      </c>
      <c r="E62" s="82" t="s">
        <v>767</v>
      </c>
      <c r="F62" s="97" t="s">
        <v>52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26.4">
      <c r="A63" s="82" t="s">
        <v>467</v>
      </c>
      <c r="B63" s="82" t="s">
        <v>129</v>
      </c>
      <c r="C63" s="82" t="s">
        <v>136</v>
      </c>
      <c r="D63" s="82" t="s">
        <v>137</v>
      </c>
      <c r="E63" s="82" t="s">
        <v>768</v>
      </c>
      <c r="F63" s="97" t="s">
        <v>52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26.4">
      <c r="A64" s="82" t="s">
        <v>468</v>
      </c>
      <c r="B64" s="82" t="s">
        <v>129</v>
      </c>
      <c r="C64" s="82" t="s">
        <v>138</v>
      </c>
      <c r="D64" s="82" t="s">
        <v>139</v>
      </c>
      <c r="E64" s="82" t="s">
        <v>769</v>
      </c>
      <c r="F64" s="97" t="s">
        <v>52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26.4">
      <c r="A65" s="82" t="s">
        <v>469</v>
      </c>
      <c r="B65" s="82" t="s">
        <v>129</v>
      </c>
      <c r="C65" s="82" t="s">
        <v>138</v>
      </c>
      <c r="D65" s="82" t="s">
        <v>139</v>
      </c>
      <c r="E65" s="82" t="s">
        <v>770</v>
      </c>
      <c r="F65" s="97" t="s">
        <v>52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26.4">
      <c r="A66" s="82" t="s">
        <v>470</v>
      </c>
      <c r="B66" s="82" t="s">
        <v>129</v>
      </c>
      <c r="C66" s="82" t="s">
        <v>140</v>
      </c>
      <c r="D66" s="82" t="s">
        <v>141</v>
      </c>
      <c r="E66" s="82" t="s">
        <v>142</v>
      </c>
      <c r="F66" s="97" t="s">
        <v>52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3.8">
      <c r="A67" s="82" t="s">
        <v>471</v>
      </c>
      <c r="B67" s="82" t="s">
        <v>129</v>
      </c>
      <c r="C67" s="82" t="s">
        <v>143</v>
      </c>
      <c r="D67" s="82" t="s">
        <v>144</v>
      </c>
      <c r="E67" s="82" t="s">
        <v>145</v>
      </c>
      <c r="F67" s="97" t="s">
        <v>52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3.8">
      <c r="A68" s="82" t="s">
        <v>472</v>
      </c>
      <c r="B68" s="82" t="s">
        <v>129</v>
      </c>
      <c r="C68" s="82" t="s">
        <v>143</v>
      </c>
      <c r="D68" s="82" t="s">
        <v>146</v>
      </c>
      <c r="E68" s="82" t="s">
        <v>145</v>
      </c>
      <c r="F68" s="97" t="s">
        <v>52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3.8">
      <c r="A69" s="82" t="s">
        <v>473</v>
      </c>
      <c r="B69" s="82" t="s">
        <v>129</v>
      </c>
      <c r="C69" s="82" t="s">
        <v>143</v>
      </c>
      <c r="D69" s="82" t="s">
        <v>147</v>
      </c>
      <c r="E69" s="82" t="s">
        <v>145</v>
      </c>
      <c r="F69" s="97" t="s">
        <v>52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3.8">
      <c r="A70" s="82" t="s">
        <v>474</v>
      </c>
      <c r="B70" s="82" t="s">
        <v>129</v>
      </c>
      <c r="C70" s="82" t="s">
        <v>143</v>
      </c>
      <c r="D70" s="82" t="s">
        <v>148</v>
      </c>
      <c r="E70" s="82" t="s">
        <v>149</v>
      </c>
      <c r="F70" s="97" t="s">
        <v>52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3.8">
      <c r="A71" s="82" t="s">
        <v>475</v>
      </c>
      <c r="B71" s="82" t="s">
        <v>129</v>
      </c>
      <c r="C71" s="82" t="s">
        <v>143</v>
      </c>
      <c r="D71" s="82" t="s">
        <v>771</v>
      </c>
      <c r="E71" s="82" t="s">
        <v>772</v>
      </c>
      <c r="F71" s="97" t="s">
        <v>52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3.8">
      <c r="A72" s="82" t="s">
        <v>476</v>
      </c>
      <c r="B72" s="82" t="s">
        <v>129</v>
      </c>
      <c r="C72" s="82" t="s">
        <v>150</v>
      </c>
      <c r="D72" s="82" t="s">
        <v>151</v>
      </c>
      <c r="E72" s="82" t="s">
        <v>152</v>
      </c>
      <c r="F72" s="97" t="s">
        <v>153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3.8">
      <c r="A73" s="82" t="s">
        <v>477</v>
      </c>
      <c r="B73" s="82" t="s">
        <v>129</v>
      </c>
      <c r="C73" s="82" t="s">
        <v>150</v>
      </c>
      <c r="D73" s="82" t="s">
        <v>151</v>
      </c>
      <c r="E73" s="82" t="s">
        <v>154</v>
      </c>
      <c r="F73" s="97" t="s">
        <v>153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3.8">
      <c r="A74" s="82" t="s">
        <v>478</v>
      </c>
      <c r="B74" s="82" t="s">
        <v>129</v>
      </c>
      <c r="C74" s="82" t="s">
        <v>150</v>
      </c>
      <c r="D74" s="82" t="s">
        <v>155</v>
      </c>
      <c r="E74" s="82" t="s">
        <v>152</v>
      </c>
      <c r="F74" s="97" t="s">
        <v>153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3.8">
      <c r="A75" s="82" t="s">
        <v>479</v>
      </c>
      <c r="B75" s="82" t="s">
        <v>129</v>
      </c>
      <c r="C75" s="82" t="s">
        <v>150</v>
      </c>
      <c r="D75" s="82" t="s">
        <v>155</v>
      </c>
      <c r="E75" s="82" t="s">
        <v>154</v>
      </c>
      <c r="F75" s="97" t="s">
        <v>153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3.8">
      <c r="A76" s="82" t="s">
        <v>480</v>
      </c>
      <c r="B76" s="82" t="s">
        <v>129</v>
      </c>
      <c r="C76" s="82" t="s">
        <v>150</v>
      </c>
      <c r="D76" s="82" t="s">
        <v>156</v>
      </c>
      <c r="E76" s="82" t="s">
        <v>152</v>
      </c>
      <c r="F76" s="97" t="s">
        <v>153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3.8">
      <c r="A77" s="82" t="s">
        <v>481</v>
      </c>
      <c r="B77" s="82" t="s">
        <v>129</v>
      </c>
      <c r="C77" s="82" t="s">
        <v>150</v>
      </c>
      <c r="D77" s="82" t="s">
        <v>156</v>
      </c>
      <c r="E77" s="82" t="s">
        <v>154</v>
      </c>
      <c r="F77" s="97" t="s">
        <v>153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3.8">
      <c r="A78" s="82" t="s">
        <v>482</v>
      </c>
      <c r="B78" s="82" t="s">
        <v>129</v>
      </c>
      <c r="C78" s="82" t="s">
        <v>150</v>
      </c>
      <c r="D78" s="82" t="s">
        <v>157</v>
      </c>
      <c r="E78" s="82" t="s">
        <v>152</v>
      </c>
      <c r="F78" s="97" t="s">
        <v>153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3.8">
      <c r="A79" s="82" t="s">
        <v>483</v>
      </c>
      <c r="B79" s="82" t="s">
        <v>129</v>
      </c>
      <c r="C79" s="82" t="s">
        <v>150</v>
      </c>
      <c r="D79" s="82" t="s">
        <v>157</v>
      </c>
      <c r="E79" s="82" t="s">
        <v>154</v>
      </c>
      <c r="F79" s="97" t="s">
        <v>153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3.8">
      <c r="A80" s="82" t="s">
        <v>484</v>
      </c>
      <c r="B80" s="82" t="s">
        <v>129</v>
      </c>
      <c r="C80" s="82" t="s">
        <v>150</v>
      </c>
      <c r="D80" s="82" t="s">
        <v>952</v>
      </c>
      <c r="E80" s="82" t="s">
        <v>953</v>
      </c>
      <c r="F80" s="97" t="s">
        <v>153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3.8">
      <c r="A81" s="82" t="s">
        <v>485</v>
      </c>
      <c r="B81" s="82" t="s">
        <v>129</v>
      </c>
      <c r="C81" s="82" t="s">
        <v>150</v>
      </c>
      <c r="D81" s="82" t="s">
        <v>158</v>
      </c>
      <c r="E81" s="82" t="s">
        <v>154</v>
      </c>
      <c r="F81" s="97" t="s">
        <v>153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3.8">
      <c r="A82" s="82" t="s">
        <v>486</v>
      </c>
      <c r="B82" s="82" t="s">
        <v>129</v>
      </c>
      <c r="C82" s="82" t="s">
        <v>150</v>
      </c>
      <c r="D82" s="82" t="s">
        <v>159</v>
      </c>
      <c r="E82" s="82" t="s">
        <v>152</v>
      </c>
      <c r="F82" s="97" t="s">
        <v>153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3.8">
      <c r="A83" s="82" t="s">
        <v>487</v>
      </c>
      <c r="B83" s="82" t="s">
        <v>129</v>
      </c>
      <c r="C83" s="82" t="s">
        <v>150</v>
      </c>
      <c r="D83" s="82" t="s">
        <v>159</v>
      </c>
      <c r="E83" s="82" t="s">
        <v>154</v>
      </c>
      <c r="F83" s="97" t="s">
        <v>153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3.8">
      <c r="A84" s="82" t="s">
        <v>488</v>
      </c>
      <c r="B84" s="82" t="s">
        <v>129</v>
      </c>
      <c r="C84" s="82" t="s">
        <v>160</v>
      </c>
      <c r="D84" s="82" t="s">
        <v>161</v>
      </c>
      <c r="E84" s="82" t="s">
        <v>162</v>
      </c>
      <c r="F84" s="97" t="s">
        <v>153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3.8">
      <c r="A85" s="82" t="s">
        <v>489</v>
      </c>
      <c r="B85" s="82" t="s">
        <v>129</v>
      </c>
      <c r="C85" s="82" t="s">
        <v>163</v>
      </c>
      <c r="D85" s="82" t="s">
        <v>164</v>
      </c>
      <c r="E85" s="82" t="s">
        <v>165</v>
      </c>
      <c r="F85" s="97" t="s">
        <v>113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26.4">
      <c r="A86" s="82" t="s">
        <v>490</v>
      </c>
      <c r="B86" s="82" t="s">
        <v>129</v>
      </c>
      <c r="C86" s="82" t="s">
        <v>166</v>
      </c>
      <c r="D86" s="82" t="s">
        <v>167</v>
      </c>
      <c r="E86" s="82" t="s">
        <v>954</v>
      </c>
      <c r="F86" s="97" t="s">
        <v>113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26.4">
      <c r="A87" s="82" t="s">
        <v>491</v>
      </c>
      <c r="B87" s="82" t="s">
        <v>129</v>
      </c>
      <c r="C87" s="82" t="s">
        <v>166</v>
      </c>
      <c r="D87" s="82" t="s">
        <v>169</v>
      </c>
      <c r="E87" s="82" t="s">
        <v>168</v>
      </c>
      <c r="F87" s="97" t="s">
        <v>113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26.4">
      <c r="A88" s="82" t="s">
        <v>492</v>
      </c>
      <c r="B88" s="82" t="s">
        <v>129</v>
      </c>
      <c r="C88" s="82" t="s">
        <v>166</v>
      </c>
      <c r="D88" s="82" t="s">
        <v>170</v>
      </c>
      <c r="E88" s="82" t="s">
        <v>168</v>
      </c>
      <c r="F88" s="97" t="s">
        <v>113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3.8">
      <c r="A89" s="82" t="s">
        <v>493</v>
      </c>
      <c r="B89" s="82" t="s">
        <v>129</v>
      </c>
      <c r="C89" s="82" t="s">
        <v>171</v>
      </c>
      <c r="D89" s="82" t="s">
        <v>172</v>
      </c>
      <c r="E89" s="82" t="s">
        <v>173</v>
      </c>
      <c r="F89" s="97" t="s">
        <v>87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3.8">
      <c r="A90" s="82" t="s">
        <v>494</v>
      </c>
      <c r="B90" s="82" t="s">
        <v>129</v>
      </c>
      <c r="C90" s="82" t="s">
        <v>174</v>
      </c>
      <c r="D90" s="82" t="s">
        <v>175</v>
      </c>
      <c r="E90" s="82" t="s">
        <v>176</v>
      </c>
      <c r="F90" s="97" t="s">
        <v>153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3.8">
      <c r="A91" s="82" t="s">
        <v>495</v>
      </c>
      <c r="B91" s="82" t="s">
        <v>129</v>
      </c>
      <c r="C91" s="82" t="s">
        <v>955</v>
      </c>
      <c r="D91" s="82" t="s">
        <v>956</v>
      </c>
      <c r="E91" s="82" t="s">
        <v>176</v>
      </c>
      <c r="F91" s="97" t="s">
        <v>153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3.8">
      <c r="A92" s="82" t="s">
        <v>496</v>
      </c>
      <c r="B92" s="82" t="s">
        <v>129</v>
      </c>
      <c r="C92" s="82" t="s">
        <v>177</v>
      </c>
      <c r="D92" s="82" t="s">
        <v>957</v>
      </c>
      <c r="E92" s="82" t="s">
        <v>178</v>
      </c>
      <c r="F92" s="97" t="s">
        <v>153</v>
      </c>
      <c r="G92" s="98">
        <v>0.9</v>
      </c>
      <c r="H92" s="99" t="e">
        <f>SUMIF([2]报价结算清单!$E$12:$E$573,A92,[2]报价结算清单!$P$12:$P$573)</f>
        <v>#VALUE!</v>
      </c>
    </row>
    <row r="93" spans="1:8" ht="26.4">
      <c r="A93" s="82" t="s">
        <v>497</v>
      </c>
      <c r="B93" s="82" t="s">
        <v>129</v>
      </c>
      <c r="C93" s="82" t="s">
        <v>179</v>
      </c>
      <c r="D93" s="82" t="s">
        <v>180</v>
      </c>
      <c r="E93" s="82" t="s">
        <v>181</v>
      </c>
      <c r="F93" s="97" t="s">
        <v>182</v>
      </c>
      <c r="G93" s="98">
        <v>50</v>
      </c>
      <c r="H93" s="99" t="e">
        <f>SUMIF([2]报价结算清单!$E$12:$E$573,A93,[2]报价结算清单!$P$12:$P$573)</f>
        <v>#VALUE!</v>
      </c>
    </row>
    <row r="94" spans="1:8" ht="26.4">
      <c r="A94" s="82" t="s">
        <v>498</v>
      </c>
      <c r="B94" s="82" t="s">
        <v>129</v>
      </c>
      <c r="C94" s="82" t="s">
        <v>179</v>
      </c>
      <c r="D94" s="82" t="s">
        <v>183</v>
      </c>
      <c r="E94" s="82" t="s">
        <v>181</v>
      </c>
      <c r="F94" s="97" t="s">
        <v>182</v>
      </c>
      <c r="G94" s="98">
        <v>63</v>
      </c>
      <c r="H94" s="99" t="e">
        <f>SUMIF([2]报价结算清单!$E$12:$E$573,A94,[2]报价结算清单!$P$12:$P$573)</f>
        <v>#VALUE!</v>
      </c>
    </row>
    <row r="95" spans="1:8" ht="26.4">
      <c r="A95" s="82" t="s">
        <v>499</v>
      </c>
      <c r="B95" s="82" t="s">
        <v>129</v>
      </c>
      <c r="C95" s="82" t="s">
        <v>179</v>
      </c>
      <c r="D95" s="82" t="s">
        <v>184</v>
      </c>
      <c r="E95" s="82" t="s">
        <v>185</v>
      </c>
      <c r="F95" s="97" t="s">
        <v>182</v>
      </c>
      <c r="G95" s="98">
        <v>30</v>
      </c>
      <c r="H95" s="99" t="e">
        <f>SUMIF([2]报价结算清单!$E$12:$E$573,A95,[2]报价结算清单!$P$12:$P$573)</f>
        <v>#VALUE!</v>
      </c>
    </row>
    <row r="96" spans="1:8" ht="26.4">
      <c r="A96" s="82" t="s">
        <v>500</v>
      </c>
      <c r="B96" s="82" t="s">
        <v>129</v>
      </c>
      <c r="C96" s="82" t="s">
        <v>179</v>
      </c>
      <c r="D96" s="82" t="s">
        <v>186</v>
      </c>
      <c r="E96" s="82" t="s">
        <v>187</v>
      </c>
      <c r="F96" s="97" t="s">
        <v>182</v>
      </c>
      <c r="G96" s="98">
        <v>81</v>
      </c>
      <c r="H96" s="99" t="e">
        <f>SUMIF([2]报价结算清单!$E$12:$E$573,A96,[2]报价结算清单!$P$12:$P$573)</f>
        <v>#VALUE!</v>
      </c>
    </row>
    <row r="97" spans="1:8" ht="26.4">
      <c r="A97" s="82" t="s">
        <v>501</v>
      </c>
      <c r="B97" s="82" t="s">
        <v>129</v>
      </c>
      <c r="C97" s="82" t="s">
        <v>188</v>
      </c>
      <c r="D97" s="82" t="s">
        <v>189</v>
      </c>
      <c r="E97" s="82" t="s">
        <v>190</v>
      </c>
      <c r="F97" s="97" t="s">
        <v>87</v>
      </c>
      <c r="G97" s="100">
        <v>9</v>
      </c>
      <c r="H97" s="99" t="e">
        <f>SUMIF([2]报价结算清单!$E$12:$E$573,A97,[2]报价结算清单!$P$12:$P$573)</f>
        <v>#VALUE!</v>
      </c>
    </row>
    <row r="98" spans="1:8" ht="26.4">
      <c r="A98" s="82" t="s">
        <v>502</v>
      </c>
      <c r="B98" s="82" t="s">
        <v>129</v>
      </c>
      <c r="C98" s="82" t="s">
        <v>188</v>
      </c>
      <c r="D98" s="82" t="s">
        <v>191</v>
      </c>
      <c r="E98" s="82" t="s">
        <v>192</v>
      </c>
      <c r="F98" s="97" t="s">
        <v>87</v>
      </c>
      <c r="G98" s="98">
        <v>5</v>
      </c>
      <c r="H98" s="99" t="e">
        <f>SUMIF([2]报价结算清单!$E$12:$E$573,A98,[2]报价结算清单!$P$12:$P$573)</f>
        <v>#VALUE!</v>
      </c>
    </row>
    <row r="99" spans="1:8" ht="26.4">
      <c r="A99" s="82" t="s">
        <v>503</v>
      </c>
      <c r="B99" s="82" t="s">
        <v>129</v>
      </c>
      <c r="C99" s="82" t="s">
        <v>188</v>
      </c>
      <c r="D99" s="82" t="s">
        <v>193</v>
      </c>
      <c r="E99" s="82" t="s">
        <v>194</v>
      </c>
      <c r="F99" s="97" t="s">
        <v>87</v>
      </c>
      <c r="G99" s="98">
        <v>9</v>
      </c>
      <c r="H99" s="99" t="e">
        <f>SUMIF([2]报价结算清单!$E$12:$E$573,A99,[2]报价结算清单!$P$12:$P$573)</f>
        <v>#VALUE!</v>
      </c>
    </row>
    <row r="100" spans="1:8" ht="26.4">
      <c r="A100" s="82" t="s">
        <v>504</v>
      </c>
      <c r="B100" s="82" t="s">
        <v>129</v>
      </c>
      <c r="C100" s="82" t="s">
        <v>188</v>
      </c>
      <c r="D100" s="82" t="s">
        <v>195</v>
      </c>
      <c r="E100" s="82" t="s">
        <v>194</v>
      </c>
      <c r="F100" s="97" t="s">
        <v>87</v>
      </c>
      <c r="G100" s="98">
        <v>18</v>
      </c>
      <c r="H100" s="99" t="e">
        <f>SUMIF([2]报价结算清单!$E$12:$E$573,A100,[2]报价结算清单!$P$12:$P$573)</f>
        <v>#VALUE!</v>
      </c>
    </row>
    <row r="101" spans="1:8" ht="13.8">
      <c r="A101" s="82" t="s">
        <v>505</v>
      </c>
      <c r="B101" s="82" t="s">
        <v>198</v>
      </c>
      <c r="C101" s="82" t="s">
        <v>198</v>
      </c>
      <c r="D101" s="82" t="s">
        <v>199</v>
      </c>
      <c r="E101" s="82" t="s">
        <v>773</v>
      </c>
      <c r="F101" s="97" t="s">
        <v>87</v>
      </c>
      <c r="G101" s="98">
        <v>31</v>
      </c>
      <c r="H101" s="99" t="e">
        <f>SUMIF([2]报价结算清单!$E$12:$E$573,A101,[2]报价结算清单!$P$12:$P$573)</f>
        <v>#VALUE!</v>
      </c>
    </row>
    <row r="102" spans="1:8" ht="13.8">
      <c r="A102" s="82" t="s">
        <v>506</v>
      </c>
      <c r="B102" s="82" t="s">
        <v>198</v>
      </c>
      <c r="C102" s="82" t="s">
        <v>198</v>
      </c>
      <c r="D102" s="82" t="s">
        <v>200</v>
      </c>
      <c r="E102" s="82" t="s">
        <v>773</v>
      </c>
      <c r="F102" s="97" t="s">
        <v>87</v>
      </c>
      <c r="G102" s="98">
        <v>50</v>
      </c>
      <c r="H102" s="99" t="e">
        <f>SUMIF([2]报价结算清单!$E$12:$E$573,A102,[2]报价结算清单!$P$12:$P$573)</f>
        <v>#VALUE!</v>
      </c>
    </row>
    <row r="103" spans="1:8" ht="13.8">
      <c r="A103" s="82" t="s">
        <v>507</v>
      </c>
      <c r="B103" s="82" t="s">
        <v>198</v>
      </c>
      <c r="C103" s="82" t="s">
        <v>198</v>
      </c>
      <c r="D103" s="82" t="s">
        <v>201</v>
      </c>
      <c r="E103" s="82" t="s">
        <v>773</v>
      </c>
      <c r="F103" s="97" t="s">
        <v>87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3.8">
      <c r="A104" s="82" t="s">
        <v>508</v>
      </c>
      <c r="B104" s="82" t="s">
        <v>202</v>
      </c>
      <c r="C104" s="82" t="s">
        <v>934</v>
      </c>
      <c r="D104" s="82" t="s">
        <v>935</v>
      </c>
      <c r="E104" s="82" t="s">
        <v>936</v>
      </c>
      <c r="F104" s="97" t="s">
        <v>203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3.8">
      <c r="A105" s="82" t="s">
        <v>509</v>
      </c>
      <c r="B105" s="82" t="s">
        <v>202</v>
      </c>
      <c r="C105" s="82" t="s">
        <v>934</v>
      </c>
      <c r="D105" s="82" t="s">
        <v>935</v>
      </c>
      <c r="E105" s="82" t="s">
        <v>937</v>
      </c>
      <c r="F105" s="97" t="s">
        <v>203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3.8">
      <c r="A106" s="82" t="s">
        <v>510</v>
      </c>
      <c r="B106" s="82" t="s">
        <v>202</v>
      </c>
      <c r="C106" s="82" t="s">
        <v>934</v>
      </c>
      <c r="D106" s="82" t="s">
        <v>935</v>
      </c>
      <c r="E106" s="82" t="s">
        <v>938</v>
      </c>
      <c r="F106" s="97" t="s">
        <v>203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3.8">
      <c r="A107" s="82" t="s">
        <v>511</v>
      </c>
      <c r="B107" s="82" t="s">
        <v>202</v>
      </c>
      <c r="C107" s="82" t="s">
        <v>934</v>
      </c>
      <c r="D107" s="82" t="s">
        <v>935</v>
      </c>
      <c r="E107" s="82" t="s">
        <v>939</v>
      </c>
      <c r="F107" s="97" t="s">
        <v>203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3.8">
      <c r="A108" s="82" t="s">
        <v>512</v>
      </c>
      <c r="B108" s="82" t="s">
        <v>202</v>
      </c>
      <c r="C108" s="82" t="s">
        <v>934</v>
      </c>
      <c r="D108" s="82" t="s">
        <v>935</v>
      </c>
      <c r="E108" s="82" t="s">
        <v>940</v>
      </c>
      <c r="F108" s="97" t="s">
        <v>203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3.8">
      <c r="A109" s="82" t="s">
        <v>513</v>
      </c>
      <c r="B109" s="82" t="s">
        <v>205</v>
      </c>
      <c r="C109" s="82" t="s">
        <v>206</v>
      </c>
      <c r="D109" s="82" t="s">
        <v>207</v>
      </c>
      <c r="E109" s="82" t="s">
        <v>208</v>
      </c>
      <c r="F109" s="97" t="s">
        <v>196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39.6">
      <c r="A111" s="82" t="s">
        <v>774</v>
      </c>
      <c r="B111" s="82" t="s">
        <v>209</v>
      </c>
      <c r="C111" s="82" t="s">
        <v>210</v>
      </c>
      <c r="D111" s="82" t="s">
        <v>775</v>
      </c>
      <c r="E111" s="82" t="s">
        <v>776</v>
      </c>
      <c r="F111" s="97" t="s">
        <v>52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39.6">
      <c r="A112" s="82" t="s">
        <v>514</v>
      </c>
      <c r="B112" s="82" t="s">
        <v>209</v>
      </c>
      <c r="C112" s="82" t="s">
        <v>210</v>
      </c>
      <c r="D112" s="82" t="s">
        <v>777</v>
      </c>
      <c r="E112" s="82" t="s">
        <v>776</v>
      </c>
      <c r="F112" s="97" t="s">
        <v>52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39.6">
      <c r="A113" s="82" t="s">
        <v>515</v>
      </c>
      <c r="B113" s="82" t="s">
        <v>209</v>
      </c>
      <c r="C113" s="82" t="s">
        <v>210</v>
      </c>
      <c r="D113" s="82" t="s">
        <v>211</v>
      </c>
      <c r="E113" s="82" t="s">
        <v>778</v>
      </c>
      <c r="F113" s="97" t="s">
        <v>52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39.6">
      <c r="A114" s="82" t="s">
        <v>516</v>
      </c>
      <c r="B114" s="82" t="s">
        <v>209</v>
      </c>
      <c r="C114" s="82" t="s">
        <v>210</v>
      </c>
      <c r="D114" s="82" t="s">
        <v>212</v>
      </c>
      <c r="E114" s="82" t="s">
        <v>778</v>
      </c>
      <c r="F114" s="97" t="s">
        <v>52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39.6">
      <c r="A115" s="82" t="s">
        <v>517</v>
      </c>
      <c r="B115" s="82" t="s">
        <v>209</v>
      </c>
      <c r="C115" s="82" t="s">
        <v>210</v>
      </c>
      <c r="D115" s="82" t="s">
        <v>213</v>
      </c>
      <c r="E115" s="82" t="s">
        <v>941</v>
      </c>
      <c r="F115" s="97" t="s">
        <v>52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52.8">
      <c r="A116" s="82" t="s">
        <v>518</v>
      </c>
      <c r="B116" s="82" t="s">
        <v>209</v>
      </c>
      <c r="C116" s="82" t="s">
        <v>779</v>
      </c>
      <c r="D116" s="82" t="s">
        <v>214</v>
      </c>
      <c r="E116" s="82" t="s">
        <v>215</v>
      </c>
      <c r="F116" s="97" t="s">
        <v>196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52.8">
      <c r="A117" s="82" t="s">
        <v>519</v>
      </c>
      <c r="B117" s="82" t="s">
        <v>209</v>
      </c>
      <c r="C117" s="82" t="s">
        <v>779</v>
      </c>
      <c r="D117" s="82" t="s">
        <v>216</v>
      </c>
      <c r="E117" s="82" t="s">
        <v>217</v>
      </c>
      <c r="F117" s="97" t="s">
        <v>196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52.8">
      <c r="A118" s="82" t="s">
        <v>520</v>
      </c>
      <c r="B118" s="82" t="s">
        <v>209</v>
      </c>
      <c r="C118" s="82" t="s">
        <v>779</v>
      </c>
      <c r="D118" s="82" t="s">
        <v>218</v>
      </c>
      <c r="E118" s="82" t="s">
        <v>219</v>
      </c>
      <c r="F118" s="97" t="s">
        <v>196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52.8">
      <c r="A119" s="82" t="s">
        <v>521</v>
      </c>
      <c r="B119" s="82" t="s">
        <v>209</v>
      </c>
      <c r="C119" s="82" t="s">
        <v>779</v>
      </c>
      <c r="D119" s="82" t="s">
        <v>220</v>
      </c>
      <c r="E119" s="82" t="s">
        <v>221</v>
      </c>
      <c r="F119" s="97" t="s">
        <v>196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39.6">
      <c r="A120" s="82" t="s">
        <v>522</v>
      </c>
      <c r="B120" s="82" t="s">
        <v>209</v>
      </c>
      <c r="C120" s="82" t="s">
        <v>779</v>
      </c>
      <c r="D120" s="82" t="s">
        <v>222</v>
      </c>
      <c r="E120" s="82" t="s">
        <v>223</v>
      </c>
      <c r="F120" s="97" t="s">
        <v>196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3.8">
      <c r="A121" s="82" t="s">
        <v>523</v>
      </c>
      <c r="B121" s="82" t="s">
        <v>209</v>
      </c>
      <c r="C121" s="82" t="s">
        <v>224</v>
      </c>
      <c r="D121" s="82" t="s">
        <v>225</v>
      </c>
      <c r="E121" s="82" t="s">
        <v>226</v>
      </c>
      <c r="F121" s="97" t="s">
        <v>196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39.6">
      <c r="A122" s="82" t="s">
        <v>524</v>
      </c>
      <c r="B122" s="82" t="s">
        <v>209</v>
      </c>
      <c r="C122" s="82" t="s">
        <v>224</v>
      </c>
      <c r="D122" s="82" t="s">
        <v>227</v>
      </c>
      <c r="E122" s="82" t="s">
        <v>228</v>
      </c>
      <c r="F122" s="97" t="s">
        <v>196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3.8">
      <c r="A123" s="82" t="s">
        <v>525</v>
      </c>
      <c r="B123" s="82" t="s">
        <v>209</v>
      </c>
      <c r="C123" s="82" t="s">
        <v>224</v>
      </c>
      <c r="D123" s="82" t="s">
        <v>229</v>
      </c>
      <c r="E123" s="82" t="s">
        <v>780</v>
      </c>
      <c r="F123" s="97" t="s">
        <v>196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39.6">
      <c r="A124" s="82" t="s">
        <v>526</v>
      </c>
      <c r="B124" s="82" t="s">
        <v>209</v>
      </c>
      <c r="C124" s="82" t="s">
        <v>224</v>
      </c>
      <c r="D124" s="82" t="s">
        <v>230</v>
      </c>
      <c r="E124" s="82" t="s">
        <v>231</v>
      </c>
      <c r="F124" s="97" t="s">
        <v>196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39.6">
      <c r="A125" s="82" t="s">
        <v>527</v>
      </c>
      <c r="B125" s="82" t="s">
        <v>209</v>
      </c>
      <c r="C125" s="82" t="s">
        <v>224</v>
      </c>
      <c r="D125" s="82" t="s">
        <v>232</v>
      </c>
      <c r="E125" s="82" t="s">
        <v>233</v>
      </c>
      <c r="F125" s="97" t="s">
        <v>196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26.4">
      <c r="A126" s="82" t="s">
        <v>528</v>
      </c>
      <c r="B126" s="82" t="s">
        <v>209</v>
      </c>
      <c r="C126" s="82" t="s">
        <v>224</v>
      </c>
      <c r="D126" s="82" t="s">
        <v>234</v>
      </c>
      <c r="E126" s="82" t="s">
        <v>744</v>
      </c>
      <c r="F126" s="97" t="s">
        <v>196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26.4">
      <c r="A127" s="82" t="s">
        <v>529</v>
      </c>
      <c r="B127" s="82" t="s">
        <v>209</v>
      </c>
      <c r="C127" s="82" t="s">
        <v>224</v>
      </c>
      <c r="D127" s="82" t="s">
        <v>235</v>
      </c>
      <c r="E127" s="82" t="s">
        <v>744</v>
      </c>
      <c r="F127" s="97" t="s">
        <v>196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9.6">
      <c r="A128" s="82" t="s">
        <v>530</v>
      </c>
      <c r="B128" s="82" t="s">
        <v>209</v>
      </c>
      <c r="C128" s="82" t="s">
        <v>236</v>
      </c>
      <c r="D128" s="82" t="s">
        <v>237</v>
      </c>
      <c r="E128" s="82" t="s">
        <v>238</v>
      </c>
      <c r="F128" s="97" t="s">
        <v>196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26.4">
      <c r="A129" s="82" t="s">
        <v>531</v>
      </c>
      <c r="B129" s="82" t="s">
        <v>209</v>
      </c>
      <c r="C129" s="82" t="s">
        <v>236</v>
      </c>
      <c r="D129" s="82" t="s">
        <v>239</v>
      </c>
      <c r="E129" s="82" t="s">
        <v>781</v>
      </c>
      <c r="F129" s="97" t="s">
        <v>196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9.6">
      <c r="A130" s="82" t="s">
        <v>532</v>
      </c>
      <c r="B130" s="82" t="s">
        <v>209</v>
      </c>
      <c r="C130" s="82" t="s">
        <v>240</v>
      </c>
      <c r="D130" s="82" t="s">
        <v>241</v>
      </c>
      <c r="E130" s="82" t="s">
        <v>242</v>
      </c>
      <c r="F130" s="97" t="s">
        <v>113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9.6">
      <c r="A131" s="82" t="s">
        <v>533</v>
      </c>
      <c r="B131" s="82" t="s">
        <v>209</v>
      </c>
      <c r="C131" s="82" t="s">
        <v>240</v>
      </c>
      <c r="D131" s="82" t="s">
        <v>243</v>
      </c>
      <c r="E131" s="82" t="s">
        <v>242</v>
      </c>
      <c r="F131" s="97" t="s">
        <v>113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9.6">
      <c r="A132" s="82" t="s">
        <v>534</v>
      </c>
      <c r="B132" s="82" t="s">
        <v>209</v>
      </c>
      <c r="C132" s="82" t="s">
        <v>240</v>
      </c>
      <c r="D132" s="82" t="s">
        <v>244</v>
      </c>
      <c r="E132" s="82" t="s">
        <v>242</v>
      </c>
      <c r="F132" s="97" t="s">
        <v>113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9.6">
      <c r="A133" s="82" t="s">
        <v>535</v>
      </c>
      <c r="B133" s="82" t="s">
        <v>209</v>
      </c>
      <c r="C133" s="82" t="s">
        <v>240</v>
      </c>
      <c r="D133" s="82" t="s">
        <v>245</v>
      </c>
      <c r="E133" s="82" t="s">
        <v>744</v>
      </c>
      <c r="F133" s="97" t="s">
        <v>87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26.4">
      <c r="A134" s="82" t="s">
        <v>536</v>
      </c>
      <c r="B134" s="82" t="s">
        <v>247</v>
      </c>
      <c r="C134" s="82" t="s">
        <v>248</v>
      </c>
      <c r="D134" s="82" t="s">
        <v>249</v>
      </c>
      <c r="E134" s="82" t="s">
        <v>708</v>
      </c>
      <c r="F134" s="97" t="s">
        <v>196</v>
      </c>
      <c r="G134" s="98">
        <v>950</v>
      </c>
      <c r="H134" s="99" t="e">
        <f>SUMIF([2]报价结算清单!$E$12:$E$573,A134,[2]报价结算清单!$P$12:$P$573)</f>
        <v>#VALUE!</v>
      </c>
    </row>
    <row r="135" spans="1:8" ht="26.4">
      <c r="A135" s="82" t="s">
        <v>537</v>
      </c>
      <c r="B135" s="82" t="s">
        <v>247</v>
      </c>
      <c r="C135" s="82" t="s">
        <v>248</v>
      </c>
      <c r="D135" s="82" t="s">
        <v>250</v>
      </c>
      <c r="E135" s="82" t="s">
        <v>708</v>
      </c>
      <c r="F135" s="97" t="s">
        <v>196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26.4">
      <c r="A136" s="82" t="s">
        <v>538</v>
      </c>
      <c r="B136" s="82" t="s">
        <v>247</v>
      </c>
      <c r="C136" s="82" t="s">
        <v>248</v>
      </c>
      <c r="D136" s="82" t="s">
        <v>251</v>
      </c>
      <c r="E136" s="82" t="s">
        <v>708</v>
      </c>
      <c r="F136" s="97" t="s">
        <v>196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26.4">
      <c r="A137" s="82" t="s">
        <v>539</v>
      </c>
      <c r="B137" s="82" t="s">
        <v>247</v>
      </c>
      <c r="C137" s="82" t="s">
        <v>248</v>
      </c>
      <c r="D137" s="82" t="s">
        <v>252</v>
      </c>
      <c r="E137" s="82" t="s">
        <v>708</v>
      </c>
      <c r="F137" s="97" t="s">
        <v>196</v>
      </c>
      <c r="G137" s="98">
        <v>722</v>
      </c>
      <c r="H137" s="99" t="e">
        <f>SUMIF([2]报价结算清单!$E$12:$E$573,A137,[2]报价结算清单!$P$12:$P$573)</f>
        <v>#VALUE!</v>
      </c>
    </row>
    <row r="138" spans="1:8" ht="26.4">
      <c r="A138" s="82" t="s">
        <v>540</v>
      </c>
      <c r="B138" s="82" t="s">
        <v>247</v>
      </c>
      <c r="C138" s="82" t="s">
        <v>248</v>
      </c>
      <c r="D138" s="82" t="s">
        <v>253</v>
      </c>
      <c r="E138" s="82" t="s">
        <v>254</v>
      </c>
      <c r="F138" s="97" t="s">
        <v>196</v>
      </c>
      <c r="G138" s="98">
        <v>758</v>
      </c>
      <c r="H138" s="99" t="e">
        <f>SUMIF([2]报价结算清单!$E$12:$E$573,A138,[2]报价结算清单!$P$12:$P$573)</f>
        <v>#VALUE!</v>
      </c>
    </row>
    <row r="139" spans="1:8" ht="26.4">
      <c r="A139" s="82" t="s">
        <v>541</v>
      </c>
      <c r="B139" s="82" t="s">
        <v>247</v>
      </c>
      <c r="C139" s="82" t="s">
        <v>248</v>
      </c>
      <c r="D139" s="82" t="s">
        <v>255</v>
      </c>
      <c r="E139" s="82" t="s">
        <v>254</v>
      </c>
      <c r="F139" s="97" t="s">
        <v>196</v>
      </c>
      <c r="G139" s="98">
        <v>759</v>
      </c>
      <c r="H139" s="99" t="e">
        <f>SUMIF([2]报价结算清单!$E$12:$E$573,A139,[2]报价结算清单!$P$12:$P$573)</f>
        <v>#VALUE!</v>
      </c>
    </row>
    <row r="140" spans="1:8" ht="26.4">
      <c r="A140" s="82" t="s">
        <v>542</v>
      </c>
      <c r="B140" s="82" t="s">
        <v>247</v>
      </c>
      <c r="C140" s="82" t="s">
        <v>248</v>
      </c>
      <c r="D140" s="82" t="s">
        <v>256</v>
      </c>
      <c r="E140" s="82" t="s">
        <v>254</v>
      </c>
      <c r="F140" s="97" t="s">
        <v>196</v>
      </c>
      <c r="G140" s="98">
        <v>600</v>
      </c>
      <c r="H140" s="99" t="e">
        <f>SUMIF([2]报价结算清单!$E$12:$E$573,A140,[2]报价结算清单!$P$12:$P$573)</f>
        <v>#VALUE!</v>
      </c>
    </row>
    <row r="141" spans="1:8" ht="26.4">
      <c r="A141" s="82" t="s">
        <v>543</v>
      </c>
      <c r="B141" s="82" t="s">
        <v>247</v>
      </c>
      <c r="C141" s="82" t="s">
        <v>257</v>
      </c>
      <c r="D141" s="82" t="s">
        <v>249</v>
      </c>
      <c r="E141" s="82" t="s">
        <v>258</v>
      </c>
      <c r="F141" s="97" t="s">
        <v>196</v>
      </c>
      <c r="G141" s="98">
        <v>815</v>
      </c>
      <c r="H141" s="99" t="e">
        <f>SUMIF([2]报价结算清单!$E$12:$E$573,A141,[2]报价结算清单!$P$12:$P$573)</f>
        <v>#VALUE!</v>
      </c>
    </row>
    <row r="142" spans="1:8" ht="26.4">
      <c r="A142" s="82" t="s">
        <v>544</v>
      </c>
      <c r="B142" s="82" t="s">
        <v>247</v>
      </c>
      <c r="C142" s="82" t="s">
        <v>257</v>
      </c>
      <c r="D142" s="82" t="s">
        <v>250</v>
      </c>
      <c r="E142" s="82" t="s">
        <v>258</v>
      </c>
      <c r="F142" s="97" t="s">
        <v>196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26.4">
      <c r="A143" s="82" t="s">
        <v>545</v>
      </c>
      <c r="B143" s="82" t="s">
        <v>247</v>
      </c>
      <c r="C143" s="82" t="s">
        <v>257</v>
      </c>
      <c r="D143" s="82" t="s">
        <v>251</v>
      </c>
      <c r="E143" s="82" t="s">
        <v>258</v>
      </c>
      <c r="F143" s="97" t="s">
        <v>196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26.4">
      <c r="A144" s="82" t="s">
        <v>546</v>
      </c>
      <c r="B144" s="82" t="s">
        <v>247</v>
      </c>
      <c r="C144" s="82" t="s">
        <v>257</v>
      </c>
      <c r="D144" s="82" t="s">
        <v>252</v>
      </c>
      <c r="E144" s="82" t="s">
        <v>258</v>
      </c>
      <c r="F144" s="97" t="s">
        <v>196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26.4">
      <c r="A145" s="82" t="s">
        <v>547</v>
      </c>
      <c r="B145" s="82" t="s">
        <v>247</v>
      </c>
      <c r="C145" s="82" t="s">
        <v>257</v>
      </c>
      <c r="D145" s="82" t="s">
        <v>253</v>
      </c>
      <c r="E145" s="82" t="s">
        <v>259</v>
      </c>
      <c r="F145" s="97" t="s">
        <v>196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26.4">
      <c r="A146" s="82" t="s">
        <v>548</v>
      </c>
      <c r="B146" s="82" t="s">
        <v>247</v>
      </c>
      <c r="C146" s="82" t="s">
        <v>257</v>
      </c>
      <c r="D146" s="82" t="s">
        <v>255</v>
      </c>
      <c r="E146" s="82" t="s">
        <v>259</v>
      </c>
      <c r="F146" s="97" t="s">
        <v>196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26.4">
      <c r="A147" s="82" t="s">
        <v>549</v>
      </c>
      <c r="B147" s="82" t="s">
        <v>247</v>
      </c>
      <c r="C147" s="82" t="s">
        <v>257</v>
      </c>
      <c r="D147" s="82" t="s">
        <v>256</v>
      </c>
      <c r="E147" s="82" t="s">
        <v>259</v>
      </c>
      <c r="F147" s="97" t="s">
        <v>196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26.4">
      <c r="A148" s="82" t="s">
        <v>550</v>
      </c>
      <c r="B148" s="82" t="s">
        <v>247</v>
      </c>
      <c r="C148" s="82" t="s">
        <v>260</v>
      </c>
      <c r="D148" s="82" t="s">
        <v>249</v>
      </c>
      <c r="E148" s="82" t="s">
        <v>261</v>
      </c>
      <c r="F148" s="97" t="s">
        <v>196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26.4">
      <c r="A149" s="82" t="s">
        <v>551</v>
      </c>
      <c r="B149" s="82" t="s">
        <v>247</v>
      </c>
      <c r="C149" s="82" t="s">
        <v>260</v>
      </c>
      <c r="D149" s="82" t="s">
        <v>250</v>
      </c>
      <c r="E149" s="82" t="s">
        <v>261</v>
      </c>
      <c r="F149" s="97" t="s">
        <v>196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26.4">
      <c r="A150" s="82" t="s">
        <v>552</v>
      </c>
      <c r="B150" s="82" t="s">
        <v>247</v>
      </c>
      <c r="C150" s="82" t="s">
        <v>260</v>
      </c>
      <c r="D150" s="82" t="s">
        <v>251</v>
      </c>
      <c r="E150" s="82" t="s">
        <v>261</v>
      </c>
      <c r="F150" s="97" t="s">
        <v>196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26.4">
      <c r="A151" s="82" t="s">
        <v>553</v>
      </c>
      <c r="B151" s="82" t="s">
        <v>247</v>
      </c>
      <c r="C151" s="82" t="s">
        <v>260</v>
      </c>
      <c r="D151" s="82" t="s">
        <v>252</v>
      </c>
      <c r="E151" s="82" t="s">
        <v>261</v>
      </c>
      <c r="F151" s="97" t="s">
        <v>196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26.4">
      <c r="A152" s="82" t="s">
        <v>554</v>
      </c>
      <c r="B152" s="82" t="s">
        <v>247</v>
      </c>
      <c r="C152" s="82" t="s">
        <v>260</v>
      </c>
      <c r="D152" s="82" t="s">
        <v>253</v>
      </c>
      <c r="E152" s="82" t="s">
        <v>262</v>
      </c>
      <c r="F152" s="97" t="s">
        <v>196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26.4">
      <c r="A153" s="82" t="s">
        <v>555</v>
      </c>
      <c r="B153" s="82" t="s">
        <v>247</v>
      </c>
      <c r="C153" s="82" t="s">
        <v>260</v>
      </c>
      <c r="D153" s="82" t="s">
        <v>255</v>
      </c>
      <c r="E153" s="82" t="s">
        <v>262</v>
      </c>
      <c r="F153" s="97" t="s">
        <v>196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26.4">
      <c r="A154" s="82" t="s">
        <v>556</v>
      </c>
      <c r="B154" s="82" t="s">
        <v>247</v>
      </c>
      <c r="C154" s="82" t="s">
        <v>260</v>
      </c>
      <c r="D154" s="82" t="s">
        <v>256</v>
      </c>
      <c r="E154" s="82" t="s">
        <v>262</v>
      </c>
      <c r="F154" s="97" t="s">
        <v>196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3.8">
      <c r="A155" s="82" t="s">
        <v>557</v>
      </c>
      <c r="B155" s="82" t="s">
        <v>247</v>
      </c>
      <c r="C155" s="82" t="s">
        <v>263</v>
      </c>
      <c r="D155" s="82" t="s">
        <v>264</v>
      </c>
      <c r="E155" s="82" t="s">
        <v>265</v>
      </c>
      <c r="F155" s="97" t="s">
        <v>266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26.4">
      <c r="A156" s="82" t="s">
        <v>558</v>
      </c>
      <c r="B156" s="82" t="s">
        <v>247</v>
      </c>
      <c r="C156" s="82" t="s">
        <v>267</v>
      </c>
      <c r="D156" s="82" t="s">
        <v>268</v>
      </c>
      <c r="E156" s="82" t="s">
        <v>269</v>
      </c>
      <c r="F156" s="97" t="s">
        <v>196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52.8">
      <c r="A157" s="82" t="s">
        <v>559</v>
      </c>
      <c r="B157" s="82" t="s">
        <v>247</v>
      </c>
      <c r="C157" s="82" t="s">
        <v>270</v>
      </c>
      <c r="D157" s="82" t="s">
        <v>271</v>
      </c>
      <c r="E157" s="82" t="s">
        <v>272</v>
      </c>
      <c r="F157" s="97" t="s">
        <v>196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52.8">
      <c r="A158" s="82" t="s">
        <v>560</v>
      </c>
      <c r="B158" s="82" t="s">
        <v>247</v>
      </c>
      <c r="C158" s="82" t="s">
        <v>273</v>
      </c>
      <c r="D158" s="82" t="s">
        <v>274</v>
      </c>
      <c r="E158" s="82" t="s">
        <v>275</v>
      </c>
      <c r="F158" s="97" t="s">
        <v>122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52.8">
      <c r="A159" s="82" t="s">
        <v>561</v>
      </c>
      <c r="B159" s="82" t="s">
        <v>247</v>
      </c>
      <c r="C159" s="82" t="s">
        <v>273</v>
      </c>
      <c r="D159" s="82" t="s">
        <v>276</v>
      </c>
      <c r="E159" s="82" t="s">
        <v>275</v>
      </c>
      <c r="F159" s="97" t="s">
        <v>122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6">
      <c r="A160" s="82" t="s">
        <v>562</v>
      </c>
      <c r="B160" s="82" t="s">
        <v>247</v>
      </c>
      <c r="C160" s="82" t="s">
        <v>273</v>
      </c>
      <c r="D160" s="82" t="s">
        <v>277</v>
      </c>
      <c r="E160" s="82" t="s">
        <v>275</v>
      </c>
      <c r="F160" s="97" t="s">
        <v>122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9.6">
      <c r="A161" s="82" t="s">
        <v>563</v>
      </c>
      <c r="B161" s="82" t="s">
        <v>247</v>
      </c>
      <c r="C161" s="82" t="s">
        <v>278</v>
      </c>
      <c r="D161" s="82" t="s">
        <v>279</v>
      </c>
      <c r="E161" s="82" t="s">
        <v>744</v>
      </c>
      <c r="F161" s="97" t="s">
        <v>196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9.6">
      <c r="A162" s="82" t="s">
        <v>564</v>
      </c>
      <c r="B162" s="82" t="s">
        <v>247</v>
      </c>
      <c r="C162" s="82" t="s">
        <v>278</v>
      </c>
      <c r="D162" s="82" t="s">
        <v>280</v>
      </c>
      <c r="E162" s="82" t="s">
        <v>782</v>
      </c>
      <c r="F162" s="97" t="s">
        <v>196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3.8">
      <c r="A163" s="82" t="s">
        <v>565</v>
      </c>
      <c r="B163" s="82" t="s">
        <v>281</v>
      </c>
      <c r="C163" s="82" t="s">
        <v>282</v>
      </c>
      <c r="D163" s="82" t="s">
        <v>283</v>
      </c>
      <c r="E163" s="82" t="s">
        <v>284</v>
      </c>
      <c r="F163" s="97" t="s">
        <v>285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3.8">
      <c r="A164" s="82" t="s">
        <v>566</v>
      </c>
      <c r="B164" s="82" t="s">
        <v>281</v>
      </c>
      <c r="C164" s="82" t="s">
        <v>282</v>
      </c>
      <c r="D164" s="82" t="s">
        <v>783</v>
      </c>
      <c r="E164" s="82" t="s">
        <v>784</v>
      </c>
      <c r="F164" s="97" t="s">
        <v>285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26.4">
      <c r="A165" s="82" t="s">
        <v>567</v>
      </c>
      <c r="B165" s="82" t="s">
        <v>281</v>
      </c>
      <c r="C165" s="82" t="s">
        <v>282</v>
      </c>
      <c r="D165" s="82" t="s">
        <v>286</v>
      </c>
      <c r="E165" s="82" t="s">
        <v>785</v>
      </c>
      <c r="F165" s="97" t="s">
        <v>196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26.4">
      <c r="A166" s="82" t="s">
        <v>568</v>
      </c>
      <c r="B166" s="82" t="s">
        <v>281</v>
      </c>
      <c r="C166" s="82" t="s">
        <v>282</v>
      </c>
      <c r="D166" s="82" t="s">
        <v>287</v>
      </c>
      <c r="E166" s="82" t="s">
        <v>288</v>
      </c>
      <c r="F166" s="97" t="s">
        <v>196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26.4">
      <c r="A167" s="82" t="s">
        <v>569</v>
      </c>
      <c r="B167" s="82" t="s">
        <v>281</v>
      </c>
      <c r="C167" s="82" t="s">
        <v>282</v>
      </c>
      <c r="D167" s="82" t="s">
        <v>289</v>
      </c>
      <c r="E167" s="82" t="s">
        <v>786</v>
      </c>
      <c r="F167" s="97" t="s">
        <v>196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26.4">
      <c r="A168" s="82" t="s">
        <v>570</v>
      </c>
      <c r="B168" s="82" t="s">
        <v>281</v>
      </c>
      <c r="C168" s="82" t="s">
        <v>282</v>
      </c>
      <c r="D168" s="82" t="s">
        <v>290</v>
      </c>
      <c r="E168" s="82" t="s">
        <v>787</v>
      </c>
      <c r="F168" s="97" t="s">
        <v>196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26.4">
      <c r="A169" s="82" t="s">
        <v>571</v>
      </c>
      <c r="B169" s="82" t="s">
        <v>281</v>
      </c>
      <c r="C169" s="82" t="s">
        <v>291</v>
      </c>
      <c r="D169" s="82" t="s">
        <v>292</v>
      </c>
      <c r="E169" s="82" t="s">
        <v>788</v>
      </c>
      <c r="F169" s="97" t="s">
        <v>196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3.8">
      <c r="A170" s="82" t="s">
        <v>572</v>
      </c>
      <c r="B170" s="82" t="s">
        <v>281</v>
      </c>
      <c r="C170" s="82" t="s">
        <v>291</v>
      </c>
      <c r="D170" s="82" t="s">
        <v>293</v>
      </c>
      <c r="E170" s="82" t="s">
        <v>294</v>
      </c>
      <c r="F170" s="97" t="s">
        <v>196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3.8">
      <c r="A171" s="82" t="s">
        <v>573</v>
      </c>
      <c r="B171" s="82" t="s">
        <v>281</v>
      </c>
      <c r="C171" s="82" t="s">
        <v>291</v>
      </c>
      <c r="D171" s="82" t="s">
        <v>295</v>
      </c>
      <c r="E171" s="82" t="s">
        <v>744</v>
      </c>
      <c r="F171" s="97" t="s">
        <v>196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3.8">
      <c r="A172" s="82" t="s">
        <v>574</v>
      </c>
      <c r="B172" s="82" t="s">
        <v>281</v>
      </c>
      <c r="C172" s="82" t="s">
        <v>291</v>
      </c>
      <c r="D172" s="82" t="s">
        <v>296</v>
      </c>
      <c r="E172" s="82" t="s">
        <v>789</v>
      </c>
      <c r="F172" s="97" t="s">
        <v>196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26.4">
      <c r="A173" s="82" t="s">
        <v>575</v>
      </c>
      <c r="B173" s="82" t="s">
        <v>281</v>
      </c>
      <c r="C173" s="82" t="s">
        <v>297</v>
      </c>
      <c r="D173" s="82" t="s">
        <v>298</v>
      </c>
      <c r="E173" s="82" t="s">
        <v>299</v>
      </c>
      <c r="F173" s="97" t="s">
        <v>196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26.4">
      <c r="A174" s="82" t="s">
        <v>576</v>
      </c>
      <c r="B174" s="82" t="s">
        <v>281</v>
      </c>
      <c r="C174" s="82" t="s">
        <v>297</v>
      </c>
      <c r="D174" s="82" t="s">
        <v>298</v>
      </c>
      <c r="E174" s="82" t="s">
        <v>300</v>
      </c>
      <c r="F174" s="97" t="s">
        <v>196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26.4">
      <c r="A175" s="82" t="s">
        <v>577</v>
      </c>
      <c r="B175" s="82" t="s">
        <v>281</v>
      </c>
      <c r="C175" s="82" t="s">
        <v>297</v>
      </c>
      <c r="D175" s="82" t="s">
        <v>301</v>
      </c>
      <c r="E175" s="82" t="s">
        <v>302</v>
      </c>
      <c r="F175" s="97" t="s">
        <v>196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26.4">
      <c r="A176" s="82" t="s">
        <v>578</v>
      </c>
      <c r="B176" s="82" t="s">
        <v>281</v>
      </c>
      <c r="C176" s="82" t="s">
        <v>297</v>
      </c>
      <c r="D176" s="82" t="s">
        <v>303</v>
      </c>
      <c r="E176" s="82" t="s">
        <v>744</v>
      </c>
      <c r="F176" s="97" t="s">
        <v>196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26.4">
      <c r="A177" s="82" t="s">
        <v>579</v>
      </c>
      <c r="B177" s="82" t="s">
        <v>281</v>
      </c>
      <c r="C177" s="82" t="s">
        <v>297</v>
      </c>
      <c r="D177" s="82" t="s">
        <v>304</v>
      </c>
      <c r="E177" s="82" t="s">
        <v>305</v>
      </c>
      <c r="F177" s="97" t="s">
        <v>196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26.4">
      <c r="A178" s="82" t="s">
        <v>580</v>
      </c>
      <c r="B178" s="82" t="s">
        <v>281</v>
      </c>
      <c r="C178" s="82" t="s">
        <v>297</v>
      </c>
      <c r="D178" s="82" t="s">
        <v>306</v>
      </c>
      <c r="E178" s="82" t="s">
        <v>307</v>
      </c>
      <c r="F178" s="97" t="s">
        <v>196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26.4">
      <c r="A179" s="82" t="s">
        <v>581</v>
      </c>
      <c r="B179" s="82" t="s">
        <v>308</v>
      </c>
      <c r="C179" s="82" t="s">
        <v>309</v>
      </c>
      <c r="D179" s="82" t="s">
        <v>310</v>
      </c>
      <c r="E179" s="82" t="s">
        <v>744</v>
      </c>
      <c r="F179" s="97" t="s">
        <v>55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26.4">
      <c r="A180" s="82" t="s">
        <v>582</v>
      </c>
      <c r="B180" s="82" t="s">
        <v>308</v>
      </c>
      <c r="C180" s="82" t="s">
        <v>309</v>
      </c>
      <c r="D180" s="82" t="s">
        <v>311</v>
      </c>
      <c r="E180" s="82" t="s">
        <v>744</v>
      </c>
      <c r="F180" s="97" t="s">
        <v>55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26.4">
      <c r="A181" s="82" t="s">
        <v>583</v>
      </c>
      <c r="B181" s="82" t="s">
        <v>308</v>
      </c>
      <c r="C181" s="82" t="s">
        <v>309</v>
      </c>
      <c r="D181" s="82" t="s">
        <v>312</v>
      </c>
      <c r="E181" s="82" t="s">
        <v>744</v>
      </c>
      <c r="F181" s="97" t="s">
        <v>55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3.8">
      <c r="A182" s="82" t="s">
        <v>584</v>
      </c>
      <c r="B182" s="82" t="s">
        <v>313</v>
      </c>
      <c r="C182" s="82" t="s">
        <v>314</v>
      </c>
      <c r="D182" s="82" t="s">
        <v>315</v>
      </c>
      <c r="E182" s="82" t="s">
        <v>744</v>
      </c>
      <c r="F182" s="97" t="s">
        <v>196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3.8">
      <c r="A183" s="82" t="s">
        <v>585</v>
      </c>
      <c r="B183" s="82" t="s">
        <v>313</v>
      </c>
      <c r="C183" s="82" t="s">
        <v>314</v>
      </c>
      <c r="D183" s="82" t="s">
        <v>316</v>
      </c>
      <c r="E183" s="82" t="s">
        <v>744</v>
      </c>
      <c r="F183" s="97" t="s">
        <v>196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3.8">
      <c r="A184" s="82" t="s">
        <v>586</v>
      </c>
      <c r="B184" s="82" t="s">
        <v>313</v>
      </c>
      <c r="C184" s="82" t="s">
        <v>314</v>
      </c>
      <c r="D184" s="82" t="s">
        <v>317</v>
      </c>
      <c r="E184" s="82" t="s">
        <v>744</v>
      </c>
      <c r="F184" s="97" t="s">
        <v>196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3.8">
      <c r="A185" s="82" t="s">
        <v>587</v>
      </c>
      <c r="B185" s="82" t="s">
        <v>313</v>
      </c>
      <c r="C185" s="82" t="s">
        <v>314</v>
      </c>
      <c r="D185" s="82" t="s">
        <v>318</v>
      </c>
      <c r="E185" s="82" t="s">
        <v>744</v>
      </c>
      <c r="F185" s="97" t="s">
        <v>196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3.8">
      <c r="A186" s="82" t="s">
        <v>588</v>
      </c>
      <c r="B186" s="82" t="s">
        <v>313</v>
      </c>
      <c r="C186" s="82" t="s">
        <v>319</v>
      </c>
      <c r="D186" s="82" t="s">
        <v>790</v>
      </c>
      <c r="E186" s="82" t="s">
        <v>744</v>
      </c>
      <c r="F186" s="97" t="s">
        <v>87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3.8">
      <c r="A187" s="82" t="s">
        <v>589</v>
      </c>
      <c r="B187" s="82" t="s">
        <v>313</v>
      </c>
      <c r="C187" s="82" t="s">
        <v>319</v>
      </c>
      <c r="D187" s="82" t="s">
        <v>791</v>
      </c>
      <c r="E187" s="82" t="s">
        <v>744</v>
      </c>
      <c r="F187" s="97" t="s">
        <v>52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26.4">
      <c r="A188" s="82" t="s">
        <v>590</v>
      </c>
      <c r="B188" s="82" t="s">
        <v>320</v>
      </c>
      <c r="C188" s="82" t="s">
        <v>321</v>
      </c>
      <c r="D188" s="82" t="s">
        <v>322</v>
      </c>
      <c r="E188" s="82" t="s">
        <v>744</v>
      </c>
      <c r="F188" s="97" t="s">
        <v>196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26.4">
      <c r="A189" s="82" t="s">
        <v>591</v>
      </c>
      <c r="B189" s="82" t="s">
        <v>320</v>
      </c>
      <c r="C189" s="82" t="s">
        <v>321</v>
      </c>
      <c r="D189" s="82" t="s">
        <v>323</v>
      </c>
      <c r="E189" s="82" t="s">
        <v>744</v>
      </c>
      <c r="F189" s="97" t="s">
        <v>87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26.4">
      <c r="A190" s="82" t="s">
        <v>592</v>
      </c>
      <c r="B190" s="82" t="s">
        <v>320</v>
      </c>
      <c r="C190" s="82" t="s">
        <v>324</v>
      </c>
      <c r="D190" s="82" t="s">
        <v>325</v>
      </c>
      <c r="E190" s="82" t="s">
        <v>326</v>
      </c>
      <c r="F190" s="97" t="s">
        <v>87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9.6">
      <c r="A191" s="82" t="s">
        <v>593</v>
      </c>
      <c r="B191" s="82" t="s">
        <v>327</v>
      </c>
      <c r="C191" s="82" t="s">
        <v>328</v>
      </c>
      <c r="D191" s="82" t="s">
        <v>328</v>
      </c>
      <c r="E191" s="82" t="s">
        <v>744</v>
      </c>
      <c r="F191" s="97" t="s">
        <v>52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3.8">
      <c r="A192" s="82" t="s">
        <v>594</v>
      </c>
      <c r="B192" s="82" t="s">
        <v>329</v>
      </c>
      <c r="C192" s="82" t="s">
        <v>336</v>
      </c>
      <c r="D192" s="82" t="s">
        <v>792</v>
      </c>
      <c r="E192" s="82" t="s">
        <v>744</v>
      </c>
      <c r="F192" s="97" t="s">
        <v>330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3.8">
      <c r="A193" s="82" t="s">
        <v>595</v>
      </c>
      <c r="B193" s="82" t="s">
        <v>329</v>
      </c>
      <c r="C193" s="82" t="s">
        <v>336</v>
      </c>
      <c r="D193" s="82" t="s">
        <v>793</v>
      </c>
      <c r="E193" s="82" t="s">
        <v>794</v>
      </c>
      <c r="F193" s="97" t="s">
        <v>330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26.4">
      <c r="A194" s="82" t="s">
        <v>596</v>
      </c>
      <c r="B194" s="82" t="s">
        <v>329</v>
      </c>
      <c r="C194" s="82" t="s">
        <v>331</v>
      </c>
      <c r="D194" s="82" t="s">
        <v>332</v>
      </c>
      <c r="E194" s="82" t="s">
        <v>333</v>
      </c>
      <c r="F194" s="97" t="s">
        <v>334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3.8">
      <c r="A195" s="82" t="s">
        <v>597</v>
      </c>
      <c r="B195" s="82" t="s">
        <v>329</v>
      </c>
      <c r="C195" s="82" t="s">
        <v>795</v>
      </c>
      <c r="D195" s="82" t="s">
        <v>796</v>
      </c>
      <c r="E195" s="82" t="s">
        <v>797</v>
      </c>
      <c r="F195" s="97" t="s">
        <v>330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26.4">
      <c r="A196" s="82" t="s">
        <v>598</v>
      </c>
      <c r="B196" s="82" t="s">
        <v>329</v>
      </c>
      <c r="C196" s="82" t="s">
        <v>795</v>
      </c>
      <c r="D196" s="82" t="s">
        <v>796</v>
      </c>
      <c r="E196" s="82" t="s">
        <v>798</v>
      </c>
      <c r="F196" s="97" t="s">
        <v>330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3.8">
      <c r="A197" s="82" t="s">
        <v>599</v>
      </c>
      <c r="B197" s="82" t="s">
        <v>329</v>
      </c>
      <c r="C197" s="82" t="s">
        <v>795</v>
      </c>
      <c r="D197" s="82" t="s">
        <v>796</v>
      </c>
      <c r="E197" s="82" t="s">
        <v>799</v>
      </c>
      <c r="F197" s="97" t="s">
        <v>330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800</v>
      </c>
      <c r="B199" s="82" t="s">
        <v>395</v>
      </c>
      <c r="C199" s="82" t="s">
        <v>397</v>
      </c>
      <c r="D199" s="82" t="s">
        <v>398</v>
      </c>
      <c r="E199" s="82" t="s">
        <v>399</v>
      </c>
      <c r="F199" s="97" t="s">
        <v>344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26.4">
      <c r="A200" s="82" t="s">
        <v>600</v>
      </c>
      <c r="B200" s="82" t="s">
        <v>337</v>
      </c>
      <c r="C200" s="82" t="s">
        <v>338</v>
      </c>
      <c r="D200" s="82" t="s">
        <v>339</v>
      </c>
      <c r="E200" s="82" t="s">
        <v>340</v>
      </c>
      <c r="F200" s="97" t="s">
        <v>341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26.4">
      <c r="A201" s="82" t="s">
        <v>601</v>
      </c>
      <c r="B201" s="82" t="s">
        <v>337</v>
      </c>
      <c r="C201" s="82" t="s">
        <v>338</v>
      </c>
      <c r="D201" s="82" t="s">
        <v>342</v>
      </c>
      <c r="E201" s="82" t="s">
        <v>343</v>
      </c>
      <c r="F201" s="97" t="s">
        <v>246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52.8">
      <c r="A202" s="82" t="s">
        <v>602</v>
      </c>
      <c r="B202" s="82" t="s">
        <v>345</v>
      </c>
      <c r="C202" s="82" t="s">
        <v>346</v>
      </c>
      <c r="D202" s="82" t="s">
        <v>347</v>
      </c>
      <c r="E202" s="82" t="s">
        <v>801</v>
      </c>
      <c r="F202" s="97" t="s">
        <v>344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39.6">
      <c r="A203" s="82" t="s">
        <v>603</v>
      </c>
      <c r="B203" s="82" t="s">
        <v>345</v>
      </c>
      <c r="C203" s="82" t="s">
        <v>335</v>
      </c>
      <c r="D203" s="82" t="s">
        <v>349</v>
      </c>
      <c r="E203" s="82" t="s">
        <v>350</v>
      </c>
      <c r="F203" s="97" t="s">
        <v>344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52.8">
      <c r="A204" s="82" t="s">
        <v>604</v>
      </c>
      <c r="B204" s="82" t="s">
        <v>345</v>
      </c>
      <c r="C204" s="82" t="s">
        <v>335</v>
      </c>
      <c r="D204" s="82" t="s">
        <v>351</v>
      </c>
      <c r="E204" s="82" t="s">
        <v>801</v>
      </c>
      <c r="F204" s="97" t="s">
        <v>344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39.6">
      <c r="A205" s="82" t="s">
        <v>605</v>
      </c>
      <c r="B205" s="82" t="s">
        <v>345</v>
      </c>
      <c r="C205" s="82" t="s">
        <v>345</v>
      </c>
      <c r="D205" s="82" t="s">
        <v>352</v>
      </c>
      <c r="E205" s="82" t="s">
        <v>802</v>
      </c>
      <c r="F205" s="97" t="s">
        <v>344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26.4">
      <c r="A206" s="82" t="s">
        <v>606</v>
      </c>
      <c r="B206" s="82" t="s">
        <v>345</v>
      </c>
      <c r="C206" s="82" t="s">
        <v>353</v>
      </c>
      <c r="D206" s="82" t="s">
        <v>803</v>
      </c>
      <c r="E206" s="82" t="s">
        <v>804</v>
      </c>
      <c r="F206" s="97" t="s">
        <v>344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39.6">
      <c r="A207" s="82" t="s">
        <v>607</v>
      </c>
      <c r="B207" s="82" t="s">
        <v>345</v>
      </c>
      <c r="C207" s="82" t="s">
        <v>353</v>
      </c>
      <c r="D207" s="82" t="s">
        <v>354</v>
      </c>
      <c r="E207" s="82" t="s">
        <v>805</v>
      </c>
      <c r="F207" s="97" t="s">
        <v>344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3.8">
      <c r="A208" s="82" t="s">
        <v>608</v>
      </c>
      <c r="B208" s="82" t="s">
        <v>345</v>
      </c>
      <c r="C208" s="82" t="s">
        <v>353</v>
      </c>
      <c r="D208" s="82" t="s">
        <v>806</v>
      </c>
      <c r="E208" s="82" t="s">
        <v>807</v>
      </c>
      <c r="F208" s="97" t="s">
        <v>808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26.4">
      <c r="A209" s="82" t="s">
        <v>609</v>
      </c>
      <c r="B209" s="82" t="s">
        <v>355</v>
      </c>
      <c r="C209" s="82" t="s">
        <v>356</v>
      </c>
      <c r="D209" s="82" t="s">
        <v>357</v>
      </c>
      <c r="E209" s="82" t="s">
        <v>358</v>
      </c>
      <c r="F209" s="97" t="s">
        <v>344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26.4">
      <c r="A210" s="82" t="s">
        <v>610</v>
      </c>
      <c r="B210" s="82" t="s">
        <v>355</v>
      </c>
      <c r="C210" s="82" t="s">
        <v>356</v>
      </c>
      <c r="D210" s="82" t="s">
        <v>359</v>
      </c>
      <c r="E210" s="82" t="s">
        <v>360</v>
      </c>
      <c r="F210" s="97" t="s">
        <v>344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39.6">
      <c r="A211" s="82" t="s">
        <v>611</v>
      </c>
      <c r="B211" s="82" t="s">
        <v>355</v>
      </c>
      <c r="C211" s="82" t="s">
        <v>361</v>
      </c>
      <c r="D211" s="82" t="s">
        <v>362</v>
      </c>
      <c r="E211" s="82" t="s">
        <v>809</v>
      </c>
      <c r="F211" s="97" t="s">
        <v>344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3.8">
      <c r="A212" s="82" t="s">
        <v>612</v>
      </c>
      <c r="B212" s="82" t="s">
        <v>363</v>
      </c>
      <c r="C212" s="82" t="s">
        <v>363</v>
      </c>
      <c r="D212" s="82" t="s">
        <v>364</v>
      </c>
      <c r="E212" s="82" t="s">
        <v>365</v>
      </c>
      <c r="F212" s="97" t="s">
        <v>348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26.4">
      <c r="A213" s="82" t="s">
        <v>613</v>
      </c>
      <c r="B213" s="82" t="s">
        <v>363</v>
      </c>
      <c r="C213" s="82" t="s">
        <v>363</v>
      </c>
      <c r="D213" s="82" t="s">
        <v>366</v>
      </c>
      <c r="E213" s="82" t="s">
        <v>367</v>
      </c>
      <c r="F213" s="97" t="s">
        <v>348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3.8">
      <c r="A214" s="82" t="s">
        <v>614</v>
      </c>
      <c r="B214" s="82" t="s">
        <v>368</v>
      </c>
      <c r="C214" s="82" t="s">
        <v>369</v>
      </c>
      <c r="D214" s="82" t="s">
        <v>370</v>
      </c>
      <c r="E214" s="82" t="s">
        <v>810</v>
      </c>
      <c r="F214" s="97" t="s">
        <v>348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26.4">
      <c r="A215" s="82" t="s">
        <v>615</v>
      </c>
      <c r="B215" s="82" t="s">
        <v>368</v>
      </c>
      <c r="C215" s="82" t="s">
        <v>369</v>
      </c>
      <c r="D215" s="82" t="s">
        <v>371</v>
      </c>
      <c r="E215" s="82" t="s">
        <v>372</v>
      </c>
      <c r="F215" s="97" t="s">
        <v>348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26.4">
      <c r="A216" s="82" t="s">
        <v>616</v>
      </c>
      <c r="B216" s="82" t="s">
        <v>368</v>
      </c>
      <c r="C216" s="82" t="s">
        <v>369</v>
      </c>
      <c r="D216" s="82" t="s">
        <v>373</v>
      </c>
      <c r="E216" s="82" t="s">
        <v>374</v>
      </c>
      <c r="F216" s="97" t="s">
        <v>348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3.8">
      <c r="A217" s="82" t="s">
        <v>617</v>
      </c>
      <c r="B217" s="82" t="s">
        <v>368</v>
      </c>
      <c r="C217" s="82" t="s">
        <v>369</v>
      </c>
      <c r="D217" s="82" t="s">
        <v>811</v>
      </c>
      <c r="E217" s="82" t="s">
        <v>744</v>
      </c>
      <c r="F217" s="97" t="s">
        <v>330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3.8">
      <c r="A218" s="82" t="s">
        <v>618</v>
      </c>
      <c r="B218" s="82" t="s">
        <v>368</v>
      </c>
      <c r="C218" s="82" t="s">
        <v>369</v>
      </c>
      <c r="D218" s="82" t="s">
        <v>812</v>
      </c>
      <c r="E218" s="82" t="s">
        <v>744</v>
      </c>
      <c r="F218" s="97" t="s">
        <v>330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3.8">
      <c r="A219" s="82" t="s">
        <v>619</v>
      </c>
      <c r="B219" s="82" t="s">
        <v>368</v>
      </c>
      <c r="C219" s="82" t="s">
        <v>369</v>
      </c>
      <c r="D219" s="82" t="s">
        <v>813</v>
      </c>
      <c r="E219" s="82" t="s">
        <v>744</v>
      </c>
      <c r="F219" s="97" t="s">
        <v>330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368</v>
      </c>
      <c r="C220" s="82" t="s">
        <v>369</v>
      </c>
      <c r="D220" s="82" t="s">
        <v>375</v>
      </c>
      <c r="E220" s="82" t="s">
        <v>376</v>
      </c>
      <c r="F220" s="97" t="s">
        <v>348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39.6">
      <c r="A221" s="82" t="s">
        <v>620</v>
      </c>
      <c r="B221" s="82" t="s">
        <v>368</v>
      </c>
      <c r="C221" s="82" t="s">
        <v>369</v>
      </c>
      <c r="D221" s="82" t="s">
        <v>377</v>
      </c>
      <c r="E221" s="82" t="s">
        <v>378</v>
      </c>
      <c r="F221" s="97" t="s">
        <v>348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39.6">
      <c r="A222" s="82" t="s">
        <v>621</v>
      </c>
      <c r="B222" s="82" t="s">
        <v>368</v>
      </c>
      <c r="C222" s="82" t="s">
        <v>369</v>
      </c>
      <c r="D222" s="82" t="s">
        <v>379</v>
      </c>
      <c r="E222" s="82" t="s">
        <v>378</v>
      </c>
      <c r="F222" s="97" t="s">
        <v>348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52.8">
      <c r="A223" s="82" t="s">
        <v>622</v>
      </c>
      <c r="B223" s="82" t="s">
        <v>368</v>
      </c>
      <c r="C223" s="82" t="s">
        <v>380</v>
      </c>
      <c r="D223" s="82" t="s">
        <v>381</v>
      </c>
      <c r="E223" s="82" t="s">
        <v>382</v>
      </c>
      <c r="F223" s="97" t="s">
        <v>348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39.6">
      <c r="A224" s="82" t="s">
        <v>623</v>
      </c>
      <c r="B224" s="82" t="s">
        <v>368</v>
      </c>
      <c r="C224" s="82" t="s">
        <v>380</v>
      </c>
      <c r="D224" s="82" t="s">
        <v>383</v>
      </c>
      <c r="E224" s="82" t="s">
        <v>384</v>
      </c>
      <c r="F224" s="97" t="s">
        <v>348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39.6">
      <c r="A225" s="82" t="s">
        <v>624</v>
      </c>
      <c r="B225" s="82" t="s">
        <v>368</v>
      </c>
      <c r="C225" s="82" t="s">
        <v>380</v>
      </c>
      <c r="D225" s="82" t="s">
        <v>385</v>
      </c>
      <c r="E225" s="82" t="s">
        <v>386</v>
      </c>
      <c r="F225" s="97" t="s">
        <v>387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39.6">
      <c r="A226" s="82" t="s">
        <v>625</v>
      </c>
      <c r="B226" s="82" t="s">
        <v>368</v>
      </c>
      <c r="C226" s="82" t="s">
        <v>388</v>
      </c>
      <c r="D226" s="82" t="s">
        <v>389</v>
      </c>
      <c r="E226" s="82" t="s">
        <v>390</v>
      </c>
      <c r="F226" s="97" t="s">
        <v>348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9.2">
      <c r="A227" s="82" t="s">
        <v>626</v>
      </c>
      <c r="B227" s="82" t="s">
        <v>368</v>
      </c>
      <c r="C227" s="82" t="s">
        <v>388</v>
      </c>
      <c r="D227" s="82" t="s">
        <v>391</v>
      </c>
      <c r="E227" s="82" t="s">
        <v>392</v>
      </c>
      <c r="F227" s="97" t="s">
        <v>814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9.2">
      <c r="A228" s="82" t="s">
        <v>627</v>
      </c>
      <c r="B228" s="82" t="s">
        <v>368</v>
      </c>
      <c r="C228" s="82" t="s">
        <v>388</v>
      </c>
      <c r="D228" s="82" t="s">
        <v>391</v>
      </c>
      <c r="E228" s="82" t="s">
        <v>392</v>
      </c>
      <c r="F228" s="97" t="s">
        <v>344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9.2">
      <c r="A229" s="82" t="s">
        <v>628</v>
      </c>
      <c r="B229" s="82" t="s">
        <v>368</v>
      </c>
      <c r="C229" s="82" t="s">
        <v>388</v>
      </c>
      <c r="D229" s="82" t="s">
        <v>391</v>
      </c>
      <c r="E229" s="82" t="s">
        <v>393</v>
      </c>
      <c r="F229" s="97" t="s">
        <v>814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9.2">
      <c r="A230" s="82" t="s">
        <v>629</v>
      </c>
      <c r="B230" s="82" t="s">
        <v>368</v>
      </c>
      <c r="C230" s="82" t="s">
        <v>388</v>
      </c>
      <c r="D230" s="82" t="s">
        <v>391</v>
      </c>
      <c r="E230" s="82" t="s">
        <v>393</v>
      </c>
      <c r="F230" s="97" t="s">
        <v>344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9.2">
      <c r="A231" s="82" t="s">
        <v>630</v>
      </c>
      <c r="B231" s="82" t="s">
        <v>368</v>
      </c>
      <c r="C231" s="82" t="s">
        <v>388</v>
      </c>
      <c r="D231" s="82" t="s">
        <v>394</v>
      </c>
      <c r="E231" s="82" t="s">
        <v>392</v>
      </c>
      <c r="F231" s="97" t="s">
        <v>814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9.2">
      <c r="A232" s="82" t="s">
        <v>631</v>
      </c>
      <c r="B232" s="82" t="s">
        <v>368</v>
      </c>
      <c r="C232" s="82" t="s">
        <v>388</v>
      </c>
      <c r="D232" s="82" t="s">
        <v>394</v>
      </c>
      <c r="E232" s="82" t="s">
        <v>392</v>
      </c>
      <c r="F232" s="97" t="s">
        <v>344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9.2">
      <c r="A233" s="82" t="s">
        <v>632</v>
      </c>
      <c r="B233" s="82" t="s">
        <v>368</v>
      </c>
      <c r="C233" s="82" t="s">
        <v>388</v>
      </c>
      <c r="D233" s="82" t="s">
        <v>394</v>
      </c>
      <c r="E233" s="82" t="s">
        <v>393</v>
      </c>
      <c r="F233" s="97" t="s">
        <v>814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9.2">
      <c r="A234" s="82" t="s">
        <v>633</v>
      </c>
      <c r="B234" s="82" t="s">
        <v>368</v>
      </c>
      <c r="C234" s="82" t="s">
        <v>388</v>
      </c>
      <c r="D234" s="82" t="s">
        <v>394</v>
      </c>
      <c r="E234" s="82" t="s">
        <v>393</v>
      </c>
      <c r="F234" s="97" t="s">
        <v>344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26.4">
      <c r="A235" s="82" t="s">
        <v>634</v>
      </c>
      <c r="B235" s="82" t="s">
        <v>368</v>
      </c>
      <c r="C235" s="82" t="s">
        <v>663</v>
      </c>
      <c r="D235" s="82" t="s">
        <v>664</v>
      </c>
      <c r="E235" s="82" t="s">
        <v>815</v>
      </c>
      <c r="F235" s="97" t="s">
        <v>344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26.4">
      <c r="A236" s="82" t="s">
        <v>635</v>
      </c>
      <c r="B236" s="82" t="s">
        <v>368</v>
      </c>
      <c r="C236" s="82" t="s">
        <v>663</v>
      </c>
      <c r="D236" s="82" t="s">
        <v>664</v>
      </c>
      <c r="E236" s="82" t="s">
        <v>816</v>
      </c>
      <c r="F236" s="97" t="s">
        <v>344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26.4">
      <c r="A237" s="82" t="s">
        <v>636</v>
      </c>
      <c r="B237" s="82" t="s">
        <v>368</v>
      </c>
      <c r="C237" s="82" t="s">
        <v>663</v>
      </c>
      <c r="D237" s="82" t="s">
        <v>665</v>
      </c>
      <c r="E237" s="82" t="s">
        <v>817</v>
      </c>
      <c r="F237" s="97" t="s">
        <v>344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26.4">
      <c r="A238" s="82" t="s">
        <v>637</v>
      </c>
      <c r="B238" s="82" t="s">
        <v>368</v>
      </c>
      <c r="C238" s="82" t="s">
        <v>663</v>
      </c>
      <c r="D238" s="82" t="s">
        <v>665</v>
      </c>
      <c r="E238" s="82" t="s">
        <v>818</v>
      </c>
      <c r="F238" s="97" t="s">
        <v>344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26.4">
      <c r="A239" s="82" t="s">
        <v>638</v>
      </c>
      <c r="B239" s="82" t="s">
        <v>368</v>
      </c>
      <c r="C239" s="82" t="s">
        <v>663</v>
      </c>
      <c r="D239" s="82" t="s">
        <v>666</v>
      </c>
      <c r="E239" s="82" t="s">
        <v>819</v>
      </c>
      <c r="F239" s="97" t="s">
        <v>344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26.4">
      <c r="A240" s="82" t="s">
        <v>639</v>
      </c>
      <c r="B240" s="82" t="s">
        <v>368</v>
      </c>
      <c r="C240" s="82" t="s">
        <v>663</v>
      </c>
      <c r="D240" s="82" t="s">
        <v>666</v>
      </c>
      <c r="E240" s="82" t="s">
        <v>820</v>
      </c>
      <c r="F240" s="97" t="s">
        <v>344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26.4">
      <c r="A241" s="82" t="s">
        <v>640</v>
      </c>
      <c r="B241" s="82" t="s">
        <v>368</v>
      </c>
      <c r="C241" s="82" t="s">
        <v>663</v>
      </c>
      <c r="D241" s="82" t="s">
        <v>666</v>
      </c>
      <c r="E241" s="82" t="s">
        <v>821</v>
      </c>
      <c r="F241" s="97" t="s">
        <v>344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26.4">
      <c r="A242" s="82" t="s">
        <v>641</v>
      </c>
      <c r="B242" s="82" t="s">
        <v>368</v>
      </c>
      <c r="C242" s="82" t="s">
        <v>663</v>
      </c>
      <c r="D242" s="82" t="s">
        <v>666</v>
      </c>
      <c r="E242" s="82" t="s">
        <v>822</v>
      </c>
      <c r="F242" s="97" t="s">
        <v>344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26.4">
      <c r="A243" s="82" t="s">
        <v>642</v>
      </c>
      <c r="B243" s="82" t="s">
        <v>368</v>
      </c>
      <c r="C243" s="82" t="s">
        <v>669</v>
      </c>
      <c r="D243" s="82" t="s">
        <v>670</v>
      </c>
      <c r="E243" s="82" t="s">
        <v>823</v>
      </c>
      <c r="F243" s="97" t="s">
        <v>344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26.4">
      <c r="A244" s="82" t="s">
        <v>643</v>
      </c>
      <c r="B244" s="82" t="s">
        <v>368</v>
      </c>
      <c r="C244" s="82" t="s">
        <v>669</v>
      </c>
      <c r="D244" s="82" t="s">
        <v>670</v>
      </c>
      <c r="E244" s="82" t="s">
        <v>824</v>
      </c>
      <c r="F244" s="97" t="s">
        <v>344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26.4">
      <c r="A245" s="82" t="s">
        <v>644</v>
      </c>
      <c r="B245" s="82" t="s">
        <v>368</v>
      </c>
      <c r="C245" s="82" t="s">
        <v>669</v>
      </c>
      <c r="D245" s="82" t="s">
        <v>670</v>
      </c>
      <c r="E245" s="82" t="s">
        <v>825</v>
      </c>
      <c r="F245" s="97" t="s">
        <v>344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52.8">
      <c r="A246" s="82" t="s">
        <v>645</v>
      </c>
      <c r="B246" s="82" t="s">
        <v>368</v>
      </c>
      <c r="C246" s="82" t="s">
        <v>669</v>
      </c>
      <c r="D246" s="82" t="s">
        <v>674</v>
      </c>
      <c r="E246" s="82" t="s">
        <v>826</v>
      </c>
      <c r="F246" s="97" t="s">
        <v>344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39.6">
      <c r="A247" s="82" t="s">
        <v>646</v>
      </c>
      <c r="B247" s="82" t="s">
        <v>368</v>
      </c>
      <c r="C247" s="82" t="s">
        <v>669</v>
      </c>
      <c r="D247" s="82" t="s">
        <v>674</v>
      </c>
      <c r="E247" s="82" t="s">
        <v>827</v>
      </c>
      <c r="F247" s="97" t="s">
        <v>344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39.6">
      <c r="A248" s="82" t="s">
        <v>647</v>
      </c>
      <c r="B248" s="82" t="s">
        <v>368</v>
      </c>
      <c r="C248" s="82" t="s">
        <v>669</v>
      </c>
      <c r="D248" s="82" t="s">
        <v>674</v>
      </c>
      <c r="E248" s="82" t="s">
        <v>828</v>
      </c>
      <c r="F248" s="97" t="s">
        <v>344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39.6">
      <c r="A249" s="82" t="s">
        <v>648</v>
      </c>
      <c r="B249" s="82" t="s">
        <v>368</v>
      </c>
      <c r="C249" s="82" t="s">
        <v>669</v>
      </c>
      <c r="D249" s="82" t="s">
        <v>674</v>
      </c>
      <c r="E249" s="82" t="s">
        <v>829</v>
      </c>
      <c r="F249" s="97" t="s">
        <v>344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9.6">
      <c r="A250" s="82" t="s">
        <v>649</v>
      </c>
      <c r="B250" s="82" t="s">
        <v>368</v>
      </c>
      <c r="C250" s="82" t="s">
        <v>669</v>
      </c>
      <c r="D250" s="82" t="s">
        <v>679</v>
      </c>
      <c r="E250" s="82" t="s">
        <v>830</v>
      </c>
      <c r="F250" s="97" t="s">
        <v>344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9.6">
      <c r="A251" s="82" t="s">
        <v>650</v>
      </c>
      <c r="B251" s="82" t="s">
        <v>368</v>
      </c>
      <c r="C251" s="82" t="s">
        <v>669</v>
      </c>
      <c r="D251" s="82" t="s">
        <v>679</v>
      </c>
      <c r="E251" s="82" t="s">
        <v>831</v>
      </c>
      <c r="F251" s="97" t="s">
        <v>344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9.6">
      <c r="A252" s="82" t="s">
        <v>667</v>
      </c>
      <c r="B252" s="82" t="s">
        <v>368</v>
      </c>
      <c r="C252" s="82" t="s">
        <v>669</v>
      </c>
      <c r="D252" s="82" t="s">
        <v>682</v>
      </c>
      <c r="E252" s="82" t="s">
        <v>832</v>
      </c>
      <c r="F252" s="97" t="s">
        <v>344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9.6">
      <c r="A253" s="82" t="s">
        <v>668</v>
      </c>
      <c r="B253" s="82" t="s">
        <v>368</v>
      </c>
      <c r="C253" s="82" t="s">
        <v>669</v>
      </c>
      <c r="D253" s="82" t="s">
        <v>682</v>
      </c>
      <c r="E253" s="82" t="s">
        <v>833</v>
      </c>
      <c r="F253" s="97" t="s">
        <v>344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39.6">
      <c r="A254" s="82" t="s">
        <v>671</v>
      </c>
      <c r="B254" s="82" t="s">
        <v>368</v>
      </c>
      <c r="C254" s="82" t="s">
        <v>669</v>
      </c>
      <c r="D254" s="82" t="s">
        <v>685</v>
      </c>
      <c r="E254" s="82" t="s">
        <v>834</v>
      </c>
      <c r="F254" s="97" t="s">
        <v>344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39.6">
      <c r="A255" s="82" t="s">
        <v>672</v>
      </c>
      <c r="B255" s="82" t="s">
        <v>368</v>
      </c>
      <c r="C255" s="82" t="s">
        <v>669</v>
      </c>
      <c r="D255" s="82" t="s">
        <v>685</v>
      </c>
      <c r="E255" s="82" t="s">
        <v>835</v>
      </c>
      <c r="F255" s="97" t="s">
        <v>344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39.6">
      <c r="A256" s="82" t="s">
        <v>673</v>
      </c>
      <c r="B256" s="82" t="s">
        <v>368</v>
      </c>
      <c r="C256" s="82" t="s">
        <v>669</v>
      </c>
      <c r="D256" s="82" t="s">
        <v>836</v>
      </c>
      <c r="E256" s="82" t="s">
        <v>837</v>
      </c>
      <c r="F256" s="97" t="s">
        <v>344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39.6">
      <c r="A257" s="82" t="s">
        <v>675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7" t="s">
        <v>842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3.8">
      <c r="A258" s="82" t="s">
        <v>676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7" t="s">
        <v>844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3.8">
      <c r="A259" s="82" t="s">
        <v>677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7" t="s">
        <v>846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39.6">
      <c r="A260" s="82" t="s">
        <v>678</v>
      </c>
      <c r="B260" s="82" t="s">
        <v>838</v>
      </c>
      <c r="C260" s="82" t="s">
        <v>839</v>
      </c>
      <c r="D260" s="82" t="s">
        <v>840</v>
      </c>
      <c r="E260" s="82" t="s">
        <v>993</v>
      </c>
      <c r="F260" s="97" t="s">
        <v>842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3.8">
      <c r="A261" s="82" t="s">
        <v>680</v>
      </c>
      <c r="B261" s="82" t="s">
        <v>838</v>
      </c>
      <c r="C261" s="82" t="s">
        <v>839</v>
      </c>
      <c r="D261" s="82" t="s">
        <v>840</v>
      </c>
      <c r="E261" s="82" t="s">
        <v>847</v>
      </c>
      <c r="F261" s="97" t="s">
        <v>844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3.8">
      <c r="A262" s="82" t="s">
        <v>681</v>
      </c>
      <c r="B262" s="82" t="s">
        <v>838</v>
      </c>
      <c r="C262" s="82" t="s">
        <v>839</v>
      </c>
      <c r="D262" s="82" t="s">
        <v>840</v>
      </c>
      <c r="E262" s="82" t="s">
        <v>848</v>
      </c>
      <c r="F262" s="97" t="s">
        <v>846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39.6">
      <c r="A263" s="82" t="s">
        <v>683</v>
      </c>
      <c r="B263" s="82" t="s">
        <v>838</v>
      </c>
      <c r="C263" s="82" t="s">
        <v>839</v>
      </c>
      <c r="D263" s="82" t="s">
        <v>840</v>
      </c>
      <c r="E263" s="82" t="s">
        <v>849</v>
      </c>
      <c r="F263" s="97" t="s">
        <v>842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3.8">
      <c r="A264" s="82" t="s">
        <v>684</v>
      </c>
      <c r="B264" s="82" t="s">
        <v>838</v>
      </c>
      <c r="C264" s="82" t="s">
        <v>839</v>
      </c>
      <c r="D264" s="82" t="s">
        <v>840</v>
      </c>
      <c r="E264" s="82" t="s">
        <v>850</v>
      </c>
      <c r="F264" s="97" t="s">
        <v>844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3.8">
      <c r="A265" s="82" t="s">
        <v>686</v>
      </c>
      <c r="B265" s="82" t="s">
        <v>838</v>
      </c>
      <c r="C265" s="82" t="s">
        <v>839</v>
      </c>
      <c r="D265" s="82" t="s">
        <v>840</v>
      </c>
      <c r="E265" s="82" t="s">
        <v>851</v>
      </c>
      <c r="F265" s="97" t="s">
        <v>846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39.6">
      <c r="A266" s="82" t="s">
        <v>687</v>
      </c>
      <c r="B266" s="82" t="s">
        <v>838</v>
      </c>
      <c r="C266" s="82" t="s">
        <v>839</v>
      </c>
      <c r="D266" s="82" t="s">
        <v>840</v>
      </c>
      <c r="E266" s="82" t="s">
        <v>942</v>
      </c>
      <c r="F266" s="97" t="s">
        <v>842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3.8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852</v>
      </c>
      <c r="F267" s="97" t="s">
        <v>844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3.8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853</v>
      </c>
      <c r="F268" s="97" t="s">
        <v>846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3.8">
      <c r="A269" s="82" t="s">
        <v>690</v>
      </c>
      <c r="B269" s="82" t="s">
        <v>838</v>
      </c>
      <c r="C269" s="82" t="s">
        <v>839</v>
      </c>
      <c r="D269" s="82" t="s">
        <v>854</v>
      </c>
      <c r="E269" s="82" t="s">
        <v>855</v>
      </c>
      <c r="F269" s="97" t="s">
        <v>203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3.8">
      <c r="A270" s="82" t="s">
        <v>691</v>
      </c>
      <c r="B270" s="82" t="s">
        <v>838</v>
      </c>
      <c r="C270" s="82" t="s">
        <v>839</v>
      </c>
      <c r="D270" s="82" t="s">
        <v>854</v>
      </c>
      <c r="E270" s="82" t="s">
        <v>856</v>
      </c>
      <c r="F270" s="97" t="s">
        <v>203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3.8">
      <c r="A271" s="82" t="s">
        <v>692</v>
      </c>
      <c r="B271" s="82" t="s">
        <v>838</v>
      </c>
      <c r="C271" s="82" t="s">
        <v>839</v>
      </c>
      <c r="D271" s="82" t="s">
        <v>854</v>
      </c>
      <c r="E271" s="82" t="s">
        <v>857</v>
      </c>
      <c r="F271" s="97" t="s">
        <v>203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3.8">
      <c r="A272" s="82" t="s">
        <v>693</v>
      </c>
      <c r="B272" s="82" t="s">
        <v>838</v>
      </c>
      <c r="C272" s="82" t="s">
        <v>839</v>
      </c>
      <c r="D272" s="82" t="s">
        <v>854</v>
      </c>
      <c r="E272" s="82" t="s">
        <v>858</v>
      </c>
      <c r="F272" s="97" t="s">
        <v>203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3.8">
      <c r="A273" s="82" t="s">
        <v>694</v>
      </c>
      <c r="B273" s="82" t="s">
        <v>838</v>
      </c>
      <c r="C273" s="82" t="s">
        <v>839</v>
      </c>
      <c r="D273" s="82" t="s">
        <v>854</v>
      </c>
      <c r="E273" s="82" t="s">
        <v>859</v>
      </c>
      <c r="F273" s="97" t="s">
        <v>203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3.8">
      <c r="A274" s="82" t="s">
        <v>695</v>
      </c>
      <c r="B274" s="82" t="s">
        <v>838</v>
      </c>
      <c r="C274" s="82" t="s">
        <v>839</v>
      </c>
      <c r="D274" s="82" t="s">
        <v>854</v>
      </c>
      <c r="E274" s="82" t="s">
        <v>860</v>
      </c>
      <c r="F274" s="97" t="s">
        <v>203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3.8">
      <c r="A275" s="82" t="s">
        <v>696</v>
      </c>
      <c r="B275" s="82" t="s">
        <v>838</v>
      </c>
      <c r="C275" s="82" t="s">
        <v>839</v>
      </c>
      <c r="D275" s="82" t="s">
        <v>854</v>
      </c>
      <c r="E275" s="82" t="s">
        <v>861</v>
      </c>
      <c r="F275" s="97" t="s">
        <v>203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3.8">
      <c r="A276" s="82" t="s">
        <v>697</v>
      </c>
      <c r="B276" s="82" t="s">
        <v>838</v>
      </c>
      <c r="C276" s="82" t="s">
        <v>839</v>
      </c>
      <c r="D276" s="82" t="s">
        <v>854</v>
      </c>
      <c r="E276" s="82" t="s">
        <v>862</v>
      </c>
      <c r="F276" s="97" t="s">
        <v>203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3.8">
      <c r="A277" s="82" t="s">
        <v>698</v>
      </c>
      <c r="B277" s="82" t="s">
        <v>838</v>
      </c>
      <c r="C277" s="82" t="s">
        <v>839</v>
      </c>
      <c r="D277" s="82" t="s">
        <v>863</v>
      </c>
      <c r="E277" s="82" t="s">
        <v>864</v>
      </c>
      <c r="F277" s="97" t="s">
        <v>204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3.8">
      <c r="A278" s="82" t="s">
        <v>699</v>
      </c>
      <c r="B278" s="82" t="s">
        <v>838</v>
      </c>
      <c r="C278" s="82" t="s">
        <v>839</v>
      </c>
      <c r="D278" s="82" t="s">
        <v>863</v>
      </c>
      <c r="E278" s="82" t="s">
        <v>865</v>
      </c>
      <c r="F278" s="97" t="s">
        <v>204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3.8">
      <c r="A279" s="82" t="s">
        <v>700</v>
      </c>
      <c r="B279" s="82" t="s">
        <v>838</v>
      </c>
      <c r="C279" s="82" t="s">
        <v>839</v>
      </c>
      <c r="D279" s="82" t="s">
        <v>863</v>
      </c>
      <c r="E279" s="82" t="s">
        <v>866</v>
      </c>
      <c r="F279" s="97" t="s">
        <v>204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3.8">
      <c r="A280" s="82" t="s">
        <v>701</v>
      </c>
      <c r="B280" s="82" t="s">
        <v>838</v>
      </c>
      <c r="C280" s="82" t="s">
        <v>839</v>
      </c>
      <c r="D280" s="82" t="s">
        <v>863</v>
      </c>
      <c r="E280" s="82" t="s">
        <v>867</v>
      </c>
      <c r="F280" s="97" t="s">
        <v>204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3.8">
      <c r="A281" s="82" t="s">
        <v>702</v>
      </c>
      <c r="B281" s="82" t="s">
        <v>838</v>
      </c>
      <c r="C281" s="82" t="s">
        <v>839</v>
      </c>
      <c r="D281" s="82" t="s">
        <v>863</v>
      </c>
      <c r="E281" s="82" t="s">
        <v>868</v>
      </c>
      <c r="F281" s="97" t="s">
        <v>204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3.8">
      <c r="A282" s="82" t="s">
        <v>703</v>
      </c>
      <c r="B282" s="82" t="s">
        <v>838</v>
      </c>
      <c r="C282" s="82" t="s">
        <v>839</v>
      </c>
      <c r="D282" s="82" t="s">
        <v>863</v>
      </c>
      <c r="E282" s="82" t="s">
        <v>869</v>
      </c>
      <c r="F282" s="97" t="s">
        <v>204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400</v>
      </c>
      <c r="C284" s="82" t="s">
        <v>401</v>
      </c>
      <c r="D284" s="82" t="s">
        <v>402</v>
      </c>
      <c r="E284" s="82" t="s">
        <v>403</v>
      </c>
      <c r="F284" s="82" t="s">
        <v>396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744</v>
      </c>
      <c r="F286" s="82" t="s">
        <v>396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659</v>
      </c>
      <c r="B287" s="82" t="s">
        <v>872</v>
      </c>
      <c r="C287" s="82" t="s">
        <v>873</v>
      </c>
      <c r="D287" s="82" t="s">
        <v>875</v>
      </c>
      <c r="E287" s="82" t="s">
        <v>744</v>
      </c>
      <c r="F287" s="82" t="s">
        <v>396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660</v>
      </c>
      <c r="B288" s="82" t="s">
        <v>872</v>
      </c>
      <c r="C288" s="82" t="s">
        <v>873</v>
      </c>
      <c r="D288" s="82" t="s">
        <v>876</v>
      </c>
      <c r="E288" s="82" t="s">
        <v>744</v>
      </c>
      <c r="F288" s="82" t="s">
        <v>396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661</v>
      </c>
      <c r="B289" s="82" t="s">
        <v>872</v>
      </c>
      <c r="C289" s="82" t="s">
        <v>873</v>
      </c>
      <c r="D289" s="82" t="s">
        <v>197</v>
      </c>
      <c r="E289" s="82" t="s">
        <v>744</v>
      </c>
      <c r="F289" s="82" t="s">
        <v>396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662</v>
      </c>
      <c r="B290" s="82" t="s">
        <v>872</v>
      </c>
      <c r="C290" s="82" t="s">
        <v>873</v>
      </c>
      <c r="D290" s="82" t="s">
        <v>877</v>
      </c>
      <c r="E290" s="82" t="s">
        <v>744</v>
      </c>
      <c r="F290" s="82" t="s">
        <v>396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396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396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396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396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396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396</v>
      </c>
      <c r="G296" s="95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396</v>
      </c>
      <c r="G297" s="95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396</v>
      </c>
      <c r="G298" s="95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396</v>
      </c>
      <c r="G299" s="95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396</v>
      </c>
      <c r="G300" s="95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396</v>
      </c>
      <c r="G301" s="95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396</v>
      </c>
      <c r="G302" s="95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396</v>
      </c>
      <c r="G303" s="95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396</v>
      </c>
      <c r="G304" s="95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396</v>
      </c>
      <c r="G305" s="95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707</v>
      </c>
      <c r="E306" s="82" t="s">
        <v>707</v>
      </c>
      <c r="F306" s="82" t="s">
        <v>396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404</v>
      </c>
      <c r="D308" s="82" t="s">
        <v>920</v>
      </c>
      <c r="E308" s="82" t="s">
        <v>921</v>
      </c>
      <c r="F308" s="82" t="s">
        <v>396</v>
      </c>
      <c r="G308" s="95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396</v>
      </c>
      <c r="G309" s="95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396</v>
      </c>
      <c r="G310" s="95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396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2021-01-07T05:48:37Z</cp:lastPrinted>
  <dcterms:created xsi:type="dcterms:W3CDTF">2006-09-17T08:00:00Z</dcterms:created>
  <dcterms:modified xsi:type="dcterms:W3CDTF">2023-02-09T04:28:37Z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