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10.2-4日南昌星驰音乐节接待\合同报价\"/>
    </mc:Choice>
  </mc:AlternateContent>
  <xr:revisionPtr revIDLastSave="0" documentId="13_ncr:1_{E4560734-249C-4225-9FB5-15E60FA2FDC5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报价单-340人" sheetId="5" r:id="rId1"/>
    <sheet name="报价单-350人" sheetId="1" r:id="rId2"/>
    <sheet name="大交通费用拆分" sheetId="3" r:id="rId3"/>
    <sheet name="航班价格" sheetId="4" r:id="rId4"/>
  </sheets>
  <definedNames>
    <definedName name="_xlnm.Print_Area" localSheetId="0">'报价单-340人'!$A$1:$K$39</definedName>
    <definedName name="_xlnm.Print_Area" localSheetId="1">'报价单-350人'!$A$1:$K$39</definedName>
  </definedNames>
  <calcPr calcId="191029"/>
</workbook>
</file>

<file path=xl/calcChain.xml><?xml version="1.0" encoding="utf-8"?>
<calcChain xmlns="http://schemas.openxmlformats.org/spreadsheetml/2006/main">
  <c r="F19" i="4" l="1"/>
  <c r="H19" i="4" s="1"/>
  <c r="F18" i="4"/>
  <c r="H18" i="4" s="1"/>
  <c r="F17" i="4"/>
  <c r="H17" i="4" s="1"/>
  <c r="F16" i="4"/>
  <c r="H16" i="4" s="1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E7" i="3"/>
  <c r="D7" i="3"/>
  <c r="C7" i="3"/>
  <c r="H6" i="3"/>
  <c r="E6" i="3"/>
  <c r="I6" i="3" s="1"/>
  <c r="D6" i="3"/>
  <c r="C6" i="3"/>
  <c r="G6" i="3" s="1"/>
  <c r="E3" i="3"/>
  <c r="J35" i="1"/>
  <c r="J34" i="1"/>
  <c r="J33" i="1"/>
  <c r="J31" i="1"/>
  <c r="J30" i="1"/>
  <c r="J29" i="1"/>
  <c r="J28" i="1"/>
  <c r="J26" i="1"/>
  <c r="J37" i="1" s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35" i="5"/>
  <c r="J34" i="5"/>
  <c r="J33" i="5"/>
  <c r="J31" i="5"/>
  <c r="J30" i="5"/>
  <c r="J29" i="5"/>
  <c r="J28" i="5"/>
  <c r="J26" i="5"/>
  <c r="J36" i="5" s="1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38" i="5" l="1"/>
  <c r="J39" i="5" s="1"/>
  <c r="J37" i="5"/>
  <c r="J36" i="1"/>
  <c r="J38" i="1" l="1"/>
  <c r="J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4" authorId="0" shapeId="0" xr:uid="{00000000-0006-0000-0000-000001000000}">
      <text>
        <r>
          <rPr>
            <sz val="9"/>
            <color rgb="FF000000"/>
            <rFont val="宋体"/>
            <family val="3"/>
            <charset val="134"/>
          </rPr>
          <t>以实时查询机票价格填写报价，以实际预订价格为准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4" authorId="0" shapeId="0" xr:uid="{00000000-0006-0000-0100-000001000000}">
      <text>
        <r>
          <rPr>
            <sz val="9"/>
            <color rgb="FF000000"/>
            <rFont val="宋体"/>
            <family val="3"/>
            <charset val="134"/>
          </rPr>
          <t>以实时查询机票价格填写报价，以实际预订价格为准</t>
        </r>
      </text>
    </comment>
  </commentList>
</comments>
</file>

<file path=xl/sharedStrings.xml><?xml version="1.0" encoding="utf-8"?>
<sst xmlns="http://schemas.openxmlformats.org/spreadsheetml/2006/main" count="353" uniqueCount="91">
  <si>
    <t>10.2-4 南昌音乐节艺人团队差旅报价单</t>
  </si>
  <si>
    <t xml:space="preserve">项目 </t>
  </si>
  <si>
    <t>项目内容</t>
  </si>
  <si>
    <t>项目明细</t>
  </si>
  <si>
    <t>数量</t>
  </si>
  <si>
    <t>单位</t>
  </si>
  <si>
    <t>单价</t>
  </si>
  <si>
    <t>小计</t>
  </si>
  <si>
    <t>备注</t>
  </si>
  <si>
    <t>1-机票</t>
  </si>
  <si>
    <t>往返城市</t>
  </si>
  <si>
    <t>航班</t>
  </si>
  <si>
    <t>舱等</t>
  </si>
  <si>
    <t>人数</t>
  </si>
  <si>
    <t>次数</t>
  </si>
  <si>
    <t>台北-南昌</t>
  </si>
  <si>
    <t>国际票；预估报价，以实际出票为准</t>
  </si>
  <si>
    <t>头等舱</t>
  </si>
  <si>
    <t>人</t>
  </si>
  <si>
    <t>次</t>
  </si>
  <si>
    <t>按340人预估
80%航班、20%高铁
航班价格均为预估，以实际出票金额结算为准</t>
  </si>
  <si>
    <t>公务舱</t>
  </si>
  <si>
    <t>经济舱</t>
  </si>
  <si>
    <t>北京-南昌</t>
  </si>
  <si>
    <t>预估报价，以实际出票为准</t>
  </si>
  <si>
    <t>商务舱</t>
  </si>
  <si>
    <t>上海-南昌</t>
  </si>
  <si>
    <t>广州-南昌</t>
  </si>
  <si>
    <t>成都-南昌</t>
  </si>
  <si>
    <t>西安-南昌</t>
  </si>
  <si>
    <t>南昌周边城市</t>
  </si>
  <si>
    <t>高铁，以实际出票为准</t>
  </si>
  <si>
    <t>商务座</t>
  </si>
  <si>
    <t>一等座</t>
  </si>
  <si>
    <t>二等座</t>
  </si>
  <si>
    <t xml:space="preserve"> 人</t>
  </si>
  <si>
    <t>机票费用合计</t>
  </si>
  <si>
    <t>2-保险</t>
  </si>
  <si>
    <t>费用类别</t>
  </si>
  <si>
    <t>工作内容</t>
  </si>
  <si>
    <t>工作时长</t>
  </si>
  <si>
    <t>艺人团队保险</t>
  </si>
  <si>
    <t>艺人</t>
  </si>
  <si>
    <t>意外500万，医疗50万</t>
  </si>
  <si>
    <t xml:space="preserve"> 人 </t>
  </si>
  <si>
    <t xml:space="preserve"> 次 </t>
  </si>
  <si>
    <t>3天</t>
  </si>
  <si>
    <t>艺人/团队</t>
  </si>
  <si>
    <t>意外100万，医疗10万</t>
  </si>
  <si>
    <t>意外50万，医疗5万</t>
  </si>
  <si>
    <t>保险费用合计</t>
  </si>
  <si>
    <t>3-人工</t>
  </si>
  <si>
    <t>假期劳务费</t>
  </si>
  <si>
    <t>机票对接人员</t>
  </si>
  <si>
    <t>9.29-10.2日</t>
  </si>
  <si>
    <t>天</t>
  </si>
  <si>
    <t>按实际对接日期结算</t>
  </si>
  <si>
    <t>机票/高铁 出票人员</t>
  </si>
  <si>
    <t>按实际出票日期结算</t>
  </si>
  <si>
    <t>人工费用合计</t>
  </si>
  <si>
    <t>项目合计</t>
  </si>
  <si>
    <t>10%服务费比例</t>
  </si>
  <si>
    <t>按实际出票金额结算</t>
  </si>
  <si>
    <t>6%发票税率（旅游服务费普票）</t>
  </si>
  <si>
    <t>总计</t>
  </si>
  <si>
    <t>按350人预估
80%航班、20%高铁
航班价格均为预估，以实际出票金额结算为准</t>
  </si>
  <si>
    <t>按实际对接日期结算，活动公司人员不收取服务费</t>
  </si>
  <si>
    <t>8%服务费比例</t>
  </si>
  <si>
    <t>6%发票税率（会议费专票）</t>
  </si>
  <si>
    <t>备注：罗大佑不用管大交通</t>
  </si>
  <si>
    <t>总人数</t>
  </si>
  <si>
    <t>出行方式</t>
  </si>
  <si>
    <t>乘坐比例</t>
  </si>
  <si>
    <t>平均6个城市</t>
  </si>
  <si>
    <t>乘坐航班</t>
  </si>
  <si>
    <t>乘坐高铁</t>
  </si>
  <si>
    <t>预估城市</t>
  </si>
  <si>
    <t>航班舱位</t>
  </si>
  <si>
    <t>单程票价</t>
  </si>
  <si>
    <t>燃油费</t>
  </si>
  <si>
    <t>合计费用</t>
  </si>
  <si>
    <t>仅估算，按实际出票为准</t>
  </si>
  <si>
    <t>台北</t>
  </si>
  <si>
    <t>头等</t>
  </si>
  <si>
    <t>公务</t>
  </si>
  <si>
    <t>经济</t>
  </si>
  <si>
    <t>北京</t>
  </si>
  <si>
    <t>上海</t>
  </si>
  <si>
    <t>广州</t>
  </si>
  <si>
    <t>成都</t>
  </si>
  <si>
    <t>西安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</si>
</sst>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8" formatCode="0.0"/>
    <numFmt numFmtId="179" formatCode="0_ "/>
    <numFmt numFmtId="180" formatCode="_ * #,##0_ ;_ * \-#,##0_ ;_ * &quot;-&quot;??_ ;_ @_ "/>
    <numFmt numFmtId="181" formatCode="#,##0_ "/>
    <numFmt numFmtId="182" formatCode="0.00_ "/>
    <numFmt numFmtId="183" formatCode="\¥#,##0"/>
    <numFmt numFmtId="184" formatCode="\¥#,##0.00"/>
    <numFmt numFmtId="185" formatCode="\¥#,##0.00;\¥\-#,##0.00"/>
  </numFmts>
  <fonts count="17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5"/>
      <name val="微软雅黑"/>
      <family val="2"/>
      <charset val="134"/>
    </font>
    <font>
      <sz val="11"/>
      <name val="微软雅黑"/>
      <family val="2"/>
      <charset val="134"/>
    </font>
    <font>
      <b/>
      <sz val="14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rgb="FFCC33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80" fontId="6" fillId="0" borderId="0" xfId="1" applyNumberFormat="1" applyFont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80" fontId="7" fillId="5" borderId="1" xfId="1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7" borderId="1" xfId="1" applyFont="1" applyFill="1" applyBorder="1" applyAlignment="1" applyProtection="1">
      <alignment horizontal="center" vertical="center" wrapText="1"/>
    </xf>
    <xf numFmtId="0" fontId="1" fillId="7" borderId="1" xfId="1" applyNumberFormat="1" applyFont="1" applyFill="1" applyBorder="1" applyAlignment="1" applyProtection="1">
      <alignment horizontal="center" vertical="center" wrapText="1"/>
    </xf>
    <xf numFmtId="181" fontId="1" fillId="7" borderId="1" xfId="1" applyNumberFormat="1" applyFont="1" applyFill="1" applyBorder="1" applyAlignment="1" applyProtection="1">
      <alignment horizontal="center" vertical="center" wrapText="1"/>
    </xf>
    <xf numFmtId="180" fontId="1" fillId="7" borderId="1" xfId="1" applyNumberFormat="1" applyFont="1" applyFill="1" applyBorder="1" applyAlignment="1" applyProtection="1">
      <alignment horizontal="center" vertical="center" wrapText="1"/>
    </xf>
    <xf numFmtId="43" fontId="1" fillId="8" borderId="1" xfId="1" applyFont="1" applyFill="1" applyBorder="1" applyAlignment="1" applyProtection="1">
      <alignment horizontal="center" vertical="center" wrapText="1"/>
    </xf>
    <xf numFmtId="0" fontId="1" fillId="8" borderId="1" xfId="1" applyNumberFormat="1" applyFont="1" applyFill="1" applyBorder="1" applyAlignment="1" applyProtection="1">
      <alignment horizontal="center" vertical="center" wrapText="1"/>
    </xf>
    <xf numFmtId="181" fontId="1" fillId="8" borderId="1" xfId="1" applyNumberFormat="1" applyFont="1" applyFill="1" applyBorder="1" applyAlignment="1" applyProtection="1">
      <alignment horizontal="center" vertical="center" wrapText="1"/>
    </xf>
    <xf numFmtId="180" fontId="1" fillId="8" borderId="1" xfId="1" applyNumberFormat="1" applyFont="1" applyFill="1" applyBorder="1" applyAlignment="1" applyProtection="1">
      <alignment horizontal="center" vertical="center" wrapText="1"/>
    </xf>
    <xf numFmtId="43" fontId="1" fillId="9" borderId="1" xfId="1" applyFont="1" applyFill="1" applyBorder="1" applyAlignment="1" applyProtection="1">
      <alignment horizontal="center" vertical="center" wrapText="1"/>
    </xf>
    <xf numFmtId="0" fontId="1" fillId="9" borderId="1" xfId="1" applyNumberFormat="1" applyFont="1" applyFill="1" applyBorder="1" applyAlignment="1" applyProtection="1">
      <alignment horizontal="center" vertical="center" wrapText="1"/>
    </xf>
    <xf numFmtId="181" fontId="1" fillId="9" borderId="1" xfId="1" applyNumberFormat="1" applyFont="1" applyFill="1" applyBorder="1" applyAlignment="1" applyProtection="1">
      <alignment horizontal="center" vertical="center" wrapText="1"/>
    </xf>
    <xf numFmtId="180" fontId="1" fillId="9" borderId="1" xfId="1" applyNumberFormat="1" applyFont="1" applyFill="1" applyBorder="1" applyAlignment="1" applyProtection="1">
      <alignment horizontal="center" vertical="center" wrapText="1"/>
    </xf>
    <xf numFmtId="43" fontId="6" fillId="9" borderId="1" xfId="1" applyFont="1" applyFill="1" applyBorder="1" applyAlignment="1" applyProtection="1">
      <alignment horizontal="center" vertical="center" wrapText="1"/>
    </xf>
    <xf numFmtId="0" fontId="6" fillId="9" borderId="1" xfId="1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9" fontId="6" fillId="0" borderId="0" xfId="1" applyNumberFormat="1" applyFont="1" applyAlignment="1" applyProtection="1">
      <alignment horizontal="center" vertical="center" wrapText="1"/>
    </xf>
    <xf numFmtId="182" fontId="6" fillId="0" borderId="0" xfId="1" applyNumberFormat="1" applyFont="1" applyAlignment="1" applyProtection="1">
      <alignment horizontal="center" vertical="center"/>
    </xf>
    <xf numFmtId="43" fontId="6" fillId="0" borderId="0" xfId="0" applyNumberFormat="1" applyFont="1" applyAlignment="1">
      <alignment horizontal="center" vertical="center" wrapText="1"/>
    </xf>
    <xf numFmtId="179" fontId="7" fillId="5" borderId="1" xfId="1" applyNumberFormat="1" applyFont="1" applyFill="1" applyBorder="1" applyAlignment="1" applyProtection="1">
      <alignment horizontal="center" vertical="center" wrapText="1"/>
    </xf>
    <xf numFmtId="182" fontId="7" fillId="5" borderId="1" xfId="1" applyNumberFormat="1" applyFont="1" applyFill="1" applyBorder="1" applyAlignment="1" applyProtection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179" fontId="6" fillId="5" borderId="1" xfId="0" applyNumberFormat="1" applyFont="1" applyFill="1" applyBorder="1" applyAlignment="1">
      <alignment horizontal="center" vertical="center" wrapText="1"/>
    </xf>
    <xf numFmtId="182" fontId="6" fillId="5" borderId="1" xfId="0" applyNumberFormat="1" applyFont="1" applyFill="1" applyBorder="1" applyAlignment="1">
      <alignment horizontal="center" vertical="center"/>
    </xf>
    <xf numFmtId="182" fontId="6" fillId="5" borderId="18" xfId="0" applyNumberFormat="1" applyFont="1" applyFill="1" applyBorder="1" applyAlignment="1">
      <alignment horizontal="center" vertical="center"/>
    </xf>
    <xf numFmtId="183" fontId="1" fillId="7" borderId="1" xfId="1" applyNumberFormat="1" applyFont="1" applyFill="1" applyBorder="1" applyAlignment="1" applyProtection="1">
      <alignment horizontal="center" vertical="center" wrapText="1"/>
    </xf>
    <xf numFmtId="184" fontId="1" fillId="7" borderId="1" xfId="1" applyNumberFormat="1" applyFont="1" applyFill="1" applyBorder="1" applyAlignment="1" applyProtection="1">
      <alignment horizontal="center" vertical="center" wrapText="1"/>
    </xf>
    <xf numFmtId="183" fontId="1" fillId="8" borderId="1" xfId="1" applyNumberFormat="1" applyFont="1" applyFill="1" applyBorder="1" applyAlignment="1" applyProtection="1">
      <alignment horizontal="center" vertical="center" wrapText="1"/>
    </xf>
    <xf numFmtId="184" fontId="1" fillId="8" borderId="1" xfId="1" applyNumberFormat="1" applyFont="1" applyFill="1" applyBorder="1" applyAlignment="1" applyProtection="1">
      <alignment horizontal="center" vertical="center" wrapText="1"/>
    </xf>
    <xf numFmtId="183" fontId="1" fillId="9" borderId="1" xfId="1" applyNumberFormat="1" applyFont="1" applyFill="1" applyBorder="1" applyAlignment="1" applyProtection="1">
      <alignment horizontal="center" vertical="center" wrapText="1"/>
    </xf>
    <xf numFmtId="184" fontId="1" fillId="9" borderId="1" xfId="1" applyNumberFormat="1" applyFont="1" applyFill="1" applyBorder="1" applyAlignment="1" applyProtection="1">
      <alignment horizontal="center" vertical="center" wrapText="1"/>
    </xf>
    <xf numFmtId="183" fontId="6" fillId="7" borderId="1" xfId="1" applyNumberFormat="1" applyFont="1" applyFill="1" applyBorder="1" applyAlignment="1" applyProtection="1">
      <alignment horizontal="center" vertical="center" wrapText="1"/>
    </xf>
    <xf numFmtId="183" fontId="6" fillId="8" borderId="1" xfId="1" applyNumberFormat="1" applyFont="1" applyFill="1" applyBorder="1" applyAlignment="1" applyProtection="1">
      <alignment horizontal="center" vertical="center" wrapText="1"/>
    </xf>
    <xf numFmtId="183" fontId="6" fillId="9" borderId="1" xfId="1" applyNumberFormat="1" applyFont="1" applyFill="1" applyBorder="1" applyAlignment="1" applyProtection="1">
      <alignment horizontal="center" vertical="center" wrapText="1"/>
    </xf>
    <xf numFmtId="184" fontId="8" fillId="10" borderId="1" xfId="0" applyNumberFormat="1" applyFont="1" applyFill="1" applyBorder="1" applyAlignment="1">
      <alignment horizontal="center" vertical="center"/>
    </xf>
    <xf numFmtId="0" fontId="12" fillId="10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 wrapText="1"/>
    </xf>
    <xf numFmtId="184" fontId="9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84" fontId="10" fillId="11" borderId="1" xfId="1" applyNumberFormat="1" applyFont="1" applyFill="1" applyBorder="1" applyAlignment="1" applyProtection="1">
      <alignment horizontal="center" vertical="center"/>
    </xf>
    <xf numFmtId="0" fontId="10" fillId="11" borderId="18" xfId="0" applyFont="1" applyFill="1" applyBorder="1" applyAlignment="1">
      <alignment horizontal="center" vertical="center" wrapText="1"/>
    </xf>
    <xf numFmtId="9" fontId="10" fillId="11" borderId="18" xfId="0" applyNumberFormat="1" applyFont="1" applyFill="1" applyBorder="1" applyAlignment="1">
      <alignment horizontal="center" vertical="center" wrapText="1"/>
    </xf>
    <xf numFmtId="184" fontId="13" fillId="11" borderId="16" xfId="1" applyNumberFormat="1" applyFont="1" applyFill="1" applyBorder="1" applyAlignment="1" applyProtection="1">
      <alignment horizontal="center" vertical="center"/>
    </xf>
    <xf numFmtId="0" fontId="11" fillId="11" borderId="22" xfId="0" applyFont="1" applyFill="1" applyBorder="1" applyAlignment="1">
      <alignment horizontal="center" vertical="center" wrapText="1"/>
    </xf>
    <xf numFmtId="185" fontId="1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82" fontId="7" fillId="0" borderId="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179" fontId="8" fillId="10" borderId="12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9" fontId="6" fillId="5" borderId="1" xfId="0" applyNumberFormat="1" applyFont="1" applyFill="1" applyBorder="1" applyAlignment="1">
      <alignment horizontal="center" vertical="center" wrapText="1"/>
    </xf>
    <xf numFmtId="182" fontId="6" fillId="5" borderId="1" xfId="0" applyNumberFormat="1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179" fontId="10" fillId="11" borderId="1" xfId="0" applyNumberFormat="1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179" fontId="10" fillId="11" borderId="12" xfId="0" applyNumberFormat="1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179" fontId="11" fillId="11" borderId="16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294500</xdr:colOff>
      <xdr:row>0</xdr:row>
      <xdr:rowOff>619124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8415" b="26776"/>
        <a:stretch>
          <a:fillRect/>
        </a:stretch>
      </xdr:blipFill>
      <xdr:spPr>
        <a:xfrm>
          <a:off x="0" y="0"/>
          <a:ext cx="1264285" cy="618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294500</xdr:colOff>
      <xdr:row>0</xdr:row>
      <xdr:rowOff>619124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8415" b="26776"/>
        <a:stretch>
          <a:fillRect/>
        </a:stretch>
      </xdr:blipFill>
      <xdr:spPr>
        <a:xfrm>
          <a:off x="0" y="0"/>
          <a:ext cx="1264285" cy="61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opLeftCell="A10" zoomScale="97" zoomScaleNormal="97" workbookViewId="0">
      <selection activeCell="E28" sqref="E28:E30"/>
    </sheetView>
  </sheetViews>
  <sheetFormatPr defaultColWidth="9.06640625" defaultRowHeight="15" x14ac:dyDescent="0.5"/>
  <cols>
    <col min="1" max="1" width="12.73046875" style="15" customWidth="1"/>
    <col min="2" max="2" width="22.265625" style="15" customWidth="1"/>
    <col min="3" max="3" width="33.19921875" style="15" customWidth="1"/>
    <col min="4" max="4" width="30.19921875" style="15" customWidth="1"/>
    <col min="5" max="6" width="7" style="15" customWidth="1"/>
    <col min="7" max="7" width="8.9296875" style="15" customWidth="1"/>
    <col min="8" max="8" width="7" style="15" customWidth="1"/>
    <col min="9" max="9" width="11.265625" style="15" customWidth="1"/>
    <col min="10" max="10" width="16.73046875" style="15" customWidth="1"/>
    <col min="11" max="11" width="26.3984375" style="15" customWidth="1"/>
    <col min="12" max="16384" width="9.06640625" style="15"/>
  </cols>
  <sheetData>
    <row r="1" spans="1:11" ht="50.25" customHeight="1" x14ac:dyDescent="0.5">
      <c r="A1" s="16"/>
      <c r="B1" s="17"/>
      <c r="C1" s="17"/>
      <c r="D1" s="17"/>
      <c r="E1" s="18"/>
      <c r="F1" s="18"/>
      <c r="G1" s="18"/>
      <c r="H1" s="18"/>
      <c r="I1" s="40"/>
      <c r="J1" s="41"/>
      <c r="K1" s="42"/>
    </row>
    <row r="2" spans="1:11" ht="25.9" customHeight="1" x14ac:dyDescent="0.5">
      <c r="A2" s="70" t="s">
        <v>0</v>
      </c>
      <c r="B2" s="71"/>
      <c r="C2" s="71"/>
      <c r="D2" s="71"/>
      <c r="E2" s="71"/>
      <c r="F2" s="71"/>
      <c r="G2" s="71"/>
      <c r="H2" s="71"/>
      <c r="I2" s="72"/>
      <c r="J2" s="73"/>
      <c r="K2" s="74"/>
    </row>
    <row r="3" spans="1:11" ht="20.25" x14ac:dyDescent="0.5">
      <c r="A3" s="19" t="s">
        <v>1</v>
      </c>
      <c r="B3" s="20" t="s">
        <v>2</v>
      </c>
      <c r="C3" s="75" t="s">
        <v>3</v>
      </c>
      <c r="D3" s="76"/>
      <c r="E3" s="21" t="s">
        <v>4</v>
      </c>
      <c r="F3" s="21" t="s">
        <v>5</v>
      </c>
      <c r="G3" s="21" t="s">
        <v>4</v>
      </c>
      <c r="H3" s="21" t="s">
        <v>5</v>
      </c>
      <c r="I3" s="43" t="s">
        <v>6</v>
      </c>
      <c r="J3" s="44" t="s">
        <v>7</v>
      </c>
      <c r="K3" s="45" t="s">
        <v>8</v>
      </c>
    </row>
    <row r="4" spans="1:11" x14ac:dyDescent="0.5">
      <c r="A4" s="93" t="s">
        <v>9</v>
      </c>
      <c r="B4" s="22" t="s">
        <v>10</v>
      </c>
      <c r="C4" s="22" t="s">
        <v>11</v>
      </c>
      <c r="D4" s="22" t="s">
        <v>12</v>
      </c>
      <c r="E4" s="22" t="s">
        <v>13</v>
      </c>
      <c r="F4" s="22" t="s">
        <v>5</v>
      </c>
      <c r="G4" s="22" t="s">
        <v>14</v>
      </c>
      <c r="H4" s="22" t="s">
        <v>5</v>
      </c>
      <c r="I4" s="46" t="s">
        <v>6</v>
      </c>
      <c r="J4" s="47"/>
      <c r="K4" s="48"/>
    </row>
    <row r="5" spans="1:11" x14ac:dyDescent="0.5">
      <c r="A5" s="94"/>
      <c r="B5" s="97" t="s">
        <v>15</v>
      </c>
      <c r="C5" s="23" t="s">
        <v>16</v>
      </c>
      <c r="D5" s="24" t="s">
        <v>17</v>
      </c>
      <c r="E5" s="25">
        <v>1</v>
      </c>
      <c r="F5" s="24" t="s">
        <v>18</v>
      </c>
      <c r="G5" s="26">
        <v>2</v>
      </c>
      <c r="H5" s="27" t="s">
        <v>19</v>
      </c>
      <c r="I5" s="49">
        <v>8816.5</v>
      </c>
      <c r="J5" s="50">
        <f>E5*G5*I5</f>
        <v>17633</v>
      </c>
      <c r="K5" s="101" t="s">
        <v>20</v>
      </c>
    </row>
    <row r="6" spans="1:11" x14ac:dyDescent="0.5">
      <c r="A6" s="94"/>
      <c r="B6" s="97"/>
      <c r="C6" s="23" t="s">
        <v>16</v>
      </c>
      <c r="D6" s="28" t="s">
        <v>21</v>
      </c>
      <c r="E6" s="29">
        <v>1</v>
      </c>
      <c r="F6" s="28" t="s">
        <v>18</v>
      </c>
      <c r="G6" s="30">
        <v>2</v>
      </c>
      <c r="H6" s="31" t="s">
        <v>19</v>
      </c>
      <c r="I6" s="51">
        <v>8816.5</v>
      </c>
      <c r="J6" s="52">
        <f>E6*G6*I6</f>
        <v>17633</v>
      </c>
      <c r="K6" s="102"/>
    </row>
    <row r="7" spans="1:11" x14ac:dyDescent="0.5">
      <c r="A7" s="94"/>
      <c r="B7" s="97"/>
      <c r="C7" s="23" t="s">
        <v>16</v>
      </c>
      <c r="D7" s="32" t="s">
        <v>22</v>
      </c>
      <c r="E7" s="33">
        <v>43</v>
      </c>
      <c r="F7" s="32" t="s">
        <v>18</v>
      </c>
      <c r="G7" s="34">
        <v>2</v>
      </c>
      <c r="H7" s="35" t="s">
        <v>19</v>
      </c>
      <c r="I7" s="53">
        <v>5852</v>
      </c>
      <c r="J7" s="54">
        <f t="shared" ref="J7:J25" si="0">E7*G7*I7</f>
        <v>503272</v>
      </c>
      <c r="K7" s="102"/>
    </row>
    <row r="8" spans="1:11" ht="14.65" customHeight="1" x14ac:dyDescent="0.5">
      <c r="A8" s="94"/>
      <c r="B8" s="97" t="s">
        <v>23</v>
      </c>
      <c r="C8" s="23" t="s">
        <v>24</v>
      </c>
      <c r="D8" s="24" t="s">
        <v>17</v>
      </c>
      <c r="E8" s="25">
        <v>1</v>
      </c>
      <c r="F8" s="24" t="s">
        <v>18</v>
      </c>
      <c r="G8" s="26">
        <v>2</v>
      </c>
      <c r="H8" s="27" t="s">
        <v>19</v>
      </c>
      <c r="I8" s="49">
        <v>6183.1</v>
      </c>
      <c r="J8" s="50">
        <f t="shared" si="0"/>
        <v>12366.2</v>
      </c>
      <c r="K8" s="102"/>
    </row>
    <row r="9" spans="1:11" ht="14.65" customHeight="1" x14ac:dyDescent="0.5">
      <c r="A9" s="94"/>
      <c r="B9" s="97"/>
      <c r="C9" s="23" t="s">
        <v>24</v>
      </c>
      <c r="D9" s="28" t="s">
        <v>25</v>
      </c>
      <c r="E9" s="29">
        <v>1</v>
      </c>
      <c r="F9" s="28" t="s">
        <v>18</v>
      </c>
      <c r="G9" s="30">
        <v>2</v>
      </c>
      <c r="H9" s="31" t="s">
        <v>19</v>
      </c>
      <c r="I9" s="51">
        <v>4904.8999999999996</v>
      </c>
      <c r="J9" s="52">
        <f t="shared" si="0"/>
        <v>9809.7999999999993</v>
      </c>
      <c r="K9" s="102"/>
    </row>
    <row r="10" spans="1:11" x14ac:dyDescent="0.5">
      <c r="A10" s="94"/>
      <c r="B10" s="97"/>
      <c r="C10" s="23" t="s">
        <v>24</v>
      </c>
      <c r="D10" s="32" t="s">
        <v>22</v>
      </c>
      <c r="E10" s="33">
        <v>43</v>
      </c>
      <c r="F10" s="32" t="s">
        <v>18</v>
      </c>
      <c r="G10" s="34">
        <v>2</v>
      </c>
      <c r="H10" s="35" t="s">
        <v>19</v>
      </c>
      <c r="I10" s="53">
        <v>1717.1</v>
      </c>
      <c r="J10" s="54">
        <f t="shared" si="0"/>
        <v>147670.6</v>
      </c>
      <c r="K10" s="102"/>
    </row>
    <row r="11" spans="1:11" x14ac:dyDescent="0.5">
      <c r="A11" s="94"/>
      <c r="B11" s="97" t="s">
        <v>26</v>
      </c>
      <c r="C11" s="23" t="s">
        <v>24</v>
      </c>
      <c r="D11" s="24" t="s">
        <v>17</v>
      </c>
      <c r="E11" s="25">
        <v>0</v>
      </c>
      <c r="F11" s="24" t="s">
        <v>18</v>
      </c>
      <c r="G11" s="26">
        <v>2</v>
      </c>
      <c r="H11" s="27" t="s">
        <v>19</v>
      </c>
      <c r="I11" s="55">
        <v>3457.3</v>
      </c>
      <c r="J11" s="50">
        <f t="shared" si="0"/>
        <v>0</v>
      </c>
      <c r="K11" s="102"/>
    </row>
    <row r="12" spans="1:11" x14ac:dyDescent="0.5">
      <c r="A12" s="94"/>
      <c r="B12" s="97"/>
      <c r="C12" s="23" t="s">
        <v>24</v>
      </c>
      <c r="D12" s="28" t="s">
        <v>25</v>
      </c>
      <c r="E12" s="29">
        <v>1</v>
      </c>
      <c r="F12" s="28" t="s">
        <v>18</v>
      </c>
      <c r="G12" s="30">
        <v>2</v>
      </c>
      <c r="H12" s="31" t="s">
        <v>19</v>
      </c>
      <c r="I12" s="56">
        <v>3195.5</v>
      </c>
      <c r="J12" s="52">
        <f t="shared" si="0"/>
        <v>6391</v>
      </c>
      <c r="K12" s="102"/>
    </row>
    <row r="13" spans="1:11" x14ac:dyDescent="0.5">
      <c r="A13" s="94"/>
      <c r="B13" s="97"/>
      <c r="C13" s="23" t="s">
        <v>24</v>
      </c>
      <c r="D13" s="32" t="s">
        <v>22</v>
      </c>
      <c r="E13" s="33">
        <v>43</v>
      </c>
      <c r="F13" s="32" t="s">
        <v>18</v>
      </c>
      <c r="G13" s="34">
        <v>2</v>
      </c>
      <c r="H13" s="35" t="s">
        <v>19</v>
      </c>
      <c r="I13" s="57">
        <v>1101.0999999999999</v>
      </c>
      <c r="J13" s="54">
        <f t="shared" si="0"/>
        <v>94694.599999999991</v>
      </c>
      <c r="K13" s="102"/>
    </row>
    <row r="14" spans="1:11" x14ac:dyDescent="0.5">
      <c r="A14" s="94"/>
      <c r="B14" s="97" t="s">
        <v>27</v>
      </c>
      <c r="C14" s="23" t="s">
        <v>24</v>
      </c>
      <c r="D14" s="24" t="s">
        <v>17</v>
      </c>
      <c r="E14" s="25">
        <v>0</v>
      </c>
      <c r="F14" s="24" t="s">
        <v>18</v>
      </c>
      <c r="G14" s="26">
        <v>2</v>
      </c>
      <c r="H14" s="27" t="s">
        <v>19</v>
      </c>
      <c r="I14" s="49">
        <v>3157</v>
      </c>
      <c r="J14" s="50">
        <f t="shared" si="0"/>
        <v>0</v>
      </c>
      <c r="K14" s="102"/>
    </row>
    <row r="15" spans="1:11" x14ac:dyDescent="0.5">
      <c r="A15" s="94"/>
      <c r="B15" s="97"/>
      <c r="C15" s="23" t="s">
        <v>24</v>
      </c>
      <c r="D15" s="28" t="s">
        <v>25</v>
      </c>
      <c r="E15" s="29">
        <v>1</v>
      </c>
      <c r="F15" s="28" t="s">
        <v>18</v>
      </c>
      <c r="G15" s="30">
        <v>2</v>
      </c>
      <c r="H15" s="31" t="s">
        <v>19</v>
      </c>
      <c r="I15" s="51">
        <v>2710.4</v>
      </c>
      <c r="J15" s="52">
        <f t="shared" si="0"/>
        <v>5420.8</v>
      </c>
      <c r="K15" s="102"/>
    </row>
    <row r="16" spans="1:11" x14ac:dyDescent="0.5">
      <c r="A16" s="94"/>
      <c r="B16" s="97"/>
      <c r="C16" s="23" t="s">
        <v>24</v>
      </c>
      <c r="D16" s="32" t="s">
        <v>22</v>
      </c>
      <c r="E16" s="33">
        <v>43</v>
      </c>
      <c r="F16" s="32" t="s">
        <v>18</v>
      </c>
      <c r="G16" s="34">
        <v>2</v>
      </c>
      <c r="H16" s="35" t="s">
        <v>19</v>
      </c>
      <c r="I16" s="53">
        <v>862.4</v>
      </c>
      <c r="J16" s="54">
        <f t="shared" si="0"/>
        <v>74166.399999999994</v>
      </c>
      <c r="K16" s="102"/>
    </row>
    <row r="17" spans="1:11" x14ac:dyDescent="0.5">
      <c r="A17" s="94"/>
      <c r="B17" s="97" t="s">
        <v>28</v>
      </c>
      <c r="C17" s="23" t="s">
        <v>24</v>
      </c>
      <c r="D17" s="24" t="s">
        <v>17</v>
      </c>
      <c r="E17" s="25">
        <v>0</v>
      </c>
      <c r="F17" s="24" t="s">
        <v>18</v>
      </c>
      <c r="G17" s="26">
        <v>2</v>
      </c>
      <c r="H17" s="27" t="s">
        <v>19</v>
      </c>
      <c r="I17" s="49">
        <v>2741.2</v>
      </c>
      <c r="J17" s="50">
        <f t="shared" si="0"/>
        <v>0</v>
      </c>
      <c r="K17" s="102"/>
    </row>
    <row r="18" spans="1:11" x14ac:dyDescent="0.5">
      <c r="A18" s="94"/>
      <c r="B18" s="97"/>
      <c r="C18" s="23" t="s">
        <v>24</v>
      </c>
      <c r="D18" s="28" t="s">
        <v>25</v>
      </c>
      <c r="E18" s="29">
        <v>1</v>
      </c>
      <c r="F18" s="28" t="s">
        <v>18</v>
      </c>
      <c r="G18" s="30">
        <v>2</v>
      </c>
      <c r="H18" s="31" t="s">
        <v>19</v>
      </c>
      <c r="I18" s="51">
        <v>2294.6</v>
      </c>
      <c r="J18" s="52">
        <f t="shared" si="0"/>
        <v>4589.2</v>
      </c>
      <c r="K18" s="102"/>
    </row>
    <row r="19" spans="1:11" x14ac:dyDescent="0.5">
      <c r="A19" s="94"/>
      <c r="B19" s="97"/>
      <c r="C19" s="23" t="s">
        <v>24</v>
      </c>
      <c r="D19" s="32" t="s">
        <v>22</v>
      </c>
      <c r="E19" s="33">
        <v>43</v>
      </c>
      <c r="F19" s="32" t="s">
        <v>18</v>
      </c>
      <c r="G19" s="34">
        <v>2</v>
      </c>
      <c r="H19" s="35" t="s">
        <v>19</v>
      </c>
      <c r="I19" s="53">
        <v>1432.2</v>
      </c>
      <c r="J19" s="54">
        <f t="shared" si="0"/>
        <v>123169.2</v>
      </c>
      <c r="K19" s="102"/>
    </row>
    <row r="20" spans="1:11" x14ac:dyDescent="0.5">
      <c r="A20" s="94"/>
      <c r="B20" s="97" t="s">
        <v>29</v>
      </c>
      <c r="C20" s="23" t="s">
        <v>24</v>
      </c>
      <c r="D20" s="24" t="s">
        <v>17</v>
      </c>
      <c r="E20" s="25">
        <v>0</v>
      </c>
      <c r="F20" s="24" t="s">
        <v>18</v>
      </c>
      <c r="G20" s="26">
        <v>2</v>
      </c>
      <c r="H20" s="27" t="s">
        <v>19</v>
      </c>
      <c r="I20" s="49">
        <v>2972.2</v>
      </c>
      <c r="J20" s="50">
        <f t="shared" si="0"/>
        <v>0</v>
      </c>
      <c r="K20" s="102"/>
    </row>
    <row r="21" spans="1:11" x14ac:dyDescent="0.5">
      <c r="A21" s="94"/>
      <c r="B21" s="97"/>
      <c r="C21" s="23" t="s">
        <v>24</v>
      </c>
      <c r="D21" s="28" t="s">
        <v>25</v>
      </c>
      <c r="E21" s="29">
        <v>1</v>
      </c>
      <c r="F21" s="28" t="s">
        <v>18</v>
      </c>
      <c r="G21" s="30">
        <v>2</v>
      </c>
      <c r="H21" s="31" t="s">
        <v>19</v>
      </c>
      <c r="I21" s="51">
        <v>2233</v>
      </c>
      <c r="J21" s="52">
        <f t="shared" si="0"/>
        <v>4466</v>
      </c>
      <c r="K21" s="102"/>
    </row>
    <row r="22" spans="1:11" x14ac:dyDescent="0.5">
      <c r="A22" s="94"/>
      <c r="B22" s="97"/>
      <c r="C22" s="23" t="s">
        <v>24</v>
      </c>
      <c r="D22" s="32" t="s">
        <v>22</v>
      </c>
      <c r="E22" s="33">
        <v>43</v>
      </c>
      <c r="F22" s="32" t="s">
        <v>18</v>
      </c>
      <c r="G22" s="34">
        <v>2</v>
      </c>
      <c r="H22" s="35" t="s">
        <v>19</v>
      </c>
      <c r="I22" s="53">
        <v>1178.0999999999999</v>
      </c>
      <c r="J22" s="54">
        <f t="shared" si="0"/>
        <v>101316.59999999999</v>
      </c>
      <c r="K22" s="102"/>
    </row>
    <row r="23" spans="1:11" x14ac:dyDescent="0.5">
      <c r="A23" s="94"/>
      <c r="B23" s="97" t="s">
        <v>30</v>
      </c>
      <c r="C23" s="23" t="s">
        <v>31</v>
      </c>
      <c r="D23" s="24" t="s">
        <v>32</v>
      </c>
      <c r="E23" s="25">
        <v>1</v>
      </c>
      <c r="F23" s="24" t="s">
        <v>18</v>
      </c>
      <c r="G23" s="26">
        <v>2</v>
      </c>
      <c r="H23" s="27" t="s">
        <v>19</v>
      </c>
      <c r="I23" s="49">
        <v>600</v>
      </c>
      <c r="J23" s="50">
        <f t="shared" si="0"/>
        <v>1200</v>
      </c>
      <c r="K23" s="102"/>
    </row>
    <row r="24" spans="1:11" x14ac:dyDescent="0.5">
      <c r="A24" s="94"/>
      <c r="B24" s="97"/>
      <c r="C24" s="23" t="s">
        <v>31</v>
      </c>
      <c r="D24" s="28" t="s">
        <v>33</v>
      </c>
      <c r="E24" s="29">
        <v>5</v>
      </c>
      <c r="F24" s="28" t="s">
        <v>18</v>
      </c>
      <c r="G24" s="30">
        <v>2</v>
      </c>
      <c r="H24" s="31" t="s">
        <v>19</v>
      </c>
      <c r="I24" s="51">
        <v>300</v>
      </c>
      <c r="J24" s="52">
        <f t="shared" si="0"/>
        <v>3000</v>
      </c>
      <c r="K24" s="102"/>
    </row>
    <row r="25" spans="1:11" x14ac:dyDescent="0.5">
      <c r="A25" s="95"/>
      <c r="B25" s="97"/>
      <c r="C25" s="23" t="s">
        <v>31</v>
      </c>
      <c r="D25" s="36" t="s">
        <v>34</v>
      </c>
      <c r="E25" s="37">
        <v>68</v>
      </c>
      <c r="F25" s="32" t="s">
        <v>35</v>
      </c>
      <c r="G25" s="34">
        <v>2</v>
      </c>
      <c r="H25" s="35" t="s">
        <v>19</v>
      </c>
      <c r="I25" s="53">
        <v>150</v>
      </c>
      <c r="J25" s="54">
        <f t="shared" si="0"/>
        <v>20400</v>
      </c>
      <c r="K25" s="103"/>
    </row>
    <row r="26" spans="1:11" ht="15.75" x14ac:dyDescent="0.5">
      <c r="A26" s="77" t="s">
        <v>36</v>
      </c>
      <c r="B26" s="78"/>
      <c r="C26" s="78"/>
      <c r="D26" s="78"/>
      <c r="E26" s="78"/>
      <c r="F26" s="78"/>
      <c r="G26" s="78"/>
      <c r="H26" s="78"/>
      <c r="I26" s="79"/>
      <c r="J26" s="58">
        <f>SUM(J5:J25)</f>
        <v>1147198.3999999999</v>
      </c>
      <c r="K26" s="59"/>
    </row>
    <row r="27" spans="1:11" x14ac:dyDescent="0.5">
      <c r="A27" s="96" t="s">
        <v>37</v>
      </c>
      <c r="B27" s="38" t="s">
        <v>38</v>
      </c>
      <c r="C27" s="38" t="s">
        <v>39</v>
      </c>
      <c r="D27" s="38" t="s">
        <v>40</v>
      </c>
      <c r="E27" s="80"/>
      <c r="F27" s="81"/>
      <c r="G27" s="81"/>
      <c r="H27" s="81"/>
      <c r="I27" s="82"/>
      <c r="J27" s="83"/>
      <c r="K27" s="60"/>
    </row>
    <row r="28" spans="1:11" x14ac:dyDescent="0.5">
      <c r="A28" s="96"/>
      <c r="B28" s="98" t="s">
        <v>41</v>
      </c>
      <c r="C28" s="39" t="s">
        <v>42</v>
      </c>
      <c r="D28" s="39" t="s">
        <v>43</v>
      </c>
      <c r="E28" s="39">
        <v>2</v>
      </c>
      <c r="F28" s="39" t="s">
        <v>44</v>
      </c>
      <c r="G28" s="39">
        <v>1</v>
      </c>
      <c r="H28" s="39" t="s">
        <v>45</v>
      </c>
      <c r="I28" s="61">
        <v>1550</v>
      </c>
      <c r="J28" s="62">
        <f>E28*G28*I28</f>
        <v>3100</v>
      </c>
      <c r="K28" s="63" t="s">
        <v>46</v>
      </c>
    </row>
    <row r="29" spans="1:11" x14ac:dyDescent="0.5">
      <c r="A29" s="96"/>
      <c r="B29" s="98"/>
      <c r="C29" s="39" t="s">
        <v>47</v>
      </c>
      <c r="D29" s="39" t="s">
        <v>48</v>
      </c>
      <c r="E29" s="39">
        <v>12</v>
      </c>
      <c r="F29" s="39" t="s">
        <v>44</v>
      </c>
      <c r="G29" s="39">
        <v>1</v>
      </c>
      <c r="H29" s="39" t="s">
        <v>45</v>
      </c>
      <c r="I29" s="61">
        <v>270</v>
      </c>
      <c r="J29" s="62">
        <f t="shared" ref="J29:J30" si="1">E29*G29*I29</f>
        <v>3240</v>
      </c>
      <c r="K29" s="63" t="s">
        <v>46</v>
      </c>
    </row>
    <row r="30" spans="1:11" x14ac:dyDescent="0.5">
      <c r="A30" s="96"/>
      <c r="B30" s="98"/>
      <c r="C30" s="39" t="s">
        <v>47</v>
      </c>
      <c r="D30" s="39" t="s">
        <v>49</v>
      </c>
      <c r="E30" s="39">
        <v>326</v>
      </c>
      <c r="F30" s="39" t="s">
        <v>44</v>
      </c>
      <c r="G30" s="39">
        <v>1</v>
      </c>
      <c r="H30" s="39" t="s">
        <v>45</v>
      </c>
      <c r="I30" s="61">
        <v>120</v>
      </c>
      <c r="J30" s="62">
        <f t="shared" si="1"/>
        <v>39120</v>
      </c>
      <c r="K30" s="63" t="s">
        <v>46</v>
      </c>
    </row>
    <row r="31" spans="1:11" ht="15.75" x14ac:dyDescent="0.5">
      <c r="A31" s="77" t="s">
        <v>50</v>
      </c>
      <c r="B31" s="78"/>
      <c r="C31" s="78"/>
      <c r="D31" s="78"/>
      <c r="E31" s="78"/>
      <c r="F31" s="78"/>
      <c r="G31" s="78"/>
      <c r="H31" s="78"/>
      <c r="I31" s="79"/>
      <c r="J31" s="58">
        <f>SUM(J28:J30)</f>
        <v>45460</v>
      </c>
      <c r="K31" s="59"/>
    </row>
    <row r="32" spans="1:11" x14ac:dyDescent="0.5">
      <c r="A32" s="96" t="s">
        <v>51</v>
      </c>
      <c r="B32" s="38" t="s">
        <v>38</v>
      </c>
      <c r="C32" s="38" t="s">
        <v>39</v>
      </c>
      <c r="D32" s="38" t="s">
        <v>40</v>
      </c>
      <c r="E32" s="80"/>
      <c r="F32" s="81"/>
      <c r="G32" s="81"/>
      <c r="H32" s="81"/>
      <c r="I32" s="82"/>
      <c r="J32" s="83"/>
      <c r="K32" s="60"/>
    </row>
    <row r="33" spans="1:11" x14ac:dyDescent="0.5">
      <c r="A33" s="96"/>
      <c r="B33" s="99" t="s">
        <v>52</v>
      </c>
      <c r="C33" s="39" t="s">
        <v>53</v>
      </c>
      <c r="D33" s="39" t="s">
        <v>54</v>
      </c>
      <c r="E33" s="39">
        <v>2</v>
      </c>
      <c r="F33" s="39" t="s">
        <v>44</v>
      </c>
      <c r="G33" s="39">
        <v>4</v>
      </c>
      <c r="H33" s="39" t="s">
        <v>55</v>
      </c>
      <c r="I33" s="61">
        <v>500</v>
      </c>
      <c r="J33" s="62">
        <f>E33*G33*I33</f>
        <v>4000</v>
      </c>
      <c r="K33" s="63" t="s">
        <v>56</v>
      </c>
    </row>
    <row r="34" spans="1:11" x14ac:dyDescent="0.5">
      <c r="A34" s="96"/>
      <c r="B34" s="100"/>
      <c r="C34" s="39" t="s">
        <v>57</v>
      </c>
      <c r="D34" s="39" t="s">
        <v>54</v>
      </c>
      <c r="E34" s="39">
        <v>2</v>
      </c>
      <c r="F34" s="39" t="s">
        <v>44</v>
      </c>
      <c r="G34" s="39">
        <v>4</v>
      </c>
      <c r="H34" s="39" t="s">
        <v>55</v>
      </c>
      <c r="I34" s="61">
        <v>500</v>
      </c>
      <c r="J34" s="62">
        <f>E34*G34*I34</f>
        <v>4000</v>
      </c>
      <c r="K34" s="63" t="s">
        <v>58</v>
      </c>
    </row>
    <row r="35" spans="1:11" ht="15.75" x14ac:dyDescent="0.5">
      <c r="A35" s="77" t="s">
        <v>59</v>
      </c>
      <c r="B35" s="78"/>
      <c r="C35" s="78"/>
      <c r="D35" s="78"/>
      <c r="E35" s="78"/>
      <c r="F35" s="78"/>
      <c r="G35" s="78"/>
      <c r="H35" s="78"/>
      <c r="I35" s="79"/>
      <c r="J35" s="58">
        <f>SUM(J33:J34)</f>
        <v>8000</v>
      </c>
      <c r="K35" s="59"/>
    </row>
    <row r="36" spans="1:11" ht="15.75" x14ac:dyDescent="0.5">
      <c r="A36" s="84" t="s">
        <v>60</v>
      </c>
      <c r="B36" s="85"/>
      <c r="C36" s="85"/>
      <c r="D36" s="85"/>
      <c r="E36" s="85"/>
      <c r="F36" s="85"/>
      <c r="G36" s="85"/>
      <c r="H36" s="85"/>
      <c r="I36" s="86"/>
      <c r="J36" s="64">
        <f>SUM(J26+J31+J35)</f>
        <v>1200658.3999999999</v>
      </c>
      <c r="K36" s="65"/>
    </row>
    <row r="37" spans="1:11" ht="15.75" x14ac:dyDescent="0.5">
      <c r="A37" s="87" t="s">
        <v>61</v>
      </c>
      <c r="B37" s="88"/>
      <c r="C37" s="88"/>
      <c r="D37" s="88"/>
      <c r="E37" s="88"/>
      <c r="F37" s="88"/>
      <c r="G37" s="88"/>
      <c r="H37" s="88"/>
      <c r="I37" s="89"/>
      <c r="J37" s="64">
        <f>J36*10%</f>
        <v>120065.84</v>
      </c>
      <c r="K37" s="66" t="s">
        <v>62</v>
      </c>
    </row>
    <row r="38" spans="1:11" ht="15.75" x14ac:dyDescent="0.5">
      <c r="A38" s="87" t="s">
        <v>63</v>
      </c>
      <c r="B38" s="88"/>
      <c r="C38" s="88"/>
      <c r="D38" s="88"/>
      <c r="E38" s="88"/>
      <c r="F38" s="88"/>
      <c r="G38" s="88"/>
      <c r="H38" s="88"/>
      <c r="I38" s="89"/>
      <c r="J38" s="64">
        <f>(J36+J37)*6%</f>
        <v>79243.454400000002</v>
      </c>
      <c r="K38" s="66"/>
    </row>
    <row r="39" spans="1:11" ht="16.899999999999999" x14ac:dyDescent="0.5">
      <c r="A39" s="90" t="s">
        <v>64</v>
      </c>
      <c r="B39" s="91"/>
      <c r="C39" s="91"/>
      <c r="D39" s="91"/>
      <c r="E39" s="91"/>
      <c r="F39" s="91"/>
      <c r="G39" s="91"/>
      <c r="H39" s="91"/>
      <c r="I39" s="92"/>
      <c r="J39" s="67">
        <f>SUM(J36:J38)</f>
        <v>1399967.6943999999</v>
      </c>
      <c r="K39" s="68"/>
    </row>
    <row r="40" spans="1:11" x14ac:dyDescent="0.5">
      <c r="J40" s="69"/>
    </row>
  </sheetData>
  <mergeCells count="24">
    <mergeCell ref="A39:I39"/>
    <mergeCell ref="A4:A25"/>
    <mergeCell ref="A27:A30"/>
    <mergeCell ref="A32:A34"/>
    <mergeCell ref="B5:B7"/>
    <mergeCell ref="B8:B10"/>
    <mergeCell ref="B11:B13"/>
    <mergeCell ref="B14:B16"/>
    <mergeCell ref="B17:B19"/>
    <mergeCell ref="B20:B22"/>
    <mergeCell ref="B23:B25"/>
    <mergeCell ref="B28:B30"/>
    <mergeCell ref="B33:B34"/>
    <mergeCell ref="E32:J32"/>
    <mergeCell ref="A35:I35"/>
    <mergeCell ref="A36:I36"/>
    <mergeCell ref="A37:I37"/>
    <mergeCell ref="A38:I38"/>
    <mergeCell ref="A2:K2"/>
    <mergeCell ref="C3:D3"/>
    <mergeCell ref="A26:I26"/>
    <mergeCell ref="E27:J27"/>
    <mergeCell ref="A31:I31"/>
    <mergeCell ref="K5:K25"/>
  </mergeCells>
  <phoneticPr fontId="16" type="noConversion"/>
  <pageMargins left="0.7" right="0.7" top="0.75" bottom="0.75" header="0.3" footer="0.3"/>
  <pageSetup paperSize="9" scale="70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5" zoomScale="97" zoomScaleNormal="97" workbookViewId="0">
      <selection activeCell="K39" sqref="A1:K39"/>
    </sheetView>
  </sheetViews>
  <sheetFormatPr defaultColWidth="9.06640625" defaultRowHeight="15" x14ac:dyDescent="0.5"/>
  <cols>
    <col min="1" max="1" width="12.73046875" style="15" customWidth="1"/>
    <col min="2" max="2" width="22.265625" style="15" customWidth="1"/>
    <col min="3" max="3" width="33.19921875" style="15" customWidth="1"/>
    <col min="4" max="4" width="30.19921875" style="15" customWidth="1"/>
    <col min="5" max="6" width="7" style="15" customWidth="1"/>
    <col min="7" max="7" width="8.9296875" style="15" customWidth="1"/>
    <col min="8" max="8" width="7" style="15" customWidth="1"/>
    <col min="9" max="9" width="11.265625" style="15" customWidth="1"/>
    <col min="10" max="10" width="16.73046875" style="15" customWidth="1"/>
    <col min="11" max="11" width="26.3984375" style="15" customWidth="1"/>
    <col min="12" max="16384" width="9.06640625" style="15"/>
  </cols>
  <sheetData>
    <row r="1" spans="1:11" ht="50.25" customHeight="1" x14ac:dyDescent="0.5">
      <c r="A1" s="16"/>
      <c r="B1" s="17"/>
      <c r="C1" s="17"/>
      <c r="D1" s="17"/>
      <c r="E1" s="18"/>
      <c r="F1" s="18"/>
      <c r="G1" s="18"/>
      <c r="H1" s="18"/>
      <c r="I1" s="40"/>
      <c r="J1" s="41"/>
      <c r="K1" s="42"/>
    </row>
    <row r="2" spans="1:11" ht="25.9" customHeight="1" x14ac:dyDescent="0.5">
      <c r="A2" s="70" t="s">
        <v>0</v>
      </c>
      <c r="B2" s="71"/>
      <c r="C2" s="71"/>
      <c r="D2" s="71"/>
      <c r="E2" s="71"/>
      <c r="F2" s="71"/>
      <c r="G2" s="71"/>
      <c r="H2" s="71"/>
      <c r="I2" s="72"/>
      <c r="J2" s="73"/>
      <c r="K2" s="74"/>
    </row>
    <row r="3" spans="1:11" ht="20.25" x14ac:dyDescent="0.5">
      <c r="A3" s="19" t="s">
        <v>1</v>
      </c>
      <c r="B3" s="20" t="s">
        <v>2</v>
      </c>
      <c r="C3" s="75" t="s">
        <v>3</v>
      </c>
      <c r="D3" s="76"/>
      <c r="E3" s="21" t="s">
        <v>4</v>
      </c>
      <c r="F3" s="21" t="s">
        <v>5</v>
      </c>
      <c r="G3" s="21" t="s">
        <v>4</v>
      </c>
      <c r="H3" s="21" t="s">
        <v>5</v>
      </c>
      <c r="I3" s="43" t="s">
        <v>6</v>
      </c>
      <c r="J3" s="44" t="s">
        <v>7</v>
      </c>
      <c r="K3" s="45" t="s">
        <v>8</v>
      </c>
    </row>
    <row r="4" spans="1:11" x14ac:dyDescent="0.5">
      <c r="A4" s="93" t="s">
        <v>9</v>
      </c>
      <c r="B4" s="22" t="s">
        <v>10</v>
      </c>
      <c r="C4" s="22" t="s">
        <v>11</v>
      </c>
      <c r="D4" s="22" t="s">
        <v>12</v>
      </c>
      <c r="E4" s="22" t="s">
        <v>13</v>
      </c>
      <c r="F4" s="22" t="s">
        <v>5</v>
      </c>
      <c r="G4" s="22" t="s">
        <v>14</v>
      </c>
      <c r="H4" s="22" t="s">
        <v>5</v>
      </c>
      <c r="I4" s="46" t="s">
        <v>6</v>
      </c>
      <c r="J4" s="47"/>
      <c r="K4" s="48"/>
    </row>
    <row r="5" spans="1:11" x14ac:dyDescent="0.5">
      <c r="A5" s="94"/>
      <c r="B5" s="97" t="s">
        <v>15</v>
      </c>
      <c r="C5" s="23" t="s">
        <v>16</v>
      </c>
      <c r="D5" s="24" t="s">
        <v>17</v>
      </c>
      <c r="E5" s="25">
        <v>1</v>
      </c>
      <c r="F5" s="24" t="s">
        <v>18</v>
      </c>
      <c r="G5" s="26">
        <v>2</v>
      </c>
      <c r="H5" s="27" t="s">
        <v>19</v>
      </c>
      <c r="I5" s="49">
        <v>8470</v>
      </c>
      <c r="J5" s="50">
        <f>E5*G5*I5</f>
        <v>16940</v>
      </c>
      <c r="K5" s="101" t="s">
        <v>65</v>
      </c>
    </row>
    <row r="6" spans="1:11" x14ac:dyDescent="0.5">
      <c r="A6" s="94"/>
      <c r="B6" s="97"/>
      <c r="C6" s="23" t="s">
        <v>16</v>
      </c>
      <c r="D6" s="28" t="s">
        <v>21</v>
      </c>
      <c r="E6" s="29">
        <v>1</v>
      </c>
      <c r="F6" s="28" t="s">
        <v>18</v>
      </c>
      <c r="G6" s="30">
        <v>2</v>
      </c>
      <c r="H6" s="31" t="s">
        <v>19</v>
      </c>
      <c r="I6" s="51">
        <v>8470</v>
      </c>
      <c r="J6" s="52">
        <f>E6*G6*I6</f>
        <v>16940</v>
      </c>
      <c r="K6" s="102"/>
    </row>
    <row r="7" spans="1:11" x14ac:dyDescent="0.5">
      <c r="A7" s="94"/>
      <c r="B7" s="97"/>
      <c r="C7" s="23" t="s">
        <v>16</v>
      </c>
      <c r="D7" s="32" t="s">
        <v>22</v>
      </c>
      <c r="E7" s="33">
        <v>45</v>
      </c>
      <c r="F7" s="32" t="s">
        <v>18</v>
      </c>
      <c r="G7" s="34">
        <v>2</v>
      </c>
      <c r="H7" s="35" t="s">
        <v>19</v>
      </c>
      <c r="I7" s="53">
        <v>5620</v>
      </c>
      <c r="J7" s="54">
        <f t="shared" ref="J7:J25" si="0">E7*G7*I7</f>
        <v>505800</v>
      </c>
      <c r="K7" s="102"/>
    </row>
    <row r="8" spans="1:11" ht="14.65" customHeight="1" x14ac:dyDescent="0.5">
      <c r="A8" s="94"/>
      <c r="B8" s="97" t="s">
        <v>23</v>
      </c>
      <c r="C8" s="23" t="s">
        <v>24</v>
      </c>
      <c r="D8" s="24" t="s">
        <v>17</v>
      </c>
      <c r="E8" s="25">
        <v>1</v>
      </c>
      <c r="F8" s="24" t="s">
        <v>18</v>
      </c>
      <c r="G8" s="26">
        <v>2</v>
      </c>
      <c r="H8" s="27" t="s">
        <v>19</v>
      </c>
      <c r="I8" s="49">
        <v>5940</v>
      </c>
      <c r="J8" s="50">
        <f t="shared" si="0"/>
        <v>11880</v>
      </c>
      <c r="K8" s="102"/>
    </row>
    <row r="9" spans="1:11" ht="14.65" customHeight="1" x14ac:dyDescent="0.5">
      <c r="A9" s="94"/>
      <c r="B9" s="97"/>
      <c r="C9" s="23" t="s">
        <v>24</v>
      </c>
      <c r="D9" s="28" t="s">
        <v>25</v>
      </c>
      <c r="E9" s="29">
        <v>1</v>
      </c>
      <c r="F9" s="28" t="s">
        <v>18</v>
      </c>
      <c r="G9" s="30">
        <v>2</v>
      </c>
      <c r="H9" s="31" t="s">
        <v>19</v>
      </c>
      <c r="I9" s="51">
        <v>4710</v>
      </c>
      <c r="J9" s="52">
        <f t="shared" si="0"/>
        <v>9420</v>
      </c>
      <c r="K9" s="102"/>
    </row>
    <row r="10" spans="1:11" x14ac:dyDescent="0.5">
      <c r="A10" s="94"/>
      <c r="B10" s="97"/>
      <c r="C10" s="23" t="s">
        <v>24</v>
      </c>
      <c r="D10" s="32" t="s">
        <v>22</v>
      </c>
      <c r="E10" s="33">
        <v>45</v>
      </c>
      <c r="F10" s="32" t="s">
        <v>18</v>
      </c>
      <c r="G10" s="34">
        <v>2</v>
      </c>
      <c r="H10" s="35" t="s">
        <v>19</v>
      </c>
      <c r="I10" s="53">
        <v>1650</v>
      </c>
      <c r="J10" s="54">
        <f t="shared" si="0"/>
        <v>148500</v>
      </c>
      <c r="K10" s="102"/>
    </row>
    <row r="11" spans="1:11" x14ac:dyDescent="0.5">
      <c r="A11" s="94"/>
      <c r="B11" s="97" t="s">
        <v>26</v>
      </c>
      <c r="C11" s="23" t="s">
        <v>24</v>
      </c>
      <c r="D11" s="24" t="s">
        <v>17</v>
      </c>
      <c r="E11" s="25">
        <v>0</v>
      </c>
      <c r="F11" s="24" t="s">
        <v>18</v>
      </c>
      <c r="G11" s="26">
        <v>2</v>
      </c>
      <c r="H11" s="27" t="s">
        <v>19</v>
      </c>
      <c r="I11" s="55">
        <v>3320</v>
      </c>
      <c r="J11" s="50">
        <f t="shared" si="0"/>
        <v>0</v>
      </c>
      <c r="K11" s="102"/>
    </row>
    <row r="12" spans="1:11" x14ac:dyDescent="0.5">
      <c r="A12" s="94"/>
      <c r="B12" s="97"/>
      <c r="C12" s="23" t="s">
        <v>24</v>
      </c>
      <c r="D12" s="28" t="s">
        <v>25</v>
      </c>
      <c r="E12" s="29">
        <v>1</v>
      </c>
      <c r="F12" s="28" t="s">
        <v>18</v>
      </c>
      <c r="G12" s="30">
        <v>2</v>
      </c>
      <c r="H12" s="31" t="s">
        <v>19</v>
      </c>
      <c r="I12" s="56">
        <v>3070</v>
      </c>
      <c r="J12" s="52">
        <f t="shared" si="0"/>
        <v>6140</v>
      </c>
      <c r="K12" s="102"/>
    </row>
    <row r="13" spans="1:11" x14ac:dyDescent="0.5">
      <c r="A13" s="94"/>
      <c r="B13" s="97"/>
      <c r="C13" s="23" t="s">
        <v>24</v>
      </c>
      <c r="D13" s="32" t="s">
        <v>22</v>
      </c>
      <c r="E13" s="33">
        <v>45</v>
      </c>
      <c r="F13" s="32" t="s">
        <v>18</v>
      </c>
      <c r="G13" s="34">
        <v>2</v>
      </c>
      <c r="H13" s="35" t="s">
        <v>19</v>
      </c>
      <c r="I13" s="57">
        <v>1050</v>
      </c>
      <c r="J13" s="54">
        <f t="shared" si="0"/>
        <v>94500</v>
      </c>
      <c r="K13" s="102"/>
    </row>
    <row r="14" spans="1:11" x14ac:dyDescent="0.5">
      <c r="A14" s="94"/>
      <c r="B14" s="97" t="s">
        <v>27</v>
      </c>
      <c r="C14" s="23" t="s">
        <v>24</v>
      </c>
      <c r="D14" s="24" t="s">
        <v>17</v>
      </c>
      <c r="E14" s="25">
        <v>0</v>
      </c>
      <c r="F14" s="24" t="s">
        <v>18</v>
      </c>
      <c r="G14" s="26">
        <v>2</v>
      </c>
      <c r="H14" s="27" t="s">
        <v>19</v>
      </c>
      <c r="I14" s="49">
        <v>3030</v>
      </c>
      <c r="J14" s="50">
        <f t="shared" si="0"/>
        <v>0</v>
      </c>
      <c r="K14" s="102"/>
    </row>
    <row r="15" spans="1:11" x14ac:dyDescent="0.5">
      <c r="A15" s="94"/>
      <c r="B15" s="97"/>
      <c r="C15" s="23" t="s">
        <v>24</v>
      </c>
      <c r="D15" s="28" t="s">
        <v>25</v>
      </c>
      <c r="E15" s="29">
        <v>1</v>
      </c>
      <c r="F15" s="28" t="s">
        <v>18</v>
      </c>
      <c r="G15" s="30">
        <v>2</v>
      </c>
      <c r="H15" s="31" t="s">
        <v>19</v>
      </c>
      <c r="I15" s="51">
        <v>2600</v>
      </c>
      <c r="J15" s="52">
        <f t="shared" si="0"/>
        <v>5200</v>
      </c>
      <c r="K15" s="102"/>
    </row>
    <row r="16" spans="1:11" x14ac:dyDescent="0.5">
      <c r="A16" s="94"/>
      <c r="B16" s="97"/>
      <c r="C16" s="23" t="s">
        <v>24</v>
      </c>
      <c r="D16" s="32" t="s">
        <v>22</v>
      </c>
      <c r="E16" s="33">
        <v>45</v>
      </c>
      <c r="F16" s="32" t="s">
        <v>18</v>
      </c>
      <c r="G16" s="34">
        <v>2</v>
      </c>
      <c r="H16" s="35" t="s">
        <v>19</v>
      </c>
      <c r="I16" s="53">
        <v>821</v>
      </c>
      <c r="J16" s="54">
        <f t="shared" si="0"/>
        <v>73890</v>
      </c>
      <c r="K16" s="102"/>
    </row>
    <row r="17" spans="1:11" x14ac:dyDescent="0.5">
      <c r="A17" s="94"/>
      <c r="B17" s="97" t="s">
        <v>28</v>
      </c>
      <c r="C17" s="23" t="s">
        <v>24</v>
      </c>
      <c r="D17" s="24" t="s">
        <v>17</v>
      </c>
      <c r="E17" s="25">
        <v>0</v>
      </c>
      <c r="F17" s="24" t="s">
        <v>18</v>
      </c>
      <c r="G17" s="26">
        <v>2</v>
      </c>
      <c r="H17" s="27" t="s">
        <v>19</v>
      </c>
      <c r="I17" s="49">
        <v>2630</v>
      </c>
      <c r="J17" s="50">
        <f t="shared" si="0"/>
        <v>0</v>
      </c>
      <c r="K17" s="102"/>
    </row>
    <row r="18" spans="1:11" x14ac:dyDescent="0.5">
      <c r="A18" s="94"/>
      <c r="B18" s="97"/>
      <c r="C18" s="23" t="s">
        <v>24</v>
      </c>
      <c r="D18" s="28" t="s">
        <v>25</v>
      </c>
      <c r="E18" s="29">
        <v>1</v>
      </c>
      <c r="F18" s="28" t="s">
        <v>18</v>
      </c>
      <c r="G18" s="30">
        <v>2</v>
      </c>
      <c r="H18" s="31" t="s">
        <v>19</v>
      </c>
      <c r="I18" s="51">
        <v>2200</v>
      </c>
      <c r="J18" s="52">
        <f t="shared" si="0"/>
        <v>4400</v>
      </c>
      <c r="K18" s="102"/>
    </row>
    <row r="19" spans="1:11" x14ac:dyDescent="0.5">
      <c r="A19" s="94"/>
      <c r="B19" s="97"/>
      <c r="C19" s="23" t="s">
        <v>24</v>
      </c>
      <c r="D19" s="32" t="s">
        <v>22</v>
      </c>
      <c r="E19" s="33">
        <v>45</v>
      </c>
      <c r="F19" s="32" t="s">
        <v>18</v>
      </c>
      <c r="G19" s="34">
        <v>2</v>
      </c>
      <c r="H19" s="35" t="s">
        <v>19</v>
      </c>
      <c r="I19" s="53">
        <v>1370</v>
      </c>
      <c r="J19" s="54">
        <f t="shared" si="0"/>
        <v>123300</v>
      </c>
      <c r="K19" s="102"/>
    </row>
    <row r="20" spans="1:11" x14ac:dyDescent="0.5">
      <c r="A20" s="94"/>
      <c r="B20" s="97" t="s">
        <v>29</v>
      </c>
      <c r="C20" s="23" t="s">
        <v>24</v>
      </c>
      <c r="D20" s="24" t="s">
        <v>17</v>
      </c>
      <c r="E20" s="25">
        <v>0</v>
      </c>
      <c r="F20" s="24" t="s">
        <v>18</v>
      </c>
      <c r="G20" s="26">
        <v>2</v>
      </c>
      <c r="H20" s="27" t="s">
        <v>19</v>
      </c>
      <c r="I20" s="49">
        <v>2850</v>
      </c>
      <c r="J20" s="50">
        <f t="shared" si="0"/>
        <v>0</v>
      </c>
      <c r="K20" s="102"/>
    </row>
    <row r="21" spans="1:11" x14ac:dyDescent="0.5">
      <c r="A21" s="94"/>
      <c r="B21" s="97"/>
      <c r="C21" s="23" t="s">
        <v>24</v>
      </c>
      <c r="D21" s="28" t="s">
        <v>25</v>
      </c>
      <c r="E21" s="29">
        <v>1</v>
      </c>
      <c r="F21" s="28" t="s">
        <v>18</v>
      </c>
      <c r="G21" s="30">
        <v>2</v>
      </c>
      <c r="H21" s="31" t="s">
        <v>19</v>
      </c>
      <c r="I21" s="51">
        <v>2140</v>
      </c>
      <c r="J21" s="52">
        <f t="shared" si="0"/>
        <v>4280</v>
      </c>
      <c r="K21" s="102"/>
    </row>
    <row r="22" spans="1:11" x14ac:dyDescent="0.5">
      <c r="A22" s="94"/>
      <c r="B22" s="97"/>
      <c r="C22" s="23" t="s">
        <v>24</v>
      </c>
      <c r="D22" s="32" t="s">
        <v>22</v>
      </c>
      <c r="E22" s="33">
        <v>45</v>
      </c>
      <c r="F22" s="32" t="s">
        <v>18</v>
      </c>
      <c r="G22" s="34">
        <v>2</v>
      </c>
      <c r="H22" s="35" t="s">
        <v>19</v>
      </c>
      <c r="I22" s="53">
        <v>1130</v>
      </c>
      <c r="J22" s="54">
        <f t="shared" si="0"/>
        <v>101700</v>
      </c>
      <c r="K22" s="102"/>
    </row>
    <row r="23" spans="1:11" x14ac:dyDescent="0.5">
      <c r="A23" s="94"/>
      <c r="B23" s="97" t="s">
        <v>30</v>
      </c>
      <c r="C23" s="23" t="s">
        <v>31</v>
      </c>
      <c r="D23" s="24" t="s">
        <v>32</v>
      </c>
      <c r="E23" s="25">
        <v>1</v>
      </c>
      <c r="F23" s="24" t="s">
        <v>18</v>
      </c>
      <c r="G23" s="26">
        <v>2</v>
      </c>
      <c r="H23" s="27" t="s">
        <v>19</v>
      </c>
      <c r="I23" s="49">
        <v>600</v>
      </c>
      <c r="J23" s="50">
        <f t="shared" si="0"/>
        <v>1200</v>
      </c>
      <c r="K23" s="102"/>
    </row>
    <row r="24" spans="1:11" x14ac:dyDescent="0.5">
      <c r="A24" s="94"/>
      <c r="B24" s="97"/>
      <c r="C24" s="23" t="s">
        <v>31</v>
      </c>
      <c r="D24" s="28" t="s">
        <v>33</v>
      </c>
      <c r="E24" s="29">
        <v>3</v>
      </c>
      <c r="F24" s="28" t="s">
        <v>18</v>
      </c>
      <c r="G24" s="30">
        <v>2</v>
      </c>
      <c r="H24" s="31" t="s">
        <v>19</v>
      </c>
      <c r="I24" s="51">
        <v>300</v>
      </c>
      <c r="J24" s="52">
        <f t="shared" si="0"/>
        <v>1800</v>
      </c>
      <c r="K24" s="102"/>
    </row>
    <row r="25" spans="1:11" x14ac:dyDescent="0.5">
      <c r="A25" s="95"/>
      <c r="B25" s="97"/>
      <c r="C25" s="23" t="s">
        <v>31</v>
      </c>
      <c r="D25" s="36" t="s">
        <v>34</v>
      </c>
      <c r="E25" s="37">
        <v>68</v>
      </c>
      <c r="F25" s="32" t="s">
        <v>35</v>
      </c>
      <c r="G25" s="34">
        <v>2</v>
      </c>
      <c r="H25" s="35" t="s">
        <v>19</v>
      </c>
      <c r="I25" s="53">
        <v>150</v>
      </c>
      <c r="J25" s="54">
        <f t="shared" si="0"/>
        <v>20400</v>
      </c>
      <c r="K25" s="103"/>
    </row>
    <row r="26" spans="1:11" ht="15.75" x14ac:dyDescent="0.5">
      <c r="A26" s="77" t="s">
        <v>36</v>
      </c>
      <c r="B26" s="78"/>
      <c r="C26" s="78"/>
      <c r="D26" s="78"/>
      <c r="E26" s="78"/>
      <c r="F26" s="78"/>
      <c r="G26" s="78"/>
      <c r="H26" s="78"/>
      <c r="I26" s="79"/>
      <c r="J26" s="58">
        <f>SUM(J5:J25)</f>
        <v>1146290</v>
      </c>
      <c r="K26" s="59"/>
    </row>
    <row r="27" spans="1:11" x14ac:dyDescent="0.5">
      <c r="A27" s="96" t="s">
        <v>37</v>
      </c>
      <c r="B27" s="38" t="s">
        <v>38</v>
      </c>
      <c r="C27" s="38" t="s">
        <v>39</v>
      </c>
      <c r="D27" s="38" t="s">
        <v>40</v>
      </c>
      <c r="E27" s="80"/>
      <c r="F27" s="81"/>
      <c r="G27" s="81"/>
      <c r="H27" s="81"/>
      <c r="I27" s="82"/>
      <c r="J27" s="83"/>
      <c r="K27" s="60"/>
    </row>
    <row r="28" spans="1:11" x14ac:dyDescent="0.5">
      <c r="A28" s="96"/>
      <c r="B28" s="98" t="s">
        <v>41</v>
      </c>
      <c r="C28" s="39" t="s">
        <v>42</v>
      </c>
      <c r="D28" s="39" t="s">
        <v>43</v>
      </c>
      <c r="E28" s="39">
        <v>2</v>
      </c>
      <c r="F28" s="39" t="s">
        <v>44</v>
      </c>
      <c r="G28" s="39">
        <v>1</v>
      </c>
      <c r="H28" s="39" t="s">
        <v>45</v>
      </c>
      <c r="I28" s="61">
        <v>1550</v>
      </c>
      <c r="J28" s="62">
        <f>E28*G28*I28</f>
        <v>3100</v>
      </c>
      <c r="K28" s="63" t="s">
        <v>46</v>
      </c>
    </row>
    <row r="29" spans="1:11" x14ac:dyDescent="0.5">
      <c r="A29" s="96"/>
      <c r="B29" s="98"/>
      <c r="C29" s="39" t="s">
        <v>47</v>
      </c>
      <c r="D29" s="39" t="s">
        <v>48</v>
      </c>
      <c r="E29" s="39">
        <v>10</v>
      </c>
      <c r="F29" s="39" t="s">
        <v>44</v>
      </c>
      <c r="G29" s="39">
        <v>1</v>
      </c>
      <c r="H29" s="39" t="s">
        <v>45</v>
      </c>
      <c r="I29" s="61">
        <v>270</v>
      </c>
      <c r="J29" s="62">
        <f t="shared" ref="J29:J30" si="1">E29*G29*I29</f>
        <v>2700</v>
      </c>
      <c r="K29" s="63" t="s">
        <v>46</v>
      </c>
    </row>
    <row r="30" spans="1:11" x14ac:dyDescent="0.5">
      <c r="A30" s="96"/>
      <c r="B30" s="98"/>
      <c r="C30" s="39" t="s">
        <v>47</v>
      </c>
      <c r="D30" s="39" t="s">
        <v>49</v>
      </c>
      <c r="E30" s="39">
        <v>338</v>
      </c>
      <c r="F30" s="39" t="s">
        <v>44</v>
      </c>
      <c r="G30" s="39">
        <v>1</v>
      </c>
      <c r="H30" s="39" t="s">
        <v>45</v>
      </c>
      <c r="I30" s="61">
        <v>120</v>
      </c>
      <c r="J30" s="62">
        <f t="shared" si="1"/>
        <v>40560</v>
      </c>
      <c r="K30" s="63" t="s">
        <v>46</v>
      </c>
    </row>
    <row r="31" spans="1:11" ht="15.75" x14ac:dyDescent="0.5">
      <c r="A31" s="77" t="s">
        <v>50</v>
      </c>
      <c r="B31" s="78"/>
      <c r="C31" s="78"/>
      <c r="D31" s="78"/>
      <c r="E31" s="78"/>
      <c r="F31" s="78"/>
      <c r="G31" s="78"/>
      <c r="H31" s="78"/>
      <c r="I31" s="79"/>
      <c r="J31" s="58">
        <f>SUM(J28:J30)</f>
        <v>46360</v>
      </c>
      <c r="K31" s="59"/>
    </row>
    <row r="32" spans="1:11" x14ac:dyDescent="0.5">
      <c r="A32" s="96" t="s">
        <v>51</v>
      </c>
      <c r="B32" s="38" t="s">
        <v>38</v>
      </c>
      <c r="C32" s="38" t="s">
        <v>39</v>
      </c>
      <c r="D32" s="38" t="s">
        <v>40</v>
      </c>
      <c r="E32" s="80"/>
      <c r="F32" s="81"/>
      <c r="G32" s="81"/>
      <c r="H32" s="81"/>
      <c r="I32" s="82"/>
      <c r="J32" s="83"/>
      <c r="K32" s="60"/>
    </row>
    <row r="33" spans="1:11" ht="30" x14ac:dyDescent="0.5">
      <c r="A33" s="96"/>
      <c r="B33" s="99" t="s">
        <v>52</v>
      </c>
      <c r="C33" s="39" t="s">
        <v>53</v>
      </c>
      <c r="D33" s="39" t="s">
        <v>54</v>
      </c>
      <c r="E33" s="39">
        <v>2</v>
      </c>
      <c r="F33" s="39" t="s">
        <v>44</v>
      </c>
      <c r="G33" s="39">
        <v>4</v>
      </c>
      <c r="H33" s="39" t="s">
        <v>55</v>
      </c>
      <c r="I33" s="61">
        <v>500</v>
      </c>
      <c r="J33" s="62">
        <f>E33*G33*I33</f>
        <v>4000</v>
      </c>
      <c r="K33" s="63" t="s">
        <v>66</v>
      </c>
    </row>
    <row r="34" spans="1:11" x14ac:dyDescent="0.5">
      <c r="A34" s="96"/>
      <c r="B34" s="100"/>
      <c r="C34" s="39" t="s">
        <v>57</v>
      </c>
      <c r="D34" s="39" t="s">
        <v>54</v>
      </c>
      <c r="E34" s="39">
        <v>2</v>
      </c>
      <c r="F34" s="39" t="s">
        <v>44</v>
      </c>
      <c r="G34" s="39">
        <v>4</v>
      </c>
      <c r="H34" s="39" t="s">
        <v>55</v>
      </c>
      <c r="I34" s="61">
        <v>500</v>
      </c>
      <c r="J34" s="62">
        <f>E34*G34*I34</f>
        <v>4000</v>
      </c>
      <c r="K34" s="63" t="s">
        <v>58</v>
      </c>
    </row>
    <row r="35" spans="1:11" ht="15.75" x14ac:dyDescent="0.5">
      <c r="A35" s="77" t="s">
        <v>59</v>
      </c>
      <c r="B35" s="78"/>
      <c r="C35" s="78"/>
      <c r="D35" s="78"/>
      <c r="E35" s="78"/>
      <c r="F35" s="78"/>
      <c r="G35" s="78"/>
      <c r="H35" s="78"/>
      <c r="I35" s="79"/>
      <c r="J35" s="58">
        <f>SUM(J33:J34)</f>
        <v>8000</v>
      </c>
      <c r="K35" s="59"/>
    </row>
    <row r="36" spans="1:11" ht="15.75" x14ac:dyDescent="0.5">
      <c r="A36" s="84" t="s">
        <v>60</v>
      </c>
      <c r="B36" s="85"/>
      <c r="C36" s="85"/>
      <c r="D36" s="85"/>
      <c r="E36" s="85"/>
      <c r="F36" s="85"/>
      <c r="G36" s="85"/>
      <c r="H36" s="85"/>
      <c r="I36" s="86"/>
      <c r="J36" s="64">
        <f>SUM(J26+J31+J35)</f>
        <v>1200650</v>
      </c>
      <c r="K36" s="65"/>
    </row>
    <row r="37" spans="1:11" ht="15.75" x14ac:dyDescent="0.5">
      <c r="A37" s="87" t="s">
        <v>67</v>
      </c>
      <c r="B37" s="88"/>
      <c r="C37" s="88"/>
      <c r="D37" s="88"/>
      <c r="E37" s="88"/>
      <c r="F37" s="88"/>
      <c r="G37" s="88"/>
      <c r="H37" s="88"/>
      <c r="I37" s="89"/>
      <c r="J37" s="64">
        <f>(J26+J31+J34)*8%</f>
        <v>95732</v>
      </c>
      <c r="K37" s="66"/>
    </row>
    <row r="38" spans="1:11" ht="15.75" x14ac:dyDescent="0.5">
      <c r="A38" s="87" t="s">
        <v>68</v>
      </c>
      <c r="B38" s="88"/>
      <c r="C38" s="88"/>
      <c r="D38" s="88"/>
      <c r="E38" s="88"/>
      <c r="F38" s="88"/>
      <c r="G38" s="88"/>
      <c r="H38" s="88"/>
      <c r="I38" s="89"/>
      <c r="J38" s="64">
        <f>(J36+J37)*6%</f>
        <v>77782.92</v>
      </c>
      <c r="K38" s="66"/>
    </row>
    <row r="39" spans="1:11" ht="16.899999999999999" x14ac:dyDescent="0.5">
      <c r="A39" s="90" t="s">
        <v>64</v>
      </c>
      <c r="B39" s="91"/>
      <c r="C39" s="91"/>
      <c r="D39" s="91"/>
      <c r="E39" s="91"/>
      <c r="F39" s="91"/>
      <c r="G39" s="91"/>
      <c r="H39" s="91"/>
      <c r="I39" s="92"/>
      <c r="J39" s="67">
        <f>SUM(J36:J38)</f>
        <v>1374164.92</v>
      </c>
      <c r="K39" s="66" t="s">
        <v>62</v>
      </c>
    </row>
    <row r="40" spans="1:11" x14ac:dyDescent="0.5">
      <c r="J40" s="69"/>
    </row>
  </sheetData>
  <mergeCells count="24">
    <mergeCell ref="A39:I39"/>
    <mergeCell ref="A4:A25"/>
    <mergeCell ref="A27:A30"/>
    <mergeCell ref="A32:A34"/>
    <mergeCell ref="B5:B7"/>
    <mergeCell ref="B8:B10"/>
    <mergeCell ref="B11:B13"/>
    <mergeCell ref="B14:B16"/>
    <mergeCell ref="B17:B19"/>
    <mergeCell ref="B20:B22"/>
    <mergeCell ref="B23:B25"/>
    <mergeCell ref="B28:B30"/>
    <mergeCell ref="B33:B34"/>
    <mergeCell ref="E32:J32"/>
    <mergeCell ref="A35:I35"/>
    <mergeCell ref="A36:I36"/>
    <mergeCell ref="A37:I37"/>
    <mergeCell ref="A38:I38"/>
    <mergeCell ref="A2:K2"/>
    <mergeCell ref="C3:D3"/>
    <mergeCell ref="A26:I26"/>
    <mergeCell ref="E27:J27"/>
    <mergeCell ref="A31:I31"/>
    <mergeCell ref="K5:K25"/>
  </mergeCells>
  <phoneticPr fontId="16" type="noConversion"/>
  <pageMargins left="0.7" right="0.7" top="0.75" bottom="0.75" header="0.3" footer="0.3"/>
  <pageSetup paperSize="9" scale="70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zoomScale="115" zoomScaleNormal="115" workbookViewId="0">
      <selection activeCell="F17" sqref="F17"/>
    </sheetView>
  </sheetViews>
  <sheetFormatPr defaultColWidth="9.06640625" defaultRowHeight="16.149999999999999" x14ac:dyDescent="0.4"/>
  <cols>
    <col min="1" max="1" width="9.06640625" style="1"/>
    <col min="2" max="2" width="14.3984375" style="5" customWidth="1"/>
    <col min="3" max="5" width="7.59765625" style="5" customWidth="1"/>
    <col min="6" max="6" width="9.06640625" style="1"/>
    <col min="7" max="7" width="9.59765625" style="1" customWidth="1"/>
    <col min="8" max="9" width="9.06640625" style="1"/>
    <col min="10" max="10" width="8.46484375" style="1" customWidth="1"/>
    <col min="11" max="16384" width="9.06640625" style="1"/>
  </cols>
  <sheetData>
    <row r="1" spans="1:10" x14ac:dyDescent="0.4">
      <c r="A1" s="6" t="s">
        <v>69</v>
      </c>
    </row>
    <row r="2" spans="1:10" ht="16.899999999999999" x14ac:dyDescent="0.4">
      <c r="B2" s="7" t="s">
        <v>70</v>
      </c>
      <c r="C2" s="8" t="s">
        <v>17</v>
      </c>
      <c r="D2" s="8" t="s">
        <v>25</v>
      </c>
      <c r="E2" s="8" t="s">
        <v>22</v>
      </c>
    </row>
    <row r="3" spans="1:10" x14ac:dyDescent="0.4">
      <c r="B3" s="9">
        <v>340</v>
      </c>
      <c r="C3" s="9">
        <v>3</v>
      </c>
      <c r="D3" s="9">
        <v>11</v>
      </c>
      <c r="E3" s="9">
        <f>B3-C3-D3</f>
        <v>326</v>
      </c>
    </row>
    <row r="4" spans="1:10" x14ac:dyDescent="0.4">
      <c r="B4" s="9"/>
      <c r="C4" s="9"/>
      <c r="D4" s="9"/>
      <c r="E4" s="9"/>
    </row>
    <row r="5" spans="1:10" ht="16.899999999999999" x14ac:dyDescent="0.4">
      <c r="A5" s="7" t="s">
        <v>71</v>
      </c>
      <c r="B5" s="8" t="s">
        <v>72</v>
      </c>
      <c r="C5" s="8" t="s">
        <v>17</v>
      </c>
      <c r="D5" s="8" t="s">
        <v>25</v>
      </c>
      <c r="E5" s="8" t="s">
        <v>22</v>
      </c>
      <c r="G5" s="104" t="s">
        <v>73</v>
      </c>
      <c r="H5" s="104"/>
      <c r="I5" s="104"/>
    </row>
    <row r="6" spans="1:10" x14ac:dyDescent="0.4">
      <c r="A6" s="1" t="s">
        <v>74</v>
      </c>
      <c r="B6" s="10">
        <v>0.8</v>
      </c>
      <c r="C6" s="11">
        <f>C3*B6</f>
        <v>2.4000000000000004</v>
      </c>
      <c r="D6" s="11">
        <f>D3*B6</f>
        <v>8.8000000000000007</v>
      </c>
      <c r="E6" s="11">
        <f>E3*B6</f>
        <v>260.8</v>
      </c>
      <c r="G6" s="12">
        <f>C6/6</f>
        <v>0.40000000000000008</v>
      </c>
      <c r="H6" s="13">
        <f>D6/6</f>
        <v>1.4666666666666668</v>
      </c>
      <c r="I6" s="13">
        <f>E6/6</f>
        <v>43.466666666666669</v>
      </c>
      <c r="J6" s="14"/>
    </row>
    <row r="7" spans="1:10" x14ac:dyDescent="0.4">
      <c r="A7" s="1" t="s">
        <v>75</v>
      </c>
      <c r="B7" s="10">
        <v>0.2</v>
      </c>
      <c r="C7" s="11">
        <f>C3*B7</f>
        <v>0.60000000000000009</v>
      </c>
      <c r="D7" s="11">
        <f>D3*B7</f>
        <v>2.2000000000000002</v>
      </c>
      <c r="E7" s="11">
        <f>E3*B7</f>
        <v>65.2</v>
      </c>
    </row>
  </sheetData>
  <mergeCells count="1">
    <mergeCell ref="G5:I5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9"/>
  <sheetViews>
    <sheetView workbookViewId="0">
      <selection activeCell="H2" sqref="H2:H19"/>
    </sheetView>
  </sheetViews>
  <sheetFormatPr defaultColWidth="9.06640625" defaultRowHeight="15" x14ac:dyDescent="0.4"/>
  <cols>
    <col min="1" max="7" width="9.06640625" style="1"/>
    <col min="8" max="8" width="23.19921875" style="1" customWidth="1"/>
    <col min="9" max="16384" width="9.06640625" style="1"/>
  </cols>
  <sheetData>
    <row r="1" spans="2:8" x14ac:dyDescent="0.4">
      <c r="B1" s="2" t="s">
        <v>76</v>
      </c>
      <c r="C1" s="2" t="s">
        <v>77</v>
      </c>
      <c r="D1" s="2" t="s">
        <v>78</v>
      </c>
      <c r="E1" s="2" t="s">
        <v>79</v>
      </c>
      <c r="F1" s="2" t="s">
        <v>80</v>
      </c>
      <c r="G1" s="2"/>
      <c r="H1" s="2" t="s">
        <v>81</v>
      </c>
    </row>
    <row r="2" spans="2:8" x14ac:dyDescent="0.4">
      <c r="B2" s="105" t="s">
        <v>82</v>
      </c>
      <c r="C2" s="3" t="s">
        <v>83</v>
      </c>
      <c r="D2" s="3">
        <v>11450</v>
      </c>
      <c r="E2" s="3">
        <v>0</v>
      </c>
      <c r="F2" s="3">
        <f>D2+E2</f>
        <v>11450</v>
      </c>
      <c r="G2" s="3"/>
      <c r="H2" s="4">
        <f>F2*77%</f>
        <v>8816.5</v>
      </c>
    </row>
    <row r="3" spans="2:8" x14ac:dyDescent="0.4">
      <c r="B3" s="105"/>
      <c r="C3" s="3" t="s">
        <v>84</v>
      </c>
      <c r="D3" s="3">
        <v>11450</v>
      </c>
      <c r="E3" s="3">
        <v>0</v>
      </c>
      <c r="F3" s="3">
        <f t="shared" ref="F3:F19" si="0">D3+E3</f>
        <v>11450</v>
      </c>
      <c r="G3" s="3"/>
      <c r="H3" s="4">
        <f t="shared" ref="H3:H19" si="1">F3*77%</f>
        <v>8816.5</v>
      </c>
    </row>
    <row r="4" spans="2:8" x14ac:dyDescent="0.4">
      <c r="B4" s="105"/>
      <c r="C4" s="3" t="s">
        <v>85</v>
      </c>
      <c r="D4" s="3">
        <v>7600</v>
      </c>
      <c r="E4" s="3">
        <v>0</v>
      </c>
      <c r="F4" s="3">
        <f t="shared" si="0"/>
        <v>7600</v>
      </c>
      <c r="G4" s="3"/>
      <c r="H4" s="4">
        <f t="shared" si="1"/>
        <v>5852</v>
      </c>
    </row>
    <row r="5" spans="2:8" x14ac:dyDescent="0.4">
      <c r="B5" s="105" t="s">
        <v>86</v>
      </c>
      <c r="C5" s="3" t="s">
        <v>83</v>
      </c>
      <c r="D5" s="3">
        <v>7870</v>
      </c>
      <c r="E5" s="3">
        <v>160</v>
      </c>
      <c r="F5" s="3">
        <f t="shared" si="0"/>
        <v>8030</v>
      </c>
      <c r="G5" s="3"/>
      <c r="H5" s="4">
        <f t="shared" si="1"/>
        <v>6183.1</v>
      </c>
    </row>
    <row r="6" spans="2:8" x14ac:dyDescent="0.4">
      <c r="B6" s="105"/>
      <c r="C6" s="3" t="s">
        <v>84</v>
      </c>
      <c r="D6" s="3">
        <v>6210</v>
      </c>
      <c r="E6" s="3">
        <v>160</v>
      </c>
      <c r="F6" s="3">
        <f t="shared" si="0"/>
        <v>6370</v>
      </c>
      <c r="G6" s="3"/>
      <c r="H6" s="4">
        <f t="shared" si="1"/>
        <v>4904.9000000000005</v>
      </c>
    </row>
    <row r="7" spans="2:8" x14ac:dyDescent="0.4">
      <c r="B7" s="105"/>
      <c r="C7" s="3" t="s">
        <v>85</v>
      </c>
      <c r="D7" s="3">
        <v>2070</v>
      </c>
      <c r="E7" s="3">
        <v>160</v>
      </c>
      <c r="F7" s="3">
        <f t="shared" si="0"/>
        <v>2230</v>
      </c>
      <c r="G7" s="3"/>
      <c r="H7" s="4">
        <f t="shared" si="1"/>
        <v>1717.1000000000001</v>
      </c>
    </row>
    <row r="8" spans="2:8" x14ac:dyDescent="0.4">
      <c r="B8" s="105" t="s">
        <v>87</v>
      </c>
      <c r="C8" s="3" t="s">
        <v>83</v>
      </c>
      <c r="D8" s="3">
        <v>4330</v>
      </c>
      <c r="E8" s="3">
        <v>160</v>
      </c>
      <c r="F8" s="3">
        <f t="shared" si="0"/>
        <v>4490</v>
      </c>
      <c r="G8" s="3"/>
      <c r="H8" s="4">
        <f t="shared" si="1"/>
        <v>3457.3</v>
      </c>
    </row>
    <row r="9" spans="2:8" x14ac:dyDescent="0.4">
      <c r="B9" s="105"/>
      <c r="C9" s="3" t="s">
        <v>84</v>
      </c>
      <c r="D9" s="3">
        <v>3990</v>
      </c>
      <c r="E9" s="3">
        <v>160</v>
      </c>
      <c r="F9" s="3">
        <f t="shared" si="0"/>
        <v>4150</v>
      </c>
      <c r="G9" s="3"/>
      <c r="H9" s="4">
        <f t="shared" si="1"/>
        <v>3195.5</v>
      </c>
    </row>
    <row r="10" spans="2:8" x14ac:dyDescent="0.4">
      <c r="B10" s="105"/>
      <c r="C10" s="3" t="s">
        <v>85</v>
      </c>
      <c r="D10" s="3">
        <v>1270</v>
      </c>
      <c r="E10" s="3">
        <v>160</v>
      </c>
      <c r="F10" s="3">
        <f t="shared" si="0"/>
        <v>1430</v>
      </c>
      <c r="G10" s="3"/>
      <c r="H10" s="4">
        <f t="shared" si="1"/>
        <v>1101.1000000000001</v>
      </c>
    </row>
    <row r="11" spans="2:8" x14ac:dyDescent="0.4">
      <c r="B11" s="105" t="s">
        <v>88</v>
      </c>
      <c r="C11" s="3" t="s">
        <v>83</v>
      </c>
      <c r="D11" s="3">
        <v>3940</v>
      </c>
      <c r="E11" s="3">
        <v>160</v>
      </c>
      <c r="F11" s="3">
        <f t="shared" si="0"/>
        <v>4100</v>
      </c>
      <c r="G11" s="3"/>
      <c r="H11" s="4">
        <f t="shared" si="1"/>
        <v>3157</v>
      </c>
    </row>
    <row r="12" spans="2:8" x14ac:dyDescent="0.4">
      <c r="B12" s="105"/>
      <c r="C12" s="3" t="s">
        <v>84</v>
      </c>
      <c r="D12" s="3">
        <v>3360</v>
      </c>
      <c r="E12" s="3">
        <v>160</v>
      </c>
      <c r="F12" s="3">
        <f t="shared" si="0"/>
        <v>3520</v>
      </c>
      <c r="G12" s="3"/>
      <c r="H12" s="4">
        <f t="shared" si="1"/>
        <v>2710.4</v>
      </c>
    </row>
    <row r="13" spans="2:8" x14ac:dyDescent="0.4">
      <c r="B13" s="105"/>
      <c r="C13" s="3" t="s">
        <v>85</v>
      </c>
      <c r="D13" s="3">
        <v>960</v>
      </c>
      <c r="E13" s="3">
        <v>160</v>
      </c>
      <c r="F13" s="3">
        <f t="shared" si="0"/>
        <v>1120</v>
      </c>
      <c r="G13" s="3"/>
      <c r="H13" s="4">
        <f t="shared" si="1"/>
        <v>862.4</v>
      </c>
    </row>
    <row r="14" spans="2:8" x14ac:dyDescent="0.4">
      <c r="B14" s="105" t="s">
        <v>89</v>
      </c>
      <c r="C14" s="3" t="s">
        <v>83</v>
      </c>
      <c r="D14" s="3">
        <v>3400</v>
      </c>
      <c r="E14" s="3">
        <v>160</v>
      </c>
      <c r="F14" s="3">
        <f t="shared" si="0"/>
        <v>3560</v>
      </c>
      <c r="G14" s="3"/>
      <c r="H14" s="4">
        <f t="shared" si="1"/>
        <v>2741.2000000000003</v>
      </c>
    </row>
    <row r="15" spans="2:8" x14ac:dyDescent="0.4">
      <c r="B15" s="105"/>
      <c r="C15" s="3" t="s">
        <v>84</v>
      </c>
      <c r="D15" s="3">
        <v>2820</v>
      </c>
      <c r="E15" s="3">
        <v>160</v>
      </c>
      <c r="F15" s="3">
        <f t="shared" si="0"/>
        <v>2980</v>
      </c>
      <c r="G15" s="3"/>
      <c r="H15" s="4">
        <f t="shared" si="1"/>
        <v>2294.6</v>
      </c>
    </row>
    <row r="16" spans="2:8" x14ac:dyDescent="0.4">
      <c r="B16" s="105"/>
      <c r="C16" s="3" t="s">
        <v>85</v>
      </c>
      <c r="D16" s="3">
        <v>1700</v>
      </c>
      <c r="E16" s="3">
        <v>160</v>
      </c>
      <c r="F16" s="3">
        <f t="shared" si="0"/>
        <v>1860</v>
      </c>
      <c r="G16" s="3"/>
      <c r="H16" s="4">
        <f t="shared" si="1"/>
        <v>1432.2</v>
      </c>
    </row>
    <row r="17" spans="2:8" x14ac:dyDescent="0.4">
      <c r="B17" s="105" t="s">
        <v>90</v>
      </c>
      <c r="C17" s="3" t="s">
        <v>83</v>
      </c>
      <c r="D17" s="3">
        <v>3700</v>
      </c>
      <c r="E17" s="3">
        <v>160</v>
      </c>
      <c r="F17" s="3">
        <f t="shared" si="0"/>
        <v>3860</v>
      </c>
      <c r="G17" s="3"/>
      <c r="H17" s="4">
        <f t="shared" si="1"/>
        <v>2972.2000000000003</v>
      </c>
    </row>
    <row r="18" spans="2:8" x14ac:dyDescent="0.4">
      <c r="B18" s="105"/>
      <c r="C18" s="3" t="s">
        <v>84</v>
      </c>
      <c r="D18" s="3">
        <v>2740</v>
      </c>
      <c r="E18" s="3">
        <v>160</v>
      </c>
      <c r="F18" s="3">
        <f t="shared" si="0"/>
        <v>2900</v>
      </c>
      <c r="G18" s="3"/>
      <c r="H18" s="4">
        <f t="shared" si="1"/>
        <v>2233</v>
      </c>
    </row>
    <row r="19" spans="2:8" x14ac:dyDescent="0.4">
      <c r="B19" s="105"/>
      <c r="C19" s="3" t="s">
        <v>85</v>
      </c>
      <c r="D19" s="3">
        <v>1370</v>
      </c>
      <c r="E19" s="3">
        <v>160</v>
      </c>
      <c r="F19" s="3">
        <f t="shared" si="0"/>
        <v>1530</v>
      </c>
      <c r="G19" s="3"/>
      <c r="H19" s="4">
        <f t="shared" si="1"/>
        <v>1178.1000000000001</v>
      </c>
    </row>
  </sheetData>
  <mergeCells count="6">
    <mergeCell ref="B17:B19"/>
    <mergeCell ref="B2:B4"/>
    <mergeCell ref="B5:B7"/>
    <mergeCell ref="B8:B10"/>
    <mergeCell ref="B11:B13"/>
    <mergeCell ref="B14:B16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报价单-340人</vt:lpstr>
      <vt:lpstr>报价单-350人</vt:lpstr>
      <vt:lpstr>大交通费用拆分</vt:lpstr>
      <vt:lpstr>航班价格</vt:lpstr>
      <vt:lpstr>'报价单-340人'!Print_Area</vt:lpstr>
      <vt:lpstr>'报价单-350人'!Print_Area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王凤雨</dc:creator>
  <cp:lastModifiedBy>凤雨 王</cp:lastModifiedBy>
  <cp:lastPrinted>2023-08-30T10:07:00Z</cp:lastPrinted>
  <dcterms:created xsi:type="dcterms:W3CDTF">2015-06-05T18:17:00Z</dcterms:created>
  <dcterms:modified xsi:type="dcterms:W3CDTF">2023-09-17T05:25:51Z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BD553A4A5D3C434595607ED78947E1B5_12</vt:lpwstr>
  </property>
  <property fmtid="{D5CDD505-2E9C-101B-9397-08002B2CF9AE}" pid="3" name="KSOProductBuildVer">
    <vt:lpwstr>2052-12.1.0.15374</vt:lpwstr>
  </property>
</Properties>
</file>