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Sheet1!$A$1:$L$429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1" i="1"/>
  <c r="K381" s="1"/>
  <c r="G107"/>
  <c r="K421"/>
  <c r="K422"/>
  <c r="K423"/>
  <c r="K424"/>
  <c r="K425"/>
  <c r="K420"/>
  <c r="K328"/>
  <c r="G353"/>
  <c r="K353" s="1"/>
  <c r="G352"/>
  <c r="K352" s="1"/>
  <c r="G350"/>
  <c r="K350" s="1"/>
  <c r="G351"/>
  <c r="K351" s="1"/>
  <c r="G349"/>
  <c r="K349" s="1"/>
  <c r="G348"/>
  <c r="K348" s="1"/>
  <c r="G347"/>
  <c r="K347" s="1"/>
  <c r="G346"/>
  <c r="K346" s="1"/>
  <c r="G345"/>
  <c r="K345" s="1"/>
  <c r="G344"/>
  <c r="K344" s="1"/>
  <c r="G343"/>
  <c r="K343" s="1"/>
  <c r="G342"/>
  <c r="K342" s="1"/>
  <c r="G340"/>
  <c r="K340" s="1"/>
  <c r="G341"/>
  <c r="K341" s="1"/>
  <c r="G339"/>
  <c r="K339" s="1"/>
  <c r="G338"/>
  <c r="K338" s="1"/>
  <c r="G337"/>
  <c r="K337" s="1"/>
  <c r="G336"/>
  <c r="K336" s="1"/>
  <c r="G335"/>
  <c r="K335" s="1"/>
  <c r="G334"/>
  <c r="K334" s="1"/>
  <c r="G333"/>
  <c r="K333" s="1"/>
  <c r="G332"/>
  <c r="K332" s="1"/>
  <c r="G331"/>
  <c r="K331" s="1"/>
  <c r="G330"/>
  <c r="K330" s="1"/>
  <c r="G329"/>
  <c r="K329" s="1"/>
  <c r="G328"/>
  <c r="G327"/>
  <c r="K327" s="1"/>
  <c r="G326"/>
  <c r="K326" s="1"/>
  <c r="G325"/>
  <c r="K325" s="1"/>
  <c r="K412"/>
  <c r="K410"/>
  <c r="K411"/>
  <c r="K413"/>
  <c r="K414"/>
  <c r="K415"/>
  <c r="K409"/>
  <c r="L425" l="1"/>
  <c r="L415"/>
  <c r="F68"/>
  <c r="F67"/>
  <c r="K55"/>
  <c r="G386" l="1"/>
  <c r="K386" s="1"/>
  <c r="G385"/>
  <c r="K385" s="1"/>
  <c r="G384"/>
  <c r="K384" s="1"/>
  <c r="K359"/>
  <c r="K364"/>
  <c r="K369"/>
  <c r="K374"/>
  <c r="K379"/>
  <c r="G313"/>
  <c r="K313" s="1"/>
  <c r="G380"/>
  <c r="K380" s="1"/>
  <c r="G378"/>
  <c r="K378" s="1"/>
  <c r="G377"/>
  <c r="K377" s="1"/>
  <c r="G376"/>
  <c r="K376" s="1"/>
  <c r="G375"/>
  <c r="K375" s="1"/>
  <c r="G373"/>
  <c r="K373" s="1"/>
  <c r="G372"/>
  <c r="K372" s="1"/>
  <c r="G371"/>
  <c r="K371" s="1"/>
  <c r="G370"/>
  <c r="K370" s="1"/>
  <c r="G368"/>
  <c r="K368" s="1"/>
  <c r="G363"/>
  <c r="K363" s="1"/>
  <c r="G367"/>
  <c r="K367" s="1"/>
  <c r="G366"/>
  <c r="K366" s="1"/>
  <c r="G365"/>
  <c r="K365" s="1"/>
  <c r="G91"/>
  <c r="K91" s="1"/>
  <c r="G90"/>
  <c r="K90" s="1"/>
  <c r="G99"/>
  <c r="K99" s="1"/>
  <c r="G98"/>
  <c r="K98" s="1"/>
  <c r="G362"/>
  <c r="K362" s="1"/>
  <c r="G361"/>
  <c r="K361" s="1"/>
  <c r="G360"/>
  <c r="K360" s="1"/>
  <c r="G358"/>
  <c r="K358" s="1"/>
  <c r="G357"/>
  <c r="K357" s="1"/>
  <c r="G356"/>
  <c r="K356" s="1"/>
  <c r="K418"/>
  <c r="K417"/>
  <c r="L418" s="1"/>
  <c r="G324"/>
  <c r="K324" s="1"/>
  <c r="G311"/>
  <c r="K311" s="1"/>
  <c r="G310"/>
  <c r="G321"/>
  <c r="K321" s="1"/>
  <c r="G320"/>
  <c r="G315"/>
  <c r="K106"/>
  <c r="K107"/>
  <c r="K387" l="1"/>
  <c r="K382"/>
  <c r="K354"/>
  <c r="K310"/>
  <c r="G314"/>
  <c r="K314" s="1"/>
  <c r="K320"/>
  <c r="K315"/>
  <c r="F84" l="1"/>
  <c r="G84" s="1"/>
  <c r="K84" s="1"/>
  <c r="F83"/>
  <c r="G83" s="1"/>
  <c r="K83" s="1"/>
  <c r="F82"/>
  <c r="G82" s="1"/>
  <c r="K82" s="1"/>
  <c r="F76"/>
  <c r="G76" s="1"/>
  <c r="K76" s="1"/>
  <c r="F75"/>
  <c r="G75" s="1"/>
  <c r="K75" s="1"/>
  <c r="F74"/>
  <c r="G74" s="1"/>
  <c r="K74" s="1"/>
  <c r="F81"/>
  <c r="G81" s="1"/>
  <c r="F80"/>
  <c r="G80" s="1"/>
  <c r="F79"/>
  <c r="G79" s="1"/>
  <c r="F73"/>
  <c r="G73" s="1"/>
  <c r="F72"/>
  <c r="G72" s="1"/>
  <c r="F71"/>
  <c r="G71" s="1"/>
  <c r="G88"/>
  <c r="K88" s="1"/>
  <c r="G89"/>
  <c r="K89" s="1"/>
  <c r="G92"/>
  <c r="K92" s="1"/>
  <c r="G93"/>
  <c r="K93" s="1"/>
  <c r="K81" l="1"/>
  <c r="K80"/>
  <c r="K79"/>
  <c r="K73"/>
  <c r="K72"/>
  <c r="K71"/>
  <c r="K407"/>
  <c r="K406"/>
  <c r="K405"/>
  <c r="K404"/>
  <c r="K403"/>
  <c r="K402"/>
  <c r="K399"/>
  <c r="K400"/>
  <c r="K401"/>
  <c r="F63"/>
  <c r="F62"/>
  <c r="F61"/>
  <c r="L84" l="1"/>
  <c r="L76"/>
  <c r="K77"/>
  <c r="K85"/>
  <c r="L407"/>
  <c r="L403"/>
  <c r="K68"/>
  <c r="K67"/>
  <c r="K66"/>
  <c r="K63"/>
  <c r="K62"/>
  <c r="K61"/>
  <c r="F58"/>
  <c r="K58" s="1"/>
  <c r="F57"/>
  <c r="K57" s="1"/>
  <c r="F56"/>
  <c r="K56" s="1"/>
  <c r="F52"/>
  <c r="K52" s="1"/>
  <c r="F51"/>
  <c r="K51" s="1"/>
  <c r="F50"/>
  <c r="K50" s="1"/>
  <c r="L52" l="1"/>
  <c r="K59"/>
  <c r="K53"/>
  <c r="K64"/>
  <c r="L63"/>
  <c r="L68"/>
  <c r="K69"/>
  <c r="L58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4"/>
  <c r="G14" s="1"/>
  <c r="F13"/>
  <c r="G13" s="1"/>
  <c r="F12"/>
  <c r="G12" s="1"/>
  <c r="F11"/>
  <c r="G11" s="1"/>
  <c r="F10"/>
  <c r="G10" s="1"/>
  <c r="F9"/>
  <c r="G9" s="1"/>
  <c r="F8"/>
  <c r="G8" s="1"/>
  <c r="F7"/>
  <c r="G7" s="1"/>
  <c r="F6"/>
  <c r="G6" s="1"/>
  <c r="K7" l="1"/>
  <c r="K25"/>
  <c r="K19"/>
  <c r="K14"/>
  <c r="K11"/>
  <c r="K21"/>
  <c r="K22"/>
  <c r="K23"/>
  <c r="K20"/>
  <c r="K17"/>
  <c r="K24"/>
  <c r="K18"/>
  <c r="K6"/>
  <c r="K9"/>
  <c r="K12"/>
  <c r="K13"/>
  <c r="K10"/>
  <c r="K8"/>
  <c r="K15" l="1"/>
  <c r="K26"/>
  <c r="L22"/>
  <c r="L19"/>
  <c r="L25"/>
  <c r="L14"/>
  <c r="L8"/>
  <c r="L11"/>
  <c r="F300" l="1"/>
  <c r="G300" s="1"/>
  <c r="K300" s="1"/>
  <c r="F299"/>
  <c r="G299" s="1"/>
  <c r="K299" s="1"/>
  <c r="F298"/>
  <c r="G298" s="1"/>
  <c r="K298" s="1"/>
  <c r="F297"/>
  <c r="G297" s="1"/>
  <c r="K297" s="1"/>
  <c r="G294"/>
  <c r="K294" s="1"/>
  <c r="G293"/>
  <c r="K293" s="1"/>
  <c r="G292"/>
  <c r="K292" s="1"/>
  <c r="G291"/>
  <c r="K291" s="1"/>
  <c r="G290"/>
  <c r="K290" s="1"/>
  <c r="G289"/>
  <c r="K289" s="1"/>
  <c r="G288"/>
  <c r="K288" s="1"/>
  <c r="F284"/>
  <c r="G284" s="1"/>
  <c r="K284" s="1"/>
  <c r="F283"/>
  <c r="G283" s="1"/>
  <c r="K283" s="1"/>
  <c r="F282"/>
  <c r="G282" s="1"/>
  <c r="K282" s="1"/>
  <c r="F281"/>
  <c r="G281" s="1"/>
  <c r="K281" s="1"/>
  <c r="G278"/>
  <c r="K278" s="1"/>
  <c r="G277"/>
  <c r="K277" s="1"/>
  <c r="G276"/>
  <c r="K276" s="1"/>
  <c r="G275"/>
  <c r="K275" s="1"/>
  <c r="G274"/>
  <c r="K274" s="1"/>
  <c r="G273"/>
  <c r="K273" s="1"/>
  <c r="G272"/>
  <c r="K272" s="1"/>
  <c r="F268"/>
  <c r="G268" s="1"/>
  <c r="K268" s="1"/>
  <c r="F267"/>
  <c r="G267" s="1"/>
  <c r="K267" s="1"/>
  <c r="F266"/>
  <c r="G266" s="1"/>
  <c r="K266" s="1"/>
  <c r="F265"/>
  <c r="G265" s="1"/>
  <c r="K265" s="1"/>
  <c r="G262"/>
  <c r="K262" s="1"/>
  <c r="G261"/>
  <c r="K261" s="1"/>
  <c r="G260"/>
  <c r="K260" s="1"/>
  <c r="G259"/>
  <c r="K259" s="1"/>
  <c r="G258"/>
  <c r="K258" s="1"/>
  <c r="G257"/>
  <c r="K257" s="1"/>
  <c r="G256"/>
  <c r="K256" s="1"/>
  <c r="F252"/>
  <c r="G252" s="1"/>
  <c r="K252" s="1"/>
  <c r="F251"/>
  <c r="G251" s="1"/>
  <c r="K251" s="1"/>
  <c r="F250"/>
  <c r="G250" s="1"/>
  <c r="K250" s="1"/>
  <c r="F249"/>
  <c r="G249" s="1"/>
  <c r="K249" s="1"/>
  <c r="G246"/>
  <c r="K246" s="1"/>
  <c r="G245"/>
  <c r="K245" s="1"/>
  <c r="G244"/>
  <c r="K244" s="1"/>
  <c r="G243"/>
  <c r="K243" s="1"/>
  <c r="G242"/>
  <c r="K242" s="1"/>
  <c r="G241"/>
  <c r="K241" s="1"/>
  <c r="G240"/>
  <c r="K240" s="1"/>
  <c r="F218"/>
  <c r="G218" s="1"/>
  <c r="K218" s="1"/>
  <c r="F217"/>
  <c r="G217" s="1"/>
  <c r="K217" s="1"/>
  <c r="F216"/>
  <c r="G216" s="1"/>
  <c r="K216" s="1"/>
  <c r="F215"/>
  <c r="G215" s="1"/>
  <c r="K215" s="1"/>
  <c r="F202"/>
  <c r="G202" s="1"/>
  <c r="K202" s="1"/>
  <c r="F201"/>
  <c r="G201" s="1"/>
  <c r="K201" s="1"/>
  <c r="F200"/>
  <c r="G200" s="1"/>
  <c r="K200" s="1"/>
  <c r="F199"/>
  <c r="G199" s="1"/>
  <c r="K199" s="1"/>
  <c r="F397"/>
  <c r="G397" s="1"/>
  <c r="F396"/>
  <c r="G396" s="1"/>
  <c r="F394"/>
  <c r="G394" s="1"/>
  <c r="F393"/>
  <c r="G393" s="1"/>
  <c r="F392"/>
  <c r="G392" s="1"/>
  <c r="F166"/>
  <c r="G166" s="1"/>
  <c r="F165"/>
  <c r="G165" s="1"/>
  <c r="F164"/>
  <c r="G164" s="1"/>
  <c r="F184"/>
  <c r="G184" s="1"/>
  <c r="K184" s="1"/>
  <c r="F185"/>
  <c r="G185" s="1"/>
  <c r="K185" s="1"/>
  <c r="F186"/>
  <c r="G186" s="1"/>
  <c r="K186" s="1"/>
  <c r="F183"/>
  <c r="G183" s="1"/>
  <c r="K183" s="1"/>
  <c r="F182"/>
  <c r="G182" s="1"/>
  <c r="K182" s="1"/>
  <c r="F181"/>
  <c r="G181" s="1"/>
  <c r="K181" s="1"/>
  <c r="F180"/>
  <c r="G180" s="1"/>
  <c r="K180" s="1"/>
  <c r="F179"/>
  <c r="G179" s="1"/>
  <c r="K179" s="1"/>
  <c r="K203" l="1"/>
  <c r="K219"/>
  <c r="K187"/>
  <c r="K279"/>
  <c r="K214"/>
  <c r="K285"/>
  <c r="K301"/>
  <c r="K296"/>
  <c r="K295"/>
  <c r="K280"/>
  <c r="K269"/>
  <c r="K264"/>
  <c r="K263"/>
  <c r="K247"/>
  <c r="K253"/>
  <c r="K248"/>
  <c r="K302" l="1"/>
  <c r="K286"/>
  <c r="K254"/>
  <c r="K270"/>
  <c r="F236"/>
  <c r="G236" s="1"/>
  <c r="K236" s="1"/>
  <c r="F235"/>
  <c r="G235" s="1"/>
  <c r="K235" s="1"/>
  <c r="F234"/>
  <c r="G234" s="1"/>
  <c r="K234" s="1"/>
  <c r="F233"/>
  <c r="G233" s="1"/>
  <c r="K233" s="1"/>
  <c r="F232"/>
  <c r="G232" s="1"/>
  <c r="K232" s="1"/>
  <c r="K166"/>
  <c r="K165"/>
  <c r="K164"/>
  <c r="K134"/>
  <c r="K133"/>
  <c r="K394"/>
  <c r="F152"/>
  <c r="G152" s="1"/>
  <c r="K152" s="1"/>
  <c r="F151"/>
  <c r="G151" s="1"/>
  <c r="K151" s="1"/>
  <c r="F150"/>
  <c r="G150" s="1"/>
  <c r="K150" s="1"/>
  <c r="F149"/>
  <c r="G149" s="1"/>
  <c r="K149" s="1"/>
  <c r="F148"/>
  <c r="G148" s="1"/>
  <c r="K148" s="1"/>
  <c r="G138"/>
  <c r="K138" s="1"/>
  <c r="K167" l="1"/>
  <c r="K153"/>
  <c r="K237"/>
  <c r="K135"/>
  <c r="K396" l="1"/>
  <c r="G229"/>
  <c r="K229" s="1"/>
  <c r="G228"/>
  <c r="K228" s="1"/>
  <c r="G227"/>
  <c r="K227" s="1"/>
  <c r="G226"/>
  <c r="K226" s="1"/>
  <c r="G225"/>
  <c r="K225" s="1"/>
  <c r="G224"/>
  <c r="K224" s="1"/>
  <c r="G223"/>
  <c r="K223" s="1"/>
  <c r="G222"/>
  <c r="K222" s="1"/>
  <c r="G212"/>
  <c r="K212" s="1"/>
  <c r="G211"/>
  <c r="K211" s="1"/>
  <c r="G210"/>
  <c r="K210" s="1"/>
  <c r="G209"/>
  <c r="K209" s="1"/>
  <c r="G208"/>
  <c r="K208" s="1"/>
  <c r="G207"/>
  <c r="K207" s="1"/>
  <c r="G206"/>
  <c r="K206" s="1"/>
  <c r="G196"/>
  <c r="K196" s="1"/>
  <c r="G195"/>
  <c r="K195" s="1"/>
  <c r="G194"/>
  <c r="K194" s="1"/>
  <c r="G193"/>
  <c r="K193" s="1"/>
  <c r="G192"/>
  <c r="K192" s="1"/>
  <c r="G191"/>
  <c r="K191" s="1"/>
  <c r="G190"/>
  <c r="K190" s="1"/>
  <c r="G176"/>
  <c r="K176" s="1"/>
  <c r="G175"/>
  <c r="K175" s="1"/>
  <c r="G174"/>
  <c r="K174" s="1"/>
  <c r="G173"/>
  <c r="K173" s="1"/>
  <c r="G172"/>
  <c r="K172" s="1"/>
  <c r="G171"/>
  <c r="K171" s="1"/>
  <c r="G170"/>
  <c r="K170" s="1"/>
  <c r="G161"/>
  <c r="K161" s="1"/>
  <c r="G160"/>
  <c r="K160" s="1"/>
  <c r="G159"/>
  <c r="K159" s="1"/>
  <c r="G158"/>
  <c r="K158" s="1"/>
  <c r="G157"/>
  <c r="K157" s="1"/>
  <c r="G156"/>
  <c r="K156" s="1"/>
  <c r="G145"/>
  <c r="K145" s="1"/>
  <c r="G140"/>
  <c r="K140" s="1"/>
  <c r="G141"/>
  <c r="K141" s="1"/>
  <c r="G142"/>
  <c r="K142" s="1"/>
  <c r="G143"/>
  <c r="K143" s="1"/>
  <c r="G144"/>
  <c r="K144" s="1"/>
  <c r="G139"/>
  <c r="K139" s="1"/>
  <c r="K146" l="1"/>
  <c r="K154" s="1"/>
  <c r="K213"/>
  <c r="K220" s="1"/>
  <c r="K177"/>
  <c r="K188" s="1"/>
  <c r="K162"/>
  <c r="K168" s="1"/>
  <c r="K197"/>
  <c r="K204" s="1"/>
  <c r="K230"/>
  <c r="K238" s="1"/>
  <c r="G127"/>
  <c r="K127" s="1"/>
  <c r="G126"/>
  <c r="K126" s="1"/>
  <c r="G125"/>
  <c r="K125" s="1"/>
  <c r="G124"/>
  <c r="K124" s="1"/>
  <c r="G131"/>
  <c r="K131" s="1"/>
  <c r="G130"/>
  <c r="K130" s="1"/>
  <c r="G129"/>
  <c r="K129" s="1"/>
  <c r="G128"/>
  <c r="K128" s="1"/>
  <c r="G115"/>
  <c r="K115" s="1"/>
  <c r="G114"/>
  <c r="K114" s="1"/>
  <c r="G113"/>
  <c r="K113" s="1"/>
  <c r="G112"/>
  <c r="K112" s="1"/>
  <c r="G111"/>
  <c r="K111" s="1"/>
  <c r="G110"/>
  <c r="K110" s="1"/>
  <c r="G109"/>
  <c r="K109" s="1"/>
  <c r="G108"/>
  <c r="K108" s="1"/>
  <c r="G116"/>
  <c r="K116" s="1"/>
  <c r="G117"/>
  <c r="K117" s="1"/>
  <c r="G118"/>
  <c r="K118" s="1"/>
  <c r="G119"/>
  <c r="K119" s="1"/>
  <c r="G103"/>
  <c r="K103" s="1"/>
  <c r="G102"/>
  <c r="K102" s="1"/>
  <c r="G101"/>
  <c r="K101" s="1"/>
  <c r="G100"/>
  <c r="K100" s="1"/>
  <c r="L303" l="1"/>
  <c r="K397"/>
  <c r="L397" s="1"/>
  <c r="G318"/>
  <c r="K318" s="1"/>
  <c r="G317"/>
  <c r="G316"/>
  <c r="K316" s="1"/>
  <c r="G312"/>
  <c r="G309"/>
  <c r="K309" s="1"/>
  <c r="G307"/>
  <c r="K307" s="1"/>
  <c r="G306"/>
  <c r="G94"/>
  <c r="K94" s="1"/>
  <c r="G95"/>
  <c r="K95" s="1"/>
  <c r="G96"/>
  <c r="K96" s="1"/>
  <c r="G97"/>
  <c r="K97" s="1"/>
  <c r="G104"/>
  <c r="K104" s="1"/>
  <c r="G105"/>
  <c r="K105" s="1"/>
  <c r="G120"/>
  <c r="K120" s="1"/>
  <c r="G121"/>
  <c r="K121" s="1"/>
  <c r="G122"/>
  <c r="K122" s="1"/>
  <c r="G123"/>
  <c r="K123" s="1"/>
  <c r="K306" l="1"/>
  <c r="G308"/>
  <c r="K308" s="1"/>
  <c r="G319"/>
  <c r="K319" s="1"/>
  <c r="K317"/>
  <c r="K312"/>
  <c r="F40"/>
  <c r="G40" s="1"/>
  <c r="K40" s="1"/>
  <c r="F41"/>
  <c r="G41" s="1"/>
  <c r="K41" s="1"/>
  <c r="F42"/>
  <c r="G42" s="1"/>
  <c r="K42" s="1"/>
  <c r="F43"/>
  <c r="G43" s="1"/>
  <c r="K43" s="1"/>
  <c r="F44"/>
  <c r="G44" s="1"/>
  <c r="K44" s="1"/>
  <c r="F45"/>
  <c r="G45" s="1"/>
  <c r="K45" s="1"/>
  <c r="F46"/>
  <c r="G46" s="1"/>
  <c r="K46" s="1"/>
  <c r="F47"/>
  <c r="G47" s="1"/>
  <c r="K47" s="1"/>
  <c r="F39"/>
  <c r="G39" s="1"/>
  <c r="K39" s="1"/>
  <c r="F33"/>
  <c r="G33" s="1"/>
  <c r="K33" s="1"/>
  <c r="F32"/>
  <c r="G32" s="1"/>
  <c r="K32" s="1"/>
  <c r="F31"/>
  <c r="G31" s="1"/>
  <c r="K31" s="1"/>
  <c r="F36"/>
  <c r="G36" s="1"/>
  <c r="K36" s="1"/>
  <c r="F35"/>
  <c r="G35" s="1"/>
  <c r="K35" s="1"/>
  <c r="F34"/>
  <c r="G34" s="1"/>
  <c r="K34" s="1"/>
  <c r="F30"/>
  <c r="G30" s="1"/>
  <c r="K30" s="1"/>
  <c r="F29"/>
  <c r="G29" s="1"/>
  <c r="K29" s="1"/>
  <c r="F28"/>
  <c r="G28" s="1"/>
  <c r="K28" s="1"/>
  <c r="K322" l="1"/>
  <c r="L388" s="1"/>
  <c r="K37"/>
  <c r="K48"/>
  <c r="L33"/>
  <c r="L30"/>
  <c r="L47"/>
  <c r="L44"/>
  <c r="L41"/>
  <c r="L36"/>
  <c r="L86" l="1"/>
  <c r="K392"/>
  <c r="K393"/>
  <c r="L394" l="1"/>
  <c r="L426" s="1"/>
  <c r="K132" l="1"/>
  <c r="L136" s="1"/>
  <c r="L428" s="1"/>
  <c r="L69" l="1"/>
</calcChain>
</file>

<file path=xl/sharedStrings.xml><?xml version="1.0" encoding="utf-8"?>
<sst xmlns="http://schemas.openxmlformats.org/spreadsheetml/2006/main" count="1854" uniqueCount="324">
  <si>
    <t>=</t>
    <phoneticPr fontId="2"/>
  </si>
  <si>
    <t>×</t>
    <phoneticPr fontId="2"/>
  </si>
  <si>
    <t>房型</t>
    <phoneticPr fontId="2"/>
  </si>
  <si>
    <t>日期</t>
    <phoneticPr fontId="2"/>
  </si>
  <si>
    <t>总额</t>
    <phoneticPr fontId="2"/>
  </si>
  <si>
    <t>1间房</t>
    <phoneticPr fontId="2"/>
  </si>
  <si>
    <t>1间房</t>
    <phoneticPr fontId="2"/>
  </si>
  <si>
    <t>1/2间房</t>
    <phoneticPr fontId="2"/>
  </si>
  <si>
    <t>小计</t>
    <phoneticPr fontId="2"/>
  </si>
  <si>
    <t>早餐</t>
    <phoneticPr fontId="2"/>
  </si>
  <si>
    <t>含</t>
    <phoneticPr fontId="2"/>
  </si>
  <si>
    <t>格兰德王子新高轮</t>
    <phoneticPr fontId="2"/>
  </si>
  <si>
    <t>格兰德王子高轮</t>
    <phoneticPr fontId="2"/>
  </si>
  <si>
    <t>32平米</t>
    <phoneticPr fontId="2"/>
  </si>
  <si>
    <t>30平米</t>
    <phoneticPr fontId="2"/>
  </si>
  <si>
    <t>樱花塔王子酒店</t>
    <phoneticPr fontId="2"/>
  </si>
  <si>
    <t>46平米</t>
    <phoneticPr fontId="2"/>
  </si>
  <si>
    <t>人数</t>
    <phoneticPr fontId="2"/>
  </si>
  <si>
    <t>优惠价</t>
    <phoneticPr fontId="2"/>
  </si>
  <si>
    <t>贩卖价</t>
    <phoneticPr fontId="2"/>
  </si>
  <si>
    <t>报价单</t>
    <phoneticPr fontId="2"/>
  </si>
  <si>
    <t>双床 2人1室</t>
    <phoneticPr fontId="2"/>
  </si>
  <si>
    <t>双床 1人1室</t>
    <phoneticPr fontId="2"/>
  </si>
  <si>
    <t>酒店</t>
    <phoneticPr fontId="2"/>
  </si>
  <si>
    <t>辆</t>
    <phoneticPr fontId="2"/>
  </si>
  <si>
    <t>车型</t>
    <phoneticPr fontId="2"/>
  </si>
  <si>
    <t>车费</t>
    <phoneticPr fontId="2"/>
  </si>
  <si>
    <t>区间</t>
    <phoneticPr fontId="2"/>
  </si>
  <si>
    <t>接机</t>
    <phoneticPr fontId="2"/>
  </si>
  <si>
    <t>内容</t>
    <phoneticPr fontId="2"/>
  </si>
  <si>
    <t>幕张往返</t>
    <phoneticPr fontId="2"/>
  </si>
  <si>
    <t>成田→品川</t>
    <rPh sb="3" eb="5">
      <t>シナガワ</t>
    </rPh>
    <phoneticPr fontId="2"/>
  </si>
  <si>
    <t>羽田→品川</t>
    <phoneticPr fontId="2"/>
  </si>
  <si>
    <t>成田→品川</t>
    <phoneticPr fontId="2"/>
  </si>
  <si>
    <t>送机</t>
    <phoneticPr fontId="2"/>
  </si>
  <si>
    <t>品川→羽田</t>
    <phoneticPr fontId="2"/>
  </si>
  <si>
    <t>品川→成田</t>
    <phoneticPr fontId="2"/>
  </si>
  <si>
    <t>杂费</t>
    <phoneticPr fontId="2"/>
  </si>
  <si>
    <t>导游</t>
    <phoneticPr fontId="2"/>
  </si>
  <si>
    <t>导游费</t>
    <phoneticPr fontId="2"/>
  </si>
  <si>
    <t>活动费</t>
    <phoneticPr fontId="2"/>
  </si>
  <si>
    <t>②车辆总价</t>
    <phoneticPr fontId="2"/>
  </si>
  <si>
    <t>内容</t>
    <rPh sb="0" eb="2">
      <t>ナイヨウ</t>
    </rPh>
    <phoneticPr fontId="2"/>
  </si>
  <si>
    <t>关空→新大阪站</t>
    <phoneticPr fontId="2"/>
  </si>
  <si>
    <t>品川站→王子酒店</t>
    <phoneticPr fontId="2"/>
  </si>
  <si>
    <t>用车时间</t>
    <phoneticPr fontId="2"/>
  </si>
  <si>
    <t>2小时之内</t>
  </si>
  <si>
    <t>2小时之内</t>
    <phoneticPr fontId="2"/>
  </si>
  <si>
    <t>6小时之内</t>
    <phoneticPr fontId="2"/>
  </si>
  <si>
    <t>大巴40-45座</t>
    <phoneticPr fontId="2"/>
  </si>
  <si>
    <t>8小时之内</t>
    <phoneticPr fontId="2"/>
  </si>
  <si>
    <t>10小时之内</t>
    <phoneticPr fontId="2"/>
  </si>
  <si>
    <t>新大阪站→关空</t>
    <phoneticPr fontId="2"/>
  </si>
  <si>
    <t>王子酒店→品川站</t>
    <phoneticPr fontId="2"/>
  </si>
  <si>
    <t>王春来</t>
    <rPh sb="0" eb="1">
      <t>wang'chun'la</t>
    </rPh>
    <rPh sb="2" eb="3">
      <t>lai</t>
    </rPh>
    <phoneticPr fontId="4" type="noConversion"/>
  </si>
  <si>
    <t>贺宏震</t>
    <rPh sb="0" eb="1">
      <t>he</t>
    </rPh>
    <rPh sb="1" eb="2">
      <t>hong</t>
    </rPh>
    <rPh sb="2" eb="3">
      <t>zhen</t>
    </rPh>
    <phoneticPr fontId="4" type="noConversion"/>
  </si>
  <si>
    <t>王力</t>
    <rPh sb="0" eb="1">
      <t>wang'li</t>
    </rPh>
    <phoneticPr fontId="4" type="noConversion"/>
  </si>
  <si>
    <t>王敏言</t>
    <rPh sb="0" eb="1">
      <t>wang'in'yan</t>
    </rPh>
    <rPh sb="1" eb="2">
      <t>min'yan</t>
    </rPh>
    <phoneticPr fontId="4" type="noConversion"/>
  </si>
  <si>
    <t>梁翘柏</t>
    <rPh sb="0" eb="1">
      <t>liang'qiao'b</t>
    </rPh>
    <phoneticPr fontId="4" type="noConversion"/>
  </si>
  <si>
    <t>MEL T</t>
    <phoneticPr fontId="4" type="noConversion"/>
  </si>
  <si>
    <t>李紫昂</t>
    <rPh sb="0" eb="1">
      <t>li'zi'ang</t>
    </rPh>
    <phoneticPr fontId="4" type="noConversion"/>
  </si>
  <si>
    <t>姓名</t>
    <rPh sb="0" eb="1">
      <t>xing'ming</t>
    </rPh>
    <phoneticPr fontId="4" type="noConversion"/>
  </si>
  <si>
    <t>行程</t>
    <rPh sb="0" eb="1">
      <t>xing'c</t>
    </rPh>
    <phoneticPr fontId="4" type="noConversion"/>
  </si>
  <si>
    <t>出发</t>
    <rPh sb="0" eb="1">
      <t>chu'fa</t>
    </rPh>
    <phoneticPr fontId="4" type="noConversion"/>
  </si>
  <si>
    <t>到达</t>
    <rPh sb="0" eb="1">
      <t>dao'd</t>
    </rPh>
    <phoneticPr fontId="4" type="noConversion"/>
  </si>
  <si>
    <t>航班要求</t>
    <rPh sb="0" eb="1">
      <t>hang'ban</t>
    </rPh>
    <rPh sb="2" eb="3">
      <t>yao'qiu</t>
    </rPh>
    <phoneticPr fontId="4" type="noConversion"/>
  </si>
  <si>
    <t>酒店</t>
    <rPh sb="0" eb="1">
      <t>jiu'dian</t>
    </rPh>
    <phoneticPr fontId="4" type="noConversion"/>
  </si>
  <si>
    <t>需求</t>
    <rPh sb="0" eb="1">
      <t>xu'qiu</t>
    </rPh>
    <phoneticPr fontId="4" type="noConversion"/>
  </si>
  <si>
    <t>9月7日</t>
    <rPh sb="1" eb="2">
      <t>yue</t>
    </rPh>
    <rPh sb="3" eb="4">
      <t>ri</t>
    </rPh>
    <phoneticPr fontId="4" type="noConversion"/>
  </si>
  <si>
    <t>CA421 1435</t>
    <phoneticPr fontId="4" type="noConversion"/>
  </si>
  <si>
    <t>羽田 1855</t>
    <rPh sb="0" eb="1">
      <t>yu'tian</t>
    </rPh>
    <phoneticPr fontId="4" type="noConversion"/>
  </si>
  <si>
    <t>头等舱</t>
    <rPh sb="0" eb="1">
      <t>tou'd'c</t>
    </rPh>
    <phoneticPr fontId="4" type="noConversion"/>
  </si>
  <si>
    <t xml:space="preserve">安达士 </t>
    <phoneticPr fontId="4" type="noConversion"/>
  </si>
  <si>
    <t>中文司兼导</t>
    <rPh sb="0" eb="1">
      <t>zhong'wen</t>
    </rPh>
    <rPh sb="2" eb="3">
      <t>si</t>
    </rPh>
    <rPh sb="3" eb="4">
      <t>jian'zhi</t>
    </rPh>
    <rPh sb="4" eb="5">
      <t>dao</t>
    </rPh>
    <phoneticPr fontId="4" type="noConversion"/>
  </si>
  <si>
    <t>9月12日</t>
    <rPh sb="1" eb="2">
      <t>yue</t>
    </rPh>
    <rPh sb="4" eb="5">
      <t>ri</t>
    </rPh>
    <phoneticPr fontId="4" type="noConversion"/>
  </si>
  <si>
    <t>CA926 羽田 1515</t>
    <rPh sb="6" eb="7">
      <t>yu'tian</t>
    </rPh>
    <phoneticPr fontId="4" type="noConversion"/>
  </si>
  <si>
    <t>9月8号</t>
    <rPh sb="1" eb="2">
      <t>yue</t>
    </rPh>
    <rPh sb="3" eb="4">
      <t>hao</t>
    </rPh>
    <phoneticPr fontId="4" type="noConversion"/>
  </si>
  <si>
    <t>CA167  1250</t>
    <phoneticPr fontId="4" type="noConversion"/>
  </si>
  <si>
    <t>羽田 1725</t>
    <rPh sb="0" eb="1">
      <t>yu'tian</t>
    </rPh>
    <phoneticPr fontId="4" type="noConversion"/>
  </si>
  <si>
    <t>机票随团，不单独出票</t>
    <rPh sb="0" eb="1">
      <t>ji'p</t>
    </rPh>
    <rPh sb="2" eb="3">
      <t>sui</t>
    </rPh>
    <rPh sb="3" eb="4">
      <t>tuan</t>
    </rPh>
    <rPh sb="5" eb="6">
      <t>bu'dan'du</t>
    </rPh>
    <rPh sb="8" eb="9">
      <t>chu'p</t>
    </rPh>
    <phoneticPr fontId="4" type="noConversion"/>
  </si>
  <si>
    <t>东京万豪酒店（两个标间）</t>
    <rPh sb="0" eb="1">
      <t>dong'j</t>
    </rPh>
    <rPh sb="2" eb="3">
      <t>wan'hao</t>
    </rPh>
    <rPh sb="4" eb="5">
      <t>jiu'dian</t>
    </rPh>
    <rPh sb="7" eb="8">
      <t>liang'ge</t>
    </rPh>
    <rPh sb="9" eb="10">
      <t>biao'jian</t>
    </rPh>
    <phoneticPr fontId="4" type="noConversion"/>
  </si>
  <si>
    <t>9月11日</t>
    <rPh sb="1" eb="2">
      <t>yue</t>
    </rPh>
    <rPh sb="4" eb="5">
      <t>ri</t>
    </rPh>
    <phoneticPr fontId="4" type="noConversion"/>
  </si>
  <si>
    <t>CA926 成田1515</t>
    <phoneticPr fontId="4" type="noConversion"/>
  </si>
  <si>
    <t>9月8日</t>
    <rPh sb="1" eb="2">
      <t>yue</t>
    </rPh>
    <rPh sb="3" eb="4">
      <t>ri</t>
    </rPh>
    <phoneticPr fontId="4" type="noConversion"/>
  </si>
  <si>
    <t>CA167 1250</t>
    <phoneticPr fontId="4" type="noConversion"/>
  </si>
  <si>
    <t>头等舱 不可靠窗</t>
    <rPh sb="0" eb="1">
      <t>tou'd'c</t>
    </rPh>
    <rPh sb="4" eb="5">
      <t>bu'ke</t>
    </rPh>
    <rPh sb="6" eb="7">
      <t>kao'chuang</t>
    </rPh>
    <phoneticPr fontId="4" type="noConversion"/>
  </si>
  <si>
    <t>半岛 套房</t>
    <rPh sb="0" eb="1">
      <t>ban'dao</t>
    </rPh>
    <rPh sb="3" eb="4">
      <t>tao'fang</t>
    </rPh>
    <phoneticPr fontId="4" type="noConversion"/>
  </si>
  <si>
    <t>待定</t>
    <rPh sb="0" eb="1">
      <t>dai'ding</t>
    </rPh>
    <phoneticPr fontId="4" type="noConversion"/>
  </si>
  <si>
    <t>经济舱</t>
    <rPh sb="0" eb="1">
      <t>jing'ji'c</t>
    </rPh>
    <phoneticPr fontId="4" type="noConversion"/>
  </si>
  <si>
    <t>半岛 大床房</t>
    <rPh sb="0" eb="1">
      <t>ban'dao</t>
    </rPh>
    <rPh sb="3" eb="4">
      <t>da'chuang</t>
    </rPh>
    <rPh sb="5" eb="6">
      <t>fang</t>
    </rPh>
    <phoneticPr fontId="4" type="noConversion"/>
  </si>
  <si>
    <t>去程公务，回程经济</t>
    <rPh sb="0" eb="1">
      <t>qu'cheng</t>
    </rPh>
    <rPh sb="2" eb="3">
      <t>gong'wu</t>
    </rPh>
    <rPh sb="5" eb="6">
      <t>hui'cheng</t>
    </rPh>
    <rPh sb="7" eb="8">
      <t>jing'ji</t>
    </rPh>
    <phoneticPr fontId="4" type="noConversion"/>
  </si>
  <si>
    <t>7-8两晚轻井泽星夜 9-11品川花香路</t>
    <rPh sb="3" eb="4">
      <t>liang'wan</t>
    </rPh>
    <rPh sb="4" eb="5">
      <t>wan</t>
    </rPh>
    <rPh sb="5" eb="6">
      <t>qing'jing'ze</t>
    </rPh>
    <rPh sb="8" eb="9">
      <t>xing'ye</t>
    </rPh>
    <rPh sb="15" eb="16">
      <t>pin'chuan</t>
    </rPh>
    <rPh sb="17" eb="18">
      <t>hua'xiang</t>
    </rPh>
    <rPh sb="19" eb="20">
      <t>lu</t>
    </rPh>
    <phoneticPr fontId="4" type="noConversion"/>
  </si>
  <si>
    <t>中文司兼导，待付酒店消费</t>
    <rPh sb="0" eb="1">
      <t>zhong'wen</t>
    </rPh>
    <rPh sb="2" eb="3">
      <t>si</t>
    </rPh>
    <rPh sb="3" eb="4">
      <t>jian'zhi</t>
    </rPh>
    <rPh sb="4" eb="5">
      <t>dao</t>
    </rPh>
    <rPh sb="6" eb="7">
      <t>dai</t>
    </rPh>
    <rPh sb="7" eb="8">
      <t>fu</t>
    </rPh>
    <rPh sb="8" eb="9">
      <t>jiu'dian</t>
    </rPh>
    <rPh sb="10" eb="11">
      <t>xiao'f</t>
    </rPh>
    <phoneticPr fontId="4" type="noConversion"/>
  </si>
  <si>
    <t>CA182 羽田1355</t>
    <rPh sb="6" eb="7">
      <t>yu'tian</t>
    </rPh>
    <phoneticPr fontId="4" type="noConversion"/>
  </si>
  <si>
    <t>10小时之内</t>
    <phoneticPr fontId="2"/>
  </si>
  <si>
    <t>东京都内</t>
    <phoneticPr fontId="2"/>
  </si>
  <si>
    <t>膳食费/消费</t>
    <phoneticPr fontId="2"/>
  </si>
  <si>
    <t>4小时之内</t>
    <phoneticPr fontId="2"/>
  </si>
  <si>
    <t>6天</t>
    <phoneticPr fontId="2"/>
  </si>
  <si>
    <t>5晚</t>
    <phoneticPr fontId="2"/>
  </si>
  <si>
    <t>超时费用</t>
    <phoneticPr fontId="2"/>
  </si>
  <si>
    <t>按一个小时算8000日元/辆， 深夜2200-0700 按一个小时算10000日元/辆</t>
    <phoneticPr fontId="2"/>
  </si>
  <si>
    <t>羽田/东京都内</t>
    <phoneticPr fontId="2"/>
  </si>
  <si>
    <t>东京都内/羽田</t>
    <phoneticPr fontId="2"/>
  </si>
  <si>
    <t>羽田/东京都内</t>
    <phoneticPr fontId="2"/>
  </si>
  <si>
    <t>东京都内/成田</t>
    <phoneticPr fontId="2"/>
  </si>
  <si>
    <t>未定</t>
    <phoneticPr fontId="2"/>
  </si>
  <si>
    <t>7小时之内</t>
    <phoneticPr fontId="2"/>
  </si>
  <si>
    <t>10小时之内</t>
    <phoneticPr fontId="2"/>
  </si>
  <si>
    <t>东京都内/未定</t>
    <rPh sb="5" eb="7">
      <t>ミテイ</t>
    </rPh>
    <phoneticPr fontId="2"/>
  </si>
  <si>
    <t>8小时之内</t>
    <phoneticPr fontId="2"/>
  </si>
  <si>
    <t>8小时之内</t>
    <phoneticPr fontId="2"/>
  </si>
  <si>
    <t>3晚</t>
    <phoneticPr fontId="2"/>
  </si>
  <si>
    <t>5天</t>
    <phoneticPr fontId="2"/>
  </si>
  <si>
    <t>4天</t>
    <phoneticPr fontId="2"/>
  </si>
  <si>
    <t>4晚</t>
    <phoneticPr fontId="2"/>
  </si>
  <si>
    <t>东京都内</t>
    <phoneticPr fontId="2"/>
  </si>
  <si>
    <t>长野县内</t>
    <phoneticPr fontId="2"/>
  </si>
  <si>
    <t>羽田/星野屋</t>
    <phoneticPr fontId="2"/>
  </si>
  <si>
    <t>星野屋/东京都内</t>
    <phoneticPr fontId="2"/>
  </si>
  <si>
    <t>司机兼导游</t>
    <phoneticPr fontId="2"/>
  </si>
  <si>
    <t>新干线票</t>
    <phoneticPr fontId="2"/>
  </si>
  <si>
    <t>新干线票</t>
    <phoneticPr fontId="2"/>
  </si>
  <si>
    <t>新大阪站→品川站</t>
    <phoneticPr fontId="2"/>
  </si>
  <si>
    <t>品川站→新大阪站</t>
    <phoneticPr fontId="2"/>
  </si>
  <si>
    <t>活动+杂费</t>
    <phoneticPr fontId="2"/>
  </si>
  <si>
    <t>量/天</t>
    <phoneticPr fontId="2"/>
  </si>
  <si>
    <t>安排1位医生（9月9日-9月11日3天）</t>
    <phoneticPr fontId="2"/>
  </si>
  <si>
    <t>安排1位护士（9月9日-9月11日3天）</t>
    <phoneticPr fontId="2"/>
  </si>
  <si>
    <t>活动</t>
    <phoneticPr fontId="2"/>
  </si>
  <si>
    <t>NOZOMI172</t>
    <phoneticPr fontId="2"/>
  </si>
  <si>
    <t>NOZOMI299</t>
    <phoneticPr fontId="2"/>
  </si>
  <si>
    <t>姓名</t>
    <phoneticPr fontId="2"/>
  </si>
  <si>
    <t>用餐</t>
    <phoneticPr fontId="2"/>
  </si>
  <si>
    <t>Andaz Bay View Suite</t>
    <phoneticPr fontId="2"/>
  </si>
  <si>
    <t>安达仕酒店</t>
    <phoneticPr fontId="2"/>
  </si>
  <si>
    <t>单人利用</t>
    <phoneticPr fontId="2"/>
  </si>
  <si>
    <t>含早餐</t>
    <phoneticPr fontId="2"/>
  </si>
  <si>
    <t>禁烟房125平米</t>
    <phoneticPr fontId="2"/>
  </si>
  <si>
    <t>蛋糕 55*42里厘米</t>
    <phoneticPr fontId="2"/>
  </si>
  <si>
    <t>幕张MESSE 以8月24日的报价为准 NO6782-1-9</t>
    <phoneticPr fontId="2"/>
  </si>
  <si>
    <t>VIP</t>
    <phoneticPr fontId="2"/>
  </si>
  <si>
    <t>24小时要对应</t>
    <phoneticPr fontId="2"/>
  </si>
  <si>
    <t>0730-0956</t>
    <phoneticPr fontId="2"/>
  </si>
  <si>
    <t>活动费 以8月23日的报价为准 VER.5</t>
    <phoneticPr fontId="2"/>
  </si>
  <si>
    <t>新干线票总价</t>
    <phoneticPr fontId="2"/>
  </si>
  <si>
    <t>大巴总价</t>
    <phoneticPr fontId="2"/>
  </si>
  <si>
    <t>东京万豪酒店</t>
    <phoneticPr fontId="2"/>
  </si>
  <si>
    <t>轻井泽星野屋水波房57平</t>
    <phoneticPr fontId="2"/>
  </si>
  <si>
    <t>王敏言</t>
    <phoneticPr fontId="2"/>
  </si>
  <si>
    <t>SUITE116平</t>
    <phoneticPr fontId="2"/>
  </si>
  <si>
    <t>半岛酒店</t>
    <phoneticPr fontId="2"/>
  </si>
  <si>
    <t>半岛酒店</t>
    <phoneticPr fontId="2"/>
  </si>
  <si>
    <t>③VIP总价</t>
    <phoneticPr fontId="2"/>
  </si>
  <si>
    <t>④导游总价</t>
    <phoneticPr fontId="2"/>
  </si>
  <si>
    <t>①+②+③+④+⑤</t>
    <phoneticPr fontId="2"/>
  </si>
  <si>
    <t>⑤活动总价</t>
    <phoneticPr fontId="2"/>
  </si>
  <si>
    <t>1530-1756</t>
    <phoneticPr fontId="2"/>
  </si>
  <si>
    <t>2个大床 单人利用</t>
    <phoneticPr fontId="2"/>
  </si>
  <si>
    <t>1.王春来</t>
    <phoneticPr fontId="2"/>
  </si>
  <si>
    <t>2.贺红震/刘春莲</t>
    <phoneticPr fontId="2"/>
  </si>
  <si>
    <t>3.王力/王敏言</t>
    <rPh sb="3" eb="4">
      <t>チカラ</t>
    </rPh>
    <phoneticPr fontId="2"/>
  </si>
  <si>
    <t>王力</t>
    <phoneticPr fontId="2"/>
  </si>
  <si>
    <t>6.李紫昂</t>
    <phoneticPr fontId="2"/>
  </si>
  <si>
    <t>4.梁翘柏</t>
    <phoneticPr fontId="2"/>
  </si>
  <si>
    <t>羽田/东京都内</t>
    <phoneticPr fontId="2"/>
  </si>
  <si>
    <r>
      <t>东京都内/</t>
    </r>
    <r>
      <rPr>
        <sz val="10"/>
        <color rgb="FFFF0000"/>
        <rFont val="SimSun"/>
        <charset val="134"/>
      </rPr>
      <t>羽田</t>
    </r>
    <phoneticPr fontId="2"/>
  </si>
  <si>
    <t>羽田/东京都内</t>
    <phoneticPr fontId="2"/>
  </si>
  <si>
    <t>东京都内/羽田</t>
    <phoneticPr fontId="2"/>
  </si>
  <si>
    <t>8小时之内</t>
    <phoneticPr fontId="2"/>
  </si>
  <si>
    <t>6小时之内</t>
    <phoneticPr fontId="2"/>
  </si>
  <si>
    <t>8小时之内</t>
    <phoneticPr fontId="2"/>
  </si>
  <si>
    <t>接机-幕张-酒店</t>
    <phoneticPr fontId="2"/>
  </si>
  <si>
    <t>酒店-幕张-酒店</t>
    <phoneticPr fontId="2"/>
  </si>
  <si>
    <t>5.MELT</t>
    <phoneticPr fontId="2"/>
  </si>
  <si>
    <t>7.总价</t>
    <phoneticPr fontId="2"/>
  </si>
  <si>
    <t>8.总价</t>
    <phoneticPr fontId="2"/>
  </si>
  <si>
    <t>9.总价</t>
    <phoneticPr fontId="2"/>
  </si>
  <si>
    <t>10.总价</t>
    <phoneticPr fontId="2"/>
  </si>
  <si>
    <t>1.王春来总价</t>
    <phoneticPr fontId="2"/>
  </si>
  <si>
    <t>2.贺红震/刘春莲总价</t>
    <phoneticPr fontId="2"/>
  </si>
  <si>
    <t>3.王力/王敏言总价</t>
    <phoneticPr fontId="2"/>
  </si>
  <si>
    <t>4.梁翘柏总价</t>
    <phoneticPr fontId="2"/>
  </si>
  <si>
    <t>5.MELT总价</t>
    <phoneticPr fontId="2"/>
  </si>
  <si>
    <t>6.李紫昂总价</t>
    <phoneticPr fontId="2"/>
  </si>
  <si>
    <t>优惠价</t>
    <phoneticPr fontId="2"/>
  </si>
  <si>
    <t>第一批 陌陌</t>
    <phoneticPr fontId="2"/>
  </si>
  <si>
    <t>第二批 陌陌</t>
    <phoneticPr fontId="2"/>
  </si>
  <si>
    <t>第二批 陌陌</t>
    <phoneticPr fontId="2"/>
  </si>
  <si>
    <t>第三批 探探</t>
    <phoneticPr fontId="2"/>
  </si>
  <si>
    <t>希尔顿酒店台场</t>
    <phoneticPr fontId="2"/>
  </si>
  <si>
    <t>双床 2人1室</t>
    <phoneticPr fontId="2"/>
  </si>
  <si>
    <t>第四批 探探</t>
    <phoneticPr fontId="2"/>
  </si>
  <si>
    <t>①酒店总价</t>
    <phoneticPr fontId="2"/>
  </si>
  <si>
    <t>33平米</t>
    <phoneticPr fontId="2"/>
  </si>
  <si>
    <t>33平米</t>
    <phoneticPr fontId="2"/>
  </si>
  <si>
    <t>会议室</t>
    <phoneticPr fontId="2"/>
  </si>
  <si>
    <t>场地费</t>
    <phoneticPr fontId="2"/>
  </si>
  <si>
    <t>电源施工</t>
    <phoneticPr fontId="2"/>
  </si>
  <si>
    <t>网络线一套</t>
    <phoneticPr fontId="2"/>
  </si>
  <si>
    <t>医生</t>
    <phoneticPr fontId="2"/>
  </si>
  <si>
    <t>希尔顿酒店</t>
    <phoneticPr fontId="2"/>
  </si>
  <si>
    <t>第一批 工作人员</t>
    <phoneticPr fontId="2"/>
  </si>
  <si>
    <t>日期</t>
    <phoneticPr fontId="2"/>
  </si>
  <si>
    <t>品川王子酒店主楼</t>
    <phoneticPr fontId="2"/>
  </si>
  <si>
    <t>21平米</t>
    <phoneticPr fontId="2"/>
  </si>
  <si>
    <t>含</t>
    <phoneticPr fontId="2"/>
  </si>
  <si>
    <t>=</t>
    <phoneticPr fontId="2"/>
  </si>
  <si>
    <t>×</t>
    <phoneticPr fontId="2"/>
  </si>
  <si>
    <t>酒店名称</t>
    <phoneticPr fontId="2"/>
  </si>
  <si>
    <t>1间房</t>
    <phoneticPr fontId="2"/>
  </si>
  <si>
    <t>优惠价</t>
    <phoneticPr fontId="2"/>
  </si>
  <si>
    <t>人数</t>
    <phoneticPr fontId="2"/>
  </si>
  <si>
    <t>总额</t>
    <phoneticPr fontId="2"/>
  </si>
  <si>
    <t>双床 1人1室</t>
    <phoneticPr fontId="2"/>
  </si>
  <si>
    <t>双床 2人1室</t>
    <phoneticPr fontId="2"/>
  </si>
  <si>
    <t>含</t>
    <phoneticPr fontId="2"/>
  </si>
  <si>
    <t>×</t>
    <phoneticPr fontId="2"/>
  </si>
  <si>
    <t>21平米</t>
    <phoneticPr fontId="2"/>
  </si>
  <si>
    <t>=</t>
    <phoneticPr fontId="2"/>
  </si>
  <si>
    <t>双床 2人1室</t>
    <phoneticPr fontId="2"/>
  </si>
  <si>
    <t>=</t>
    <phoneticPr fontId="2"/>
  </si>
  <si>
    <t>早餐</t>
    <phoneticPr fontId="2"/>
  </si>
  <si>
    <t>双床 1人1室</t>
    <phoneticPr fontId="2"/>
  </si>
  <si>
    <t>×</t>
    <phoneticPr fontId="2"/>
  </si>
  <si>
    <t>双床 2人1室</t>
  </si>
  <si>
    <t>双床 1人1室</t>
  </si>
  <si>
    <t>矿泉水</t>
    <phoneticPr fontId="2"/>
  </si>
  <si>
    <t>第一批 陌陌</t>
    <phoneticPr fontId="2"/>
  </si>
  <si>
    <t>水费</t>
    <phoneticPr fontId="2"/>
  </si>
  <si>
    <t>人</t>
    <phoneticPr fontId="2"/>
  </si>
  <si>
    <t>台场→羽田</t>
    <phoneticPr fontId="2"/>
  </si>
  <si>
    <t>台场→成田</t>
    <phoneticPr fontId="2"/>
  </si>
  <si>
    <t>品川/台场→羽田</t>
    <phoneticPr fontId="2"/>
  </si>
  <si>
    <t>品川/台场→成田</t>
    <phoneticPr fontId="2"/>
  </si>
  <si>
    <t>羽田→台场</t>
    <phoneticPr fontId="2"/>
  </si>
  <si>
    <t>成田→台场</t>
    <phoneticPr fontId="2"/>
  </si>
  <si>
    <r>
      <t>品川/台场</t>
    </r>
    <r>
      <rPr>
        <sz val="10"/>
        <color theme="1"/>
        <rFont val="ＭＳ Ｐゴシック"/>
        <family val="3"/>
        <charset val="128"/>
      </rPr>
      <t>⇔</t>
    </r>
    <r>
      <rPr>
        <sz val="10"/>
        <color theme="1"/>
        <rFont val="SimSun"/>
        <charset val="134"/>
      </rPr>
      <t>幕张</t>
    </r>
    <phoneticPr fontId="2"/>
  </si>
  <si>
    <r>
      <t>品川/台场</t>
    </r>
    <r>
      <rPr>
        <sz val="10"/>
        <color theme="1"/>
        <rFont val="ＭＳ Ｐゴシック"/>
        <family val="3"/>
        <charset val="128"/>
      </rPr>
      <t>⇔</t>
    </r>
    <r>
      <rPr>
        <sz val="10"/>
        <color theme="1"/>
        <rFont val="SimSun"/>
        <charset val="134"/>
      </rPr>
      <t>幕张</t>
    </r>
    <phoneticPr fontId="2"/>
  </si>
  <si>
    <r>
      <t>品川/台场</t>
    </r>
    <r>
      <rPr>
        <sz val="10"/>
        <color theme="1"/>
        <rFont val="ＭＳ Ｐゴシック"/>
        <family val="3"/>
        <charset val="128"/>
      </rPr>
      <t>⇔</t>
    </r>
    <r>
      <rPr>
        <sz val="10"/>
        <color theme="1"/>
        <rFont val="SimSun"/>
        <charset val="134"/>
      </rPr>
      <t>幕张</t>
    </r>
    <phoneticPr fontId="2"/>
  </si>
  <si>
    <t>接机-幕张-酒店</t>
    <phoneticPr fontId="2"/>
  </si>
  <si>
    <t>接机-酒店-幕张-酒店</t>
    <phoneticPr fontId="2"/>
  </si>
  <si>
    <t>接机-酒店-幕张-酒店</t>
    <phoneticPr fontId="2"/>
  </si>
  <si>
    <t>接站</t>
    <phoneticPr fontId="2"/>
  </si>
  <si>
    <t>新大阪站→关西机场</t>
    <phoneticPr fontId="2"/>
  </si>
  <si>
    <t>酒店→品川站</t>
    <phoneticPr fontId="2"/>
  </si>
  <si>
    <t>送机</t>
    <phoneticPr fontId="2"/>
  </si>
  <si>
    <t>送站</t>
    <phoneticPr fontId="2"/>
  </si>
  <si>
    <t>品川站→酒店</t>
    <phoneticPr fontId="2"/>
  </si>
  <si>
    <t>关西机场→新大阪站</t>
    <phoneticPr fontId="2"/>
  </si>
  <si>
    <t>工作时间</t>
    <phoneticPr fontId="2"/>
  </si>
  <si>
    <t>2小时之内</t>
    <phoneticPr fontId="2"/>
  </si>
  <si>
    <t>6小时之内</t>
    <phoneticPr fontId="2"/>
  </si>
  <si>
    <t>10小时之内</t>
    <phoneticPr fontId="2"/>
  </si>
  <si>
    <t>机场服务</t>
    <phoneticPr fontId="2"/>
  </si>
  <si>
    <t>10小时</t>
    <phoneticPr fontId="2"/>
  </si>
  <si>
    <t>http://www2.princehotels.co.jp/takanawa-area/banquet/detail/kougyoku.html</t>
    <phoneticPr fontId="2"/>
  </si>
  <si>
    <t>https://www.hiltonodaiba.jp/mice/sunset_terrace</t>
    <phoneticPr fontId="2"/>
  </si>
  <si>
    <t>会场  黄玉　119平米</t>
    <phoneticPr fontId="2"/>
  </si>
  <si>
    <r>
      <t>会场  SUNSET TERACE</t>
    </r>
    <r>
      <rPr>
        <sz val="10"/>
        <color theme="1"/>
        <rFont val="SimSun"/>
        <charset val="134"/>
      </rPr>
      <t xml:space="preserve"> 50平米</t>
    </r>
    <phoneticPr fontId="2"/>
  </si>
  <si>
    <t>服务内容</t>
    <phoneticPr fontId="2"/>
  </si>
  <si>
    <t>地点</t>
    <phoneticPr fontId="2"/>
  </si>
  <si>
    <t>（没有讲解服务）</t>
    <phoneticPr fontId="2"/>
  </si>
  <si>
    <t>接送服务</t>
    <phoneticPr fontId="2"/>
  </si>
  <si>
    <t>价格</t>
    <phoneticPr fontId="2"/>
  </si>
  <si>
    <t>价格</t>
    <phoneticPr fontId="2"/>
  </si>
  <si>
    <t>优惠价</t>
    <phoneticPr fontId="2"/>
  </si>
  <si>
    <t>酒店</t>
    <phoneticPr fontId="2"/>
  </si>
  <si>
    <t>新高轮</t>
    <phoneticPr fontId="2"/>
  </si>
  <si>
    <t>高论</t>
    <phoneticPr fontId="2"/>
  </si>
  <si>
    <t>樱花塔</t>
    <phoneticPr fontId="2"/>
  </si>
  <si>
    <t>10小时</t>
    <phoneticPr fontId="2"/>
  </si>
  <si>
    <t>签到台/柜台服务</t>
    <phoneticPr fontId="2"/>
  </si>
  <si>
    <t>签到台/柜台服务</t>
    <phoneticPr fontId="2"/>
  </si>
  <si>
    <t>大巴49座</t>
    <phoneticPr fontId="2"/>
  </si>
  <si>
    <t>放不下行李，请放在下一车</t>
    <phoneticPr fontId="2"/>
  </si>
  <si>
    <t>大巴49座</t>
    <phoneticPr fontId="2"/>
  </si>
  <si>
    <t>绿B28 43人</t>
    <phoneticPr fontId="2"/>
  </si>
  <si>
    <t>红A13 41人</t>
    <phoneticPr fontId="2"/>
  </si>
  <si>
    <t>矿泉水</t>
    <phoneticPr fontId="2"/>
  </si>
  <si>
    <t>装</t>
    <phoneticPr fontId="2"/>
  </si>
  <si>
    <t>委托方</t>
    <phoneticPr fontId="2"/>
  </si>
  <si>
    <t>未定</t>
    <phoneticPr fontId="2"/>
  </si>
  <si>
    <t>希尔顿</t>
    <phoneticPr fontId="2"/>
  </si>
  <si>
    <t>导游住宿</t>
    <phoneticPr fontId="2"/>
  </si>
  <si>
    <t>导游住宿</t>
    <phoneticPr fontId="2"/>
  </si>
  <si>
    <t>导游住宿</t>
    <phoneticPr fontId="2"/>
  </si>
  <si>
    <t>导游住宿</t>
    <phoneticPr fontId="2"/>
  </si>
  <si>
    <t>签到台/柜台服务兼任</t>
    <phoneticPr fontId="2"/>
  </si>
  <si>
    <r>
      <t>幕张M</t>
    </r>
    <r>
      <rPr>
        <sz val="10"/>
        <color theme="1"/>
        <rFont val="SimSun"/>
        <charset val="134"/>
      </rPr>
      <t>ESSE工作组</t>
    </r>
    <phoneticPr fontId="2"/>
  </si>
  <si>
    <t>南出口警备</t>
    <phoneticPr fontId="2"/>
  </si>
  <si>
    <t>内容</t>
    <phoneticPr fontId="2"/>
  </si>
  <si>
    <t>巴士诱导</t>
    <phoneticPr fontId="2"/>
  </si>
  <si>
    <t>VIP诱导</t>
    <phoneticPr fontId="2"/>
  </si>
  <si>
    <r>
      <t xml:space="preserve">双床 </t>
    </r>
    <r>
      <rPr>
        <sz val="10"/>
        <color theme="1"/>
        <rFont val="SimSun"/>
        <charset val="134"/>
      </rPr>
      <t>1</t>
    </r>
    <r>
      <rPr>
        <sz val="10"/>
        <color theme="1"/>
        <rFont val="SimSun"/>
        <charset val="134"/>
      </rPr>
      <t>人1室</t>
    </r>
    <phoneticPr fontId="2"/>
  </si>
  <si>
    <t>司机住宿</t>
    <phoneticPr fontId="2"/>
  </si>
  <si>
    <r>
      <t>花香路和室/和洋室</t>
    </r>
    <r>
      <rPr>
        <sz val="10"/>
        <color theme="1"/>
        <rFont val="SimSun"/>
        <charset val="134"/>
      </rPr>
      <t>60</t>
    </r>
    <r>
      <rPr>
        <sz val="10"/>
        <color theme="1"/>
        <rFont val="SimSun"/>
        <charset val="134"/>
      </rPr>
      <t>平</t>
    </r>
    <phoneticPr fontId="2"/>
  </si>
  <si>
    <t>司机住宿</t>
    <phoneticPr fontId="2"/>
  </si>
  <si>
    <t>东京安曼酒店</t>
    <phoneticPr fontId="2"/>
  </si>
  <si>
    <r>
      <t>A</t>
    </r>
    <r>
      <rPr>
        <sz val="10"/>
        <color theme="1"/>
        <rFont val="SimSun"/>
        <charset val="134"/>
      </rPr>
      <t>MAN SUITES（157平米）</t>
    </r>
    <phoneticPr fontId="2"/>
  </si>
  <si>
    <t>唐岩</t>
    <phoneticPr fontId="2"/>
  </si>
  <si>
    <t>DELUXE KING</t>
    <phoneticPr fontId="2"/>
  </si>
  <si>
    <r>
      <t>5</t>
    </r>
    <r>
      <rPr>
        <sz val="10"/>
        <color theme="1"/>
        <rFont val="SimSun"/>
        <charset val="134"/>
      </rPr>
      <t>4</t>
    </r>
    <r>
      <rPr>
        <sz val="10"/>
        <color theme="1"/>
        <rFont val="SimSun"/>
        <charset val="134"/>
      </rPr>
      <t>平</t>
    </r>
    <phoneticPr fontId="2"/>
  </si>
  <si>
    <t>电源施工/网络线一套</t>
    <phoneticPr fontId="2"/>
  </si>
  <si>
    <t>会场往返</t>
    <phoneticPr fontId="2"/>
  </si>
  <si>
    <r>
      <t>地图　邮寄费（1</t>
    </r>
    <r>
      <rPr>
        <sz val="10"/>
        <color theme="1"/>
        <rFont val="SimSun"/>
        <charset val="134"/>
      </rPr>
      <t>00份X16）</t>
    </r>
    <phoneticPr fontId="2"/>
  </si>
  <si>
    <t>成田机场第一南</t>
    <phoneticPr fontId="2"/>
  </si>
  <si>
    <t>成田机场第一北</t>
    <phoneticPr fontId="2"/>
  </si>
  <si>
    <t>成田机场第二A</t>
    <phoneticPr fontId="2"/>
  </si>
  <si>
    <t>成田机场第二B</t>
    <phoneticPr fontId="2"/>
  </si>
  <si>
    <t xml:space="preserve">羽田机场 </t>
    <phoneticPr fontId="2"/>
  </si>
  <si>
    <t>各机场安排每天安排1位导游</t>
    <phoneticPr fontId="2"/>
  </si>
  <si>
    <t>东京都内地图/欢迎卡</t>
    <phoneticPr fontId="2"/>
  </si>
  <si>
    <r>
      <t xml:space="preserve">第一批 </t>
    </r>
    <r>
      <rPr>
        <sz val="10"/>
        <color theme="1"/>
        <rFont val="SimSun"/>
        <charset val="134"/>
      </rPr>
      <t>-</t>
    </r>
    <r>
      <rPr>
        <sz val="10"/>
        <color theme="1"/>
        <rFont val="SimSun"/>
        <charset val="134"/>
      </rPr>
      <t xml:space="preserve"> 第四批</t>
    </r>
    <phoneticPr fontId="2"/>
  </si>
  <si>
    <t>对讲机</t>
    <phoneticPr fontId="2"/>
  </si>
  <si>
    <t>对讲机</t>
    <phoneticPr fontId="2"/>
  </si>
  <si>
    <t>个</t>
    <phoneticPr fontId="2"/>
  </si>
  <si>
    <t>对讲机</t>
    <phoneticPr fontId="2"/>
  </si>
  <si>
    <r>
      <t>按一个小时算2000日元/人， 深夜2200-0700 按一个小时算</t>
    </r>
    <r>
      <rPr>
        <sz val="10"/>
        <color theme="1"/>
        <rFont val="SimSun"/>
        <charset val="134"/>
      </rPr>
      <t>5</t>
    </r>
    <r>
      <rPr>
        <sz val="10"/>
        <color theme="1"/>
        <rFont val="SimSun"/>
        <charset val="134"/>
      </rPr>
      <t>000日元/人</t>
    </r>
    <phoneticPr fontId="2"/>
  </si>
  <si>
    <r>
      <t>2</t>
    </r>
    <r>
      <rPr>
        <sz val="10"/>
        <color theme="1"/>
        <rFont val="SimSun"/>
        <charset val="134"/>
      </rPr>
      <t>3-8点夜间对应</t>
    </r>
    <phoneticPr fontId="2"/>
  </si>
  <si>
    <t>含</t>
    <phoneticPr fontId="2"/>
  </si>
  <si>
    <t>双床/大床 2人1室</t>
    <phoneticPr fontId="2"/>
  </si>
  <si>
    <t>双床/大床 1人1室</t>
    <phoneticPr fontId="2"/>
  </si>
  <si>
    <t>9座(印度人和马来西亚人）</t>
    <phoneticPr fontId="2"/>
  </si>
</sst>
</file>

<file path=xl/styles.xml><?xml version="1.0" encoding="utf-8"?>
<styleSheet xmlns="http://schemas.openxmlformats.org/spreadsheetml/2006/main">
  <numFmts count="2">
    <numFmt numFmtId="176" formatCode="m&quot;月&quot;d&quot;日&quot;;@"/>
    <numFmt numFmtId="177" formatCode="#,##0_ ;[Red]\-#,##0\ "/>
  </numFmts>
  <fonts count="21">
    <font>
      <sz val="11"/>
      <color theme="1"/>
      <name val="宋体"/>
      <family val="2"/>
      <charset val="128"/>
      <scheme val="minor"/>
    </font>
    <font>
      <sz val="11"/>
      <color theme="1"/>
      <name val="宋体"/>
      <family val="2"/>
      <charset val="128"/>
      <scheme val="minor"/>
    </font>
    <font>
      <sz val="6"/>
      <name val="宋体"/>
      <family val="2"/>
      <charset val="128"/>
      <scheme val="minor"/>
    </font>
    <font>
      <sz val="11"/>
      <color theme="1"/>
      <name val="SimSun"/>
      <charset val="134"/>
    </font>
    <font>
      <sz val="9"/>
      <name val="宋体"/>
      <family val="2"/>
      <charset val="134"/>
      <scheme val="minor"/>
    </font>
    <font>
      <sz val="12"/>
      <color theme="0"/>
      <name val="宋体"/>
      <family val="2"/>
      <charset val="134"/>
      <scheme val="minor"/>
    </font>
    <font>
      <sz val="10"/>
      <color theme="1"/>
      <name val="SimSun"/>
      <charset val="134"/>
    </font>
    <font>
      <sz val="10"/>
      <color theme="0"/>
      <name val="SimSun"/>
      <charset val="134"/>
    </font>
    <font>
      <sz val="10"/>
      <color theme="1"/>
      <name val="ＭＳ Ｐゴシック"/>
      <family val="3"/>
      <charset val="128"/>
    </font>
    <font>
      <sz val="22"/>
      <color theme="1"/>
      <name val="SimSun"/>
      <charset val="134"/>
    </font>
    <font>
      <sz val="10"/>
      <color rgb="FFFF0000"/>
      <name val="SimSun"/>
      <charset val="134"/>
    </font>
    <font>
      <sz val="14"/>
      <color theme="1"/>
      <name val="SimSun"/>
      <charset val="134"/>
    </font>
    <font>
      <sz val="10"/>
      <color theme="1"/>
      <name val="SimSun"/>
      <charset val="134"/>
    </font>
    <font>
      <sz val="10"/>
      <color theme="1"/>
      <name val="SimSun"/>
      <charset val="134"/>
    </font>
    <font>
      <sz val="10"/>
      <color theme="1"/>
      <name val="SimSun"/>
      <charset val="134"/>
    </font>
    <font>
      <sz val="10"/>
      <color theme="1"/>
      <name val="SimSun"/>
      <charset val="134"/>
    </font>
    <font>
      <u/>
      <sz val="11"/>
      <color theme="10"/>
      <name val="宋体"/>
      <family val="2"/>
      <charset val="128"/>
      <scheme val="minor"/>
    </font>
    <font>
      <sz val="10"/>
      <color rgb="FFFF0000"/>
      <name val="SimSun"/>
      <charset val="134"/>
    </font>
    <font>
      <sz val="10"/>
      <color theme="1"/>
      <name val="SimSun"/>
      <charset val="134"/>
    </font>
    <font>
      <sz val="10"/>
      <color theme="1"/>
      <name val="SimSun"/>
      <charset val="134"/>
    </font>
    <font>
      <sz val="10"/>
      <name val="SimSun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34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5" borderId="1" xfId="0" applyFont="1" applyFill="1" applyBorder="1" applyAlignment="1"/>
    <xf numFmtId="0" fontId="0" fillId="0" borderId="0" xfId="0" applyAlignment="1"/>
    <xf numFmtId="58" fontId="0" fillId="0" borderId="1" xfId="0" applyNumberFormat="1" applyBorder="1" applyAlignment="1"/>
    <xf numFmtId="0" fontId="0" fillId="0" borderId="1" xfId="0" applyBorder="1" applyAlignment="1"/>
    <xf numFmtId="0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9" xfId="0" applyFont="1" applyFill="1" applyBorder="1">
      <alignment vertical="center"/>
    </xf>
    <xf numFmtId="38" fontId="6" fillId="2" borderId="15" xfId="1" applyFont="1" applyFill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38" fontId="6" fillId="2" borderId="2" xfId="1" applyFont="1" applyFill="1" applyBorder="1">
      <alignment vertical="center"/>
    </xf>
    <xf numFmtId="38" fontId="6" fillId="2" borderId="1" xfId="1" applyFont="1" applyFill="1" applyBorder="1">
      <alignment vertical="center"/>
    </xf>
    <xf numFmtId="38" fontId="6" fillId="0" borderId="15" xfId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4" xfId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8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3" xfId="1" applyFont="1" applyBorder="1">
      <alignment vertical="center"/>
    </xf>
    <xf numFmtId="38" fontId="6" fillId="0" borderId="10" xfId="1" applyFont="1" applyBorder="1">
      <alignment vertical="center"/>
    </xf>
    <xf numFmtId="38" fontId="6" fillId="0" borderId="1" xfId="1" applyFont="1" applyBorder="1">
      <alignment vertical="center"/>
    </xf>
    <xf numFmtId="38" fontId="6" fillId="0" borderId="2" xfId="1" applyFont="1" applyBorder="1">
      <alignment vertical="center"/>
    </xf>
    <xf numFmtId="38" fontId="6" fillId="0" borderId="6" xfId="1" applyFont="1" applyBorder="1" applyAlignment="1">
      <alignment horizontal="center" vertical="center"/>
    </xf>
    <xf numFmtId="38" fontId="6" fillId="0" borderId="7" xfId="1" applyFont="1" applyBorder="1">
      <alignment vertical="center"/>
    </xf>
    <xf numFmtId="38" fontId="6" fillId="0" borderId="16" xfId="1" applyFont="1" applyBorder="1">
      <alignment vertical="center"/>
    </xf>
    <xf numFmtId="38" fontId="6" fillId="0" borderId="5" xfId="1" applyFont="1" applyBorder="1">
      <alignment vertical="center"/>
    </xf>
    <xf numFmtId="38" fontId="6" fillId="6" borderId="3" xfId="1" applyFont="1" applyFill="1" applyBorder="1" applyAlignment="1">
      <alignment horizontal="center" vertical="center"/>
    </xf>
    <xf numFmtId="38" fontId="6" fillId="6" borderId="2" xfId="1" applyFont="1" applyFill="1" applyBorder="1" applyAlignment="1">
      <alignment horizontal="center" vertical="center"/>
    </xf>
    <xf numFmtId="38" fontId="6" fillId="6" borderId="1" xfId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38" fontId="6" fillId="0" borderId="29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176" fontId="6" fillId="0" borderId="22" xfId="1" applyNumberFormat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4" borderId="22" xfId="1" applyFont="1" applyFill="1" applyBorder="1" applyAlignment="1">
      <alignment horizontal="center" vertical="center"/>
    </xf>
    <xf numFmtId="38" fontId="6" fillId="0" borderId="23" xfId="1" applyFont="1" applyBorder="1">
      <alignment vertical="center"/>
    </xf>
    <xf numFmtId="38" fontId="6" fillId="0" borderId="29" xfId="1" applyFont="1" applyBorder="1">
      <alignment vertical="center"/>
    </xf>
    <xf numFmtId="38" fontId="6" fillId="0" borderId="30" xfId="1" applyFont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38" fontId="6" fillId="0" borderId="25" xfId="1" applyFont="1" applyBorder="1">
      <alignment vertical="center"/>
    </xf>
    <xf numFmtId="38" fontId="6" fillId="0" borderId="30" xfId="1" applyFont="1" applyBorder="1">
      <alignment vertical="center"/>
    </xf>
    <xf numFmtId="38" fontId="6" fillId="0" borderId="26" xfId="1" applyFont="1" applyBorder="1" applyAlignment="1">
      <alignment horizontal="center" vertical="center"/>
    </xf>
    <xf numFmtId="176" fontId="6" fillId="0" borderId="27" xfId="1" applyNumberFormat="1" applyFont="1" applyBorder="1" applyAlignment="1">
      <alignment horizontal="center" vertical="center"/>
    </xf>
    <xf numFmtId="38" fontId="6" fillId="0" borderId="27" xfId="1" applyFont="1" applyBorder="1" applyAlignment="1">
      <alignment horizontal="center" vertical="center"/>
    </xf>
    <xf numFmtId="38" fontId="6" fillId="4" borderId="27" xfId="1" applyFont="1" applyFill="1" applyBorder="1" applyAlignment="1">
      <alignment horizontal="center" vertical="center"/>
    </xf>
    <xf numFmtId="38" fontId="6" fillId="0" borderId="28" xfId="1" applyFont="1" applyBorder="1">
      <alignment vertical="center"/>
    </xf>
    <xf numFmtId="176" fontId="6" fillId="6" borderId="1" xfId="1" applyNumberFormat="1" applyFont="1" applyFill="1" applyBorder="1" applyAlignment="1">
      <alignment horizontal="center" vertical="center"/>
    </xf>
    <xf numFmtId="38" fontId="6" fillId="6" borderId="25" xfId="1" applyFont="1" applyFill="1" applyBorder="1">
      <alignment vertical="center"/>
    </xf>
    <xf numFmtId="38" fontId="6" fillId="6" borderId="26" xfId="1" applyFont="1" applyFill="1" applyBorder="1" applyAlignment="1">
      <alignment horizontal="center" vertical="center"/>
    </xf>
    <xf numFmtId="176" fontId="6" fillId="6" borderId="27" xfId="1" applyNumberFormat="1" applyFont="1" applyFill="1" applyBorder="1" applyAlignment="1">
      <alignment horizontal="center" vertical="center"/>
    </xf>
    <xf numFmtId="38" fontId="6" fillId="6" borderId="27" xfId="1" applyFont="1" applyFill="1" applyBorder="1" applyAlignment="1">
      <alignment horizontal="center" vertical="center"/>
    </xf>
    <xf numFmtId="38" fontId="6" fillId="6" borderId="28" xfId="1" applyFont="1" applyFill="1" applyBorder="1">
      <alignment vertical="center"/>
    </xf>
    <xf numFmtId="38" fontId="6" fillId="4" borderId="3" xfId="1" applyFont="1" applyFill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4" borderId="32" xfId="1" applyFont="1" applyFill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176" fontId="6" fillId="0" borderId="42" xfId="1" applyNumberFormat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38" fontId="6" fillId="2" borderId="47" xfId="1" applyFont="1" applyFill="1" applyBorder="1" applyAlignment="1">
      <alignment horizontal="center" vertical="center"/>
    </xf>
    <xf numFmtId="38" fontId="6" fillId="2" borderId="48" xfId="1" applyFont="1" applyFill="1" applyBorder="1" applyAlignment="1">
      <alignment horizontal="center" vertical="center"/>
    </xf>
    <xf numFmtId="38" fontId="6" fillId="2" borderId="46" xfId="1" applyFont="1" applyFill="1" applyBorder="1">
      <alignment vertical="center"/>
    </xf>
    <xf numFmtId="38" fontId="6" fillId="2" borderId="47" xfId="1" applyFont="1" applyFill="1" applyBorder="1">
      <alignment vertical="center"/>
    </xf>
    <xf numFmtId="38" fontId="6" fillId="2" borderId="49" xfId="1" applyFont="1" applyFill="1" applyBorder="1" applyAlignment="1">
      <alignment horizontal="center" vertical="center"/>
    </xf>
    <xf numFmtId="38" fontId="6" fillId="0" borderId="35" xfId="1" applyFont="1" applyBorder="1" applyAlignment="1">
      <alignment horizontal="center" vertical="center"/>
    </xf>
    <xf numFmtId="38" fontId="6" fillId="0" borderId="40" xfId="1" applyFont="1" applyBorder="1">
      <alignment vertical="center"/>
    </xf>
    <xf numFmtId="176" fontId="6" fillId="0" borderId="15" xfId="1" applyNumberFormat="1" applyFont="1" applyBorder="1" applyAlignment="1">
      <alignment horizontal="center" vertical="center"/>
    </xf>
    <xf numFmtId="38" fontId="6" fillId="0" borderId="37" xfId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left" vertical="center"/>
    </xf>
    <xf numFmtId="38" fontId="6" fillId="0" borderId="34" xfId="1" applyFont="1" applyBorder="1" applyAlignment="1">
      <alignment horizontal="center" vertical="center"/>
    </xf>
    <xf numFmtId="38" fontId="6" fillId="0" borderId="9" xfId="1" applyFont="1" applyBorder="1">
      <alignment vertical="center"/>
    </xf>
    <xf numFmtId="38" fontId="6" fillId="2" borderId="24" xfId="1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horizontal="center" vertical="center"/>
    </xf>
    <xf numFmtId="38" fontId="6" fillId="2" borderId="10" xfId="1" applyFont="1" applyFill="1" applyBorder="1" applyAlignment="1">
      <alignment horizontal="center" vertical="center"/>
    </xf>
    <xf numFmtId="38" fontId="6" fillId="2" borderId="8" xfId="1" applyFont="1" applyFill="1" applyBorder="1">
      <alignment vertical="center"/>
    </xf>
    <xf numFmtId="38" fontId="6" fillId="2" borderId="3" xfId="1" applyFont="1" applyFill="1" applyBorder="1">
      <alignment vertical="center"/>
    </xf>
    <xf numFmtId="38" fontId="6" fillId="2" borderId="7" xfId="1" applyFont="1" applyFill="1" applyBorder="1" applyAlignment="1">
      <alignment horizontal="center" vertical="center"/>
    </xf>
    <xf numFmtId="176" fontId="6" fillId="0" borderId="20" xfId="1" applyNumberFormat="1" applyFont="1" applyBorder="1" applyAlignment="1">
      <alignment horizontal="center" vertical="center"/>
    </xf>
    <xf numFmtId="38" fontId="6" fillId="0" borderId="36" xfId="1" applyFont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176" fontId="6" fillId="0" borderId="50" xfId="1" applyNumberFormat="1" applyFont="1" applyBorder="1" applyAlignment="1">
      <alignment horizontal="left" vertical="center"/>
    </xf>
    <xf numFmtId="38" fontId="6" fillId="0" borderId="51" xfId="1" applyFont="1" applyBorder="1" applyAlignment="1">
      <alignment horizontal="center" vertical="center"/>
    </xf>
    <xf numFmtId="38" fontId="6" fillId="2" borderId="22" xfId="1" applyFont="1" applyFill="1" applyBorder="1" applyAlignment="1">
      <alignment horizontal="center" vertical="center"/>
    </xf>
    <xf numFmtId="38" fontId="6" fillId="6" borderId="6" xfId="1" applyFont="1" applyFill="1" applyBorder="1" applyAlignment="1">
      <alignment horizontal="center" vertical="center"/>
    </xf>
    <xf numFmtId="38" fontId="6" fillId="2" borderId="25" xfId="1" applyFont="1" applyFill="1" applyBorder="1">
      <alignment vertical="center"/>
    </xf>
    <xf numFmtId="38" fontId="6" fillId="2" borderId="6" xfId="1" applyFont="1" applyFill="1" applyBorder="1" applyAlignment="1">
      <alignment horizontal="center" vertical="center"/>
    </xf>
    <xf numFmtId="38" fontId="6" fillId="2" borderId="5" xfId="1" applyFont="1" applyFill="1" applyBorder="1">
      <alignment vertical="center"/>
    </xf>
    <xf numFmtId="38" fontId="6" fillId="0" borderId="38" xfId="1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38" fontId="6" fillId="0" borderId="12" xfId="0" applyNumberFormat="1" applyFont="1" applyBorder="1">
      <alignment vertical="center"/>
    </xf>
    <xf numFmtId="38" fontId="6" fillId="0" borderId="13" xfId="1" applyFont="1" applyBorder="1" applyAlignment="1">
      <alignment horizontal="center" vertical="center"/>
    </xf>
    <xf numFmtId="38" fontId="6" fillId="0" borderId="9" xfId="1" applyFont="1" applyBorder="1" applyAlignment="1">
      <alignment horizontal="right" vertical="center"/>
    </xf>
    <xf numFmtId="176" fontId="6" fillId="0" borderId="20" xfId="1" applyNumberFormat="1" applyFont="1" applyBorder="1" applyAlignment="1">
      <alignment horizontal="left" vertical="center"/>
    </xf>
    <xf numFmtId="38" fontId="6" fillId="2" borderId="7" xfId="1" applyFont="1" applyFill="1" applyBorder="1">
      <alignment vertical="center"/>
    </xf>
    <xf numFmtId="38" fontId="6" fillId="2" borderId="44" xfId="1" applyFont="1" applyFill="1" applyBorder="1" applyAlignment="1">
      <alignment horizontal="center" vertical="center"/>
    </xf>
    <xf numFmtId="38" fontId="6" fillId="2" borderId="21" xfId="1" applyFont="1" applyFill="1" applyBorder="1">
      <alignment vertical="center"/>
    </xf>
    <xf numFmtId="38" fontId="6" fillId="2" borderId="22" xfId="1" applyFont="1" applyFill="1" applyBorder="1">
      <alignment vertical="center"/>
    </xf>
    <xf numFmtId="38" fontId="6" fillId="2" borderId="23" xfId="1" applyFont="1" applyFill="1" applyBorder="1" applyAlignment="1">
      <alignment horizontal="center" vertical="center"/>
    </xf>
    <xf numFmtId="38" fontId="6" fillId="2" borderId="53" xfId="1" applyFont="1" applyFill="1" applyBorder="1" applyAlignment="1">
      <alignment horizontal="center" vertical="center"/>
    </xf>
    <xf numFmtId="38" fontId="6" fillId="2" borderId="11" xfId="1" applyFont="1" applyFill="1" applyBorder="1" applyAlignment="1">
      <alignment horizontal="center" vertical="center"/>
    </xf>
    <xf numFmtId="38" fontId="6" fillId="2" borderId="42" xfId="1" applyFont="1" applyFill="1" applyBorder="1" applyAlignment="1">
      <alignment horizontal="center" vertical="center"/>
    </xf>
    <xf numFmtId="38" fontId="6" fillId="0" borderId="54" xfId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left" vertical="center"/>
    </xf>
    <xf numFmtId="38" fontId="6" fillId="0" borderId="56" xfId="1" applyFont="1" applyBorder="1" applyAlignment="1">
      <alignment horizontal="center" vertical="center"/>
    </xf>
    <xf numFmtId="176" fontId="6" fillId="0" borderId="16" xfId="1" applyNumberFormat="1" applyFont="1" applyBorder="1" applyAlignment="1">
      <alignment horizontal="left" vertical="center"/>
    </xf>
    <xf numFmtId="38" fontId="6" fillId="0" borderId="19" xfId="1" applyFont="1" applyBorder="1" applyAlignment="1">
      <alignment horizontal="center" vertical="center"/>
    </xf>
    <xf numFmtId="38" fontId="6" fillId="2" borderId="18" xfId="1" applyFont="1" applyFill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6" fillId="7" borderId="9" xfId="1" applyFont="1" applyFill="1" applyBorder="1">
      <alignment vertical="center"/>
    </xf>
    <xf numFmtId="38" fontId="6" fillId="7" borderId="11" xfId="1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38" fontId="6" fillId="7" borderId="9" xfId="0" applyNumberFormat="1" applyFont="1" applyFill="1" applyBorder="1">
      <alignment vertical="center"/>
    </xf>
    <xf numFmtId="38" fontId="6" fillId="2" borderId="36" xfId="1" applyFont="1" applyFill="1" applyBorder="1" applyAlignment="1">
      <alignment horizontal="center" vertical="center"/>
    </xf>
    <xf numFmtId="38" fontId="6" fillId="2" borderId="32" xfId="1" applyFont="1" applyFill="1" applyBorder="1" applyAlignment="1">
      <alignment horizontal="center" vertical="center"/>
    </xf>
    <xf numFmtId="38" fontId="6" fillId="2" borderId="20" xfId="1" applyFont="1" applyFill="1" applyBorder="1" applyAlignment="1">
      <alignment horizontal="center" vertical="center"/>
    </xf>
    <xf numFmtId="38" fontId="6" fillId="2" borderId="17" xfId="1" applyFont="1" applyFill="1" applyBorder="1">
      <alignment vertical="center"/>
    </xf>
    <xf numFmtId="38" fontId="6" fillId="2" borderId="18" xfId="1" applyFont="1" applyFill="1" applyBorder="1">
      <alignment vertical="center"/>
    </xf>
    <xf numFmtId="38" fontId="6" fillId="2" borderId="39" xfId="1" applyFont="1" applyFill="1" applyBorder="1" applyAlignment="1">
      <alignment horizontal="center" vertical="center"/>
    </xf>
    <xf numFmtId="38" fontId="6" fillId="7" borderId="13" xfId="1" applyFont="1" applyFill="1" applyBorder="1" applyAlignment="1">
      <alignment horizontal="center" vertical="center"/>
    </xf>
    <xf numFmtId="176" fontId="6" fillId="7" borderId="13" xfId="1" applyNumberFormat="1" applyFont="1" applyFill="1" applyBorder="1" applyAlignment="1">
      <alignment horizontal="center" vertical="center"/>
    </xf>
    <xf numFmtId="38" fontId="6" fillId="7" borderId="41" xfId="1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51" xfId="0" applyFont="1" applyFill="1" applyBorder="1" applyAlignment="1">
      <alignment horizontal="center" vertical="center"/>
    </xf>
    <xf numFmtId="176" fontId="6" fillId="7" borderId="13" xfId="1" applyNumberFormat="1" applyFont="1" applyFill="1" applyBorder="1" applyAlignment="1">
      <alignment horizontal="left" vertical="center"/>
    </xf>
    <xf numFmtId="38" fontId="6" fillId="7" borderId="12" xfId="1" applyFont="1" applyFill="1" applyBorder="1" applyAlignment="1">
      <alignment horizontal="center" vertical="center"/>
    </xf>
    <xf numFmtId="38" fontId="6" fillId="0" borderId="57" xfId="1" applyFont="1" applyBorder="1" applyAlignment="1">
      <alignment horizontal="center" vertical="center"/>
    </xf>
    <xf numFmtId="38" fontId="6" fillId="2" borderId="52" xfId="1" applyFont="1" applyFill="1" applyBorder="1" applyAlignment="1">
      <alignment horizontal="center" vertical="center"/>
    </xf>
    <xf numFmtId="38" fontId="6" fillId="2" borderId="41" xfId="1" applyFont="1" applyFill="1" applyBorder="1">
      <alignment vertical="center"/>
    </xf>
    <xf numFmtId="38" fontId="6" fillId="2" borderId="42" xfId="1" applyFont="1" applyFill="1" applyBorder="1">
      <alignment vertical="center"/>
    </xf>
    <xf numFmtId="38" fontId="6" fillId="2" borderId="43" xfId="1" applyFont="1" applyFill="1" applyBorder="1" applyAlignment="1">
      <alignment horizontal="center" vertical="center"/>
    </xf>
    <xf numFmtId="38" fontId="6" fillId="8" borderId="1" xfId="1" applyFont="1" applyFill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6" fillId="6" borderId="37" xfId="1" applyFont="1" applyFill="1" applyBorder="1" applyAlignment="1">
      <alignment horizontal="center" vertical="center"/>
    </xf>
    <xf numFmtId="38" fontId="6" fillId="6" borderId="36" xfId="1" applyFont="1" applyFill="1" applyBorder="1" applyAlignment="1">
      <alignment horizontal="center" vertical="center"/>
    </xf>
    <xf numFmtId="38" fontId="6" fillId="0" borderId="12" xfId="1" applyFont="1" applyBorder="1" applyAlignment="1">
      <alignment horizontal="right" vertical="center"/>
    </xf>
    <xf numFmtId="38" fontId="6" fillId="0" borderId="55" xfId="0" applyNumberFormat="1" applyFont="1" applyBorder="1" applyAlignment="1">
      <alignment horizontal="right" vertical="center"/>
    </xf>
    <xf numFmtId="38" fontId="6" fillId="2" borderId="55" xfId="1" applyFont="1" applyFill="1" applyBorder="1" applyAlignment="1">
      <alignment horizontal="center" vertical="center"/>
    </xf>
    <xf numFmtId="38" fontId="6" fillId="6" borderId="7" xfId="1" applyFont="1" applyFill="1" applyBorder="1">
      <alignment vertical="center"/>
    </xf>
    <xf numFmtId="38" fontId="6" fillId="6" borderId="15" xfId="1" applyFont="1" applyFill="1" applyBorder="1" applyAlignment="1">
      <alignment horizontal="center" vertical="center"/>
    </xf>
    <xf numFmtId="38" fontId="6" fillId="6" borderId="5" xfId="1" applyFont="1" applyFill="1" applyBorder="1">
      <alignment vertical="center"/>
    </xf>
    <xf numFmtId="38" fontId="6" fillId="2" borderId="25" xfId="1" applyFont="1" applyFill="1" applyBorder="1" applyAlignment="1">
      <alignment horizontal="center" vertical="center"/>
    </xf>
    <xf numFmtId="9" fontId="11" fillId="0" borderId="9" xfId="2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38" fontId="6" fillId="0" borderId="39" xfId="1" applyFont="1" applyBorder="1">
      <alignment vertical="center"/>
    </xf>
    <xf numFmtId="38" fontId="6" fillId="0" borderId="58" xfId="1" applyFont="1" applyBorder="1" applyAlignment="1">
      <alignment horizontal="center" vertical="center"/>
    </xf>
    <xf numFmtId="38" fontId="6" fillId="0" borderId="32" xfId="1" applyFont="1" applyBorder="1">
      <alignment vertical="center"/>
    </xf>
    <xf numFmtId="38" fontId="6" fillId="0" borderId="50" xfId="1" applyFont="1" applyBorder="1">
      <alignment vertical="center"/>
    </xf>
    <xf numFmtId="38" fontId="6" fillId="0" borderId="58" xfId="1" applyFont="1" applyBorder="1">
      <alignment vertical="center"/>
    </xf>
    <xf numFmtId="38" fontId="6" fillId="0" borderId="59" xfId="1" applyFont="1" applyBorder="1">
      <alignment vertical="center"/>
    </xf>
    <xf numFmtId="38" fontId="12" fillId="2" borderId="35" xfId="1" applyFont="1" applyFill="1" applyBorder="1" applyAlignment="1">
      <alignment horizontal="center" vertical="center"/>
    </xf>
    <xf numFmtId="38" fontId="12" fillId="2" borderId="6" xfId="1" applyFont="1" applyFill="1" applyBorder="1" applyAlignment="1">
      <alignment horizontal="center" vertical="center"/>
    </xf>
    <xf numFmtId="38" fontId="6" fillId="0" borderId="60" xfId="1" applyFont="1" applyBorder="1" applyAlignment="1">
      <alignment horizontal="center" vertical="center"/>
    </xf>
    <xf numFmtId="38" fontId="6" fillId="0" borderId="27" xfId="1" applyFont="1" applyBorder="1">
      <alignment vertical="center"/>
    </xf>
    <xf numFmtId="38" fontId="6" fillId="0" borderId="61" xfId="1" applyFont="1" applyBorder="1">
      <alignment vertical="center"/>
    </xf>
    <xf numFmtId="38" fontId="6" fillId="0" borderId="26" xfId="1" applyFont="1" applyBorder="1">
      <alignment vertical="center"/>
    </xf>
    <xf numFmtId="38" fontId="6" fillId="2" borderId="35" xfId="1" applyFont="1" applyFill="1" applyBorder="1" applyAlignment="1">
      <alignment horizontal="center" vertical="center"/>
    </xf>
    <xf numFmtId="38" fontId="3" fillId="0" borderId="0" xfId="0" applyNumberFormat="1" applyFont="1">
      <alignment vertical="center"/>
    </xf>
    <xf numFmtId="176" fontId="6" fillId="0" borderId="14" xfId="1" applyNumberFormat="1" applyFont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/>
    </xf>
    <xf numFmtId="38" fontId="13" fillId="2" borderId="1" xfId="1" applyFont="1" applyFill="1" applyBorder="1" applyAlignment="1">
      <alignment horizontal="center" vertical="center"/>
    </xf>
    <xf numFmtId="38" fontId="13" fillId="2" borderId="4" xfId="1" applyFont="1" applyFill="1" applyBorder="1" applyAlignment="1">
      <alignment horizontal="center" vertical="center"/>
    </xf>
    <xf numFmtId="38" fontId="13" fillId="2" borderId="2" xfId="1" applyFont="1" applyFill="1" applyBorder="1">
      <alignment vertical="center"/>
    </xf>
    <xf numFmtId="38" fontId="13" fillId="2" borderId="1" xfId="1" applyFont="1" applyFill="1" applyBorder="1">
      <alignment vertical="center"/>
    </xf>
    <xf numFmtId="38" fontId="13" fillId="0" borderId="2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38" fontId="13" fillId="0" borderId="1" xfId="1" applyFont="1" applyBorder="1" applyAlignment="1">
      <alignment horizontal="center" vertical="center"/>
    </xf>
    <xf numFmtId="38" fontId="13" fillId="0" borderId="4" xfId="1" applyFont="1" applyBorder="1" applyAlignment="1">
      <alignment horizontal="center" vertical="center"/>
    </xf>
    <xf numFmtId="38" fontId="13" fillId="0" borderId="4" xfId="1" applyFont="1" applyBorder="1">
      <alignment vertical="center"/>
    </xf>
    <xf numFmtId="38" fontId="13" fillId="0" borderId="18" xfId="1" applyFont="1" applyBorder="1" applyAlignment="1">
      <alignment horizontal="center" vertical="center"/>
    </xf>
    <xf numFmtId="38" fontId="13" fillId="0" borderId="18" xfId="1" applyFont="1" applyBorder="1">
      <alignment vertical="center"/>
    </xf>
    <xf numFmtId="38" fontId="13" fillId="0" borderId="3" xfId="1" applyFont="1" applyBorder="1" applyAlignment="1">
      <alignment horizontal="center" vertical="center"/>
    </xf>
    <xf numFmtId="38" fontId="13" fillId="0" borderId="3" xfId="1" applyFont="1" applyBorder="1">
      <alignment vertical="center"/>
    </xf>
    <xf numFmtId="38" fontId="13" fillId="0" borderId="8" xfId="1" applyFont="1" applyBorder="1" applyAlignment="1">
      <alignment horizontal="center" vertical="center"/>
    </xf>
    <xf numFmtId="38" fontId="13" fillId="0" borderId="10" xfId="1" applyFont="1" applyBorder="1">
      <alignment vertical="center"/>
    </xf>
    <xf numFmtId="38" fontId="13" fillId="0" borderId="8" xfId="1" applyFont="1" applyBorder="1">
      <alignment vertical="center"/>
    </xf>
    <xf numFmtId="38" fontId="13" fillId="0" borderId="6" xfId="1" applyFont="1" applyBorder="1" applyAlignment="1">
      <alignment horizontal="center" vertical="center"/>
    </xf>
    <xf numFmtId="38" fontId="13" fillId="0" borderId="17" xfId="1" applyFont="1" applyBorder="1" applyAlignment="1">
      <alignment horizontal="center" vertical="center"/>
    </xf>
    <xf numFmtId="38" fontId="13" fillId="0" borderId="20" xfId="1" applyFont="1" applyBorder="1">
      <alignment vertical="center"/>
    </xf>
    <xf numFmtId="38" fontId="13" fillId="0" borderId="14" xfId="1" applyFont="1" applyBorder="1" applyAlignment="1">
      <alignment horizontal="center" vertical="center"/>
    </xf>
    <xf numFmtId="176" fontId="13" fillId="0" borderId="15" xfId="1" applyNumberFormat="1" applyFont="1" applyBorder="1" applyAlignment="1">
      <alignment horizontal="center" vertical="center"/>
    </xf>
    <xf numFmtId="38" fontId="13" fillId="0" borderId="17" xfId="1" applyFont="1" applyBorder="1">
      <alignment vertical="center"/>
    </xf>
    <xf numFmtId="38" fontId="13" fillId="0" borderId="39" xfId="1" applyFont="1" applyBorder="1">
      <alignment vertical="center"/>
    </xf>
    <xf numFmtId="38" fontId="10" fillId="7" borderId="62" xfId="1" applyFont="1" applyFill="1" applyBorder="1" applyAlignment="1">
      <alignment horizontal="center" vertical="center"/>
    </xf>
    <xf numFmtId="38" fontId="10" fillId="7" borderId="41" xfId="1" applyFont="1" applyFill="1" applyBorder="1" applyAlignment="1">
      <alignment horizontal="center" vertical="center"/>
    </xf>
    <xf numFmtId="38" fontId="10" fillId="7" borderId="42" xfId="1" applyFont="1" applyFill="1" applyBorder="1" applyAlignment="1">
      <alignment horizontal="center" vertical="center"/>
    </xf>
    <xf numFmtId="38" fontId="10" fillId="7" borderId="42" xfId="1" applyFont="1" applyFill="1" applyBorder="1">
      <alignment vertical="center"/>
    </xf>
    <xf numFmtId="38" fontId="10" fillId="7" borderId="52" xfId="1" applyFont="1" applyFill="1" applyBorder="1">
      <alignment vertical="center"/>
    </xf>
    <xf numFmtId="38" fontId="10" fillId="7" borderId="41" xfId="1" applyFont="1" applyFill="1" applyBorder="1">
      <alignment vertical="center"/>
    </xf>
    <xf numFmtId="0" fontId="6" fillId="7" borderId="9" xfId="0" applyFont="1" applyFill="1" applyBorder="1" applyAlignment="1">
      <alignment horizontal="center" vertical="center"/>
    </xf>
    <xf numFmtId="177" fontId="6" fillId="7" borderId="9" xfId="1" applyNumberFormat="1" applyFont="1" applyFill="1" applyBorder="1" applyAlignment="1">
      <alignment horizontal="center" vertical="center"/>
    </xf>
    <xf numFmtId="38" fontId="13" fillId="2" borderId="35" xfId="1" applyFont="1" applyFill="1" applyBorder="1" applyAlignment="1">
      <alignment horizontal="center" vertical="center"/>
    </xf>
    <xf numFmtId="38" fontId="6" fillId="0" borderId="16" xfId="1" applyFont="1" applyBorder="1" applyAlignment="1">
      <alignment horizontal="center" vertical="center"/>
    </xf>
    <xf numFmtId="38" fontId="14" fillId="0" borderId="1" xfId="1" applyFont="1" applyBorder="1" applyAlignment="1">
      <alignment horizontal="center" vertical="center"/>
    </xf>
    <xf numFmtId="38" fontId="6" fillId="2" borderId="4" xfId="1" applyFont="1" applyFill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2" borderId="16" xfId="1" applyFont="1" applyFill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55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15" fillId="0" borderId="3" xfId="1" applyFont="1" applyBorder="1" applyAlignment="1">
      <alignment horizontal="center" vertical="center"/>
    </xf>
    <xf numFmtId="38" fontId="15" fillId="0" borderId="2" xfId="1" applyFont="1" applyBorder="1" applyAlignment="1">
      <alignment horizontal="center" vertical="center"/>
    </xf>
    <xf numFmtId="38" fontId="15" fillId="0" borderId="57" xfId="1" applyFont="1" applyBorder="1" applyAlignment="1">
      <alignment horizontal="center" vertical="center"/>
    </xf>
    <xf numFmtId="38" fontId="15" fillId="2" borderId="1" xfId="1" applyFont="1" applyFill="1" applyBorder="1" applyAlignment="1">
      <alignment horizontal="center" vertical="center"/>
    </xf>
    <xf numFmtId="38" fontId="15" fillId="0" borderId="1" xfId="1" applyFont="1" applyBorder="1" applyAlignment="1">
      <alignment horizontal="center" vertical="center"/>
    </xf>
    <xf numFmtId="38" fontId="15" fillId="0" borderId="18" xfId="1" applyFont="1" applyBorder="1" applyAlignment="1">
      <alignment horizontal="center" vertical="center"/>
    </xf>
    <xf numFmtId="38" fontId="15" fillId="0" borderId="14" xfId="1" applyFont="1" applyBorder="1" applyAlignment="1">
      <alignment horizontal="center" vertical="center"/>
    </xf>
    <xf numFmtId="38" fontId="15" fillId="0" borderId="15" xfId="1" applyFont="1" applyBorder="1" applyAlignment="1">
      <alignment horizontal="center" vertical="center"/>
    </xf>
    <xf numFmtId="38" fontId="15" fillId="0" borderId="17" xfId="1" applyFont="1" applyBorder="1" applyAlignment="1">
      <alignment horizontal="center" vertical="center"/>
    </xf>
    <xf numFmtId="38" fontId="15" fillId="0" borderId="8" xfId="1" applyFont="1" applyBorder="1" applyAlignment="1">
      <alignment horizontal="center" vertical="center"/>
    </xf>
    <xf numFmtId="176" fontId="6" fillId="0" borderId="18" xfId="1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/>
    </xf>
    <xf numFmtId="38" fontId="15" fillId="2" borderId="15" xfId="1" applyFont="1" applyFill="1" applyBorder="1" applyAlignment="1">
      <alignment horizontal="center" vertical="center"/>
    </xf>
    <xf numFmtId="38" fontId="6" fillId="2" borderId="14" xfId="1" applyFont="1" applyFill="1" applyBorder="1">
      <alignment vertical="center"/>
    </xf>
    <xf numFmtId="38" fontId="6" fillId="2" borderId="15" xfId="1" applyFont="1" applyFill="1" applyBorder="1">
      <alignment vertical="center"/>
    </xf>
    <xf numFmtId="38" fontId="15" fillId="0" borderId="27" xfId="1" applyFont="1" applyBorder="1" applyAlignment="1">
      <alignment horizontal="center" vertical="center"/>
    </xf>
    <xf numFmtId="38" fontId="6" fillId="4" borderId="15" xfId="1" applyFont="1" applyFill="1" applyBorder="1" applyAlignment="1">
      <alignment horizontal="center" vertical="center"/>
    </xf>
    <xf numFmtId="176" fontId="6" fillId="6" borderId="3" xfId="1" applyNumberFormat="1" applyFont="1" applyFill="1" applyBorder="1" applyAlignment="1">
      <alignment horizontal="center" vertical="center"/>
    </xf>
    <xf numFmtId="38" fontId="6" fillId="6" borderId="8" xfId="1" applyFont="1" applyFill="1" applyBorder="1" applyAlignment="1">
      <alignment horizontal="center" vertical="center"/>
    </xf>
    <xf numFmtId="38" fontId="17" fillId="9" borderId="55" xfId="1" applyFont="1" applyFill="1" applyBorder="1" applyAlignment="1">
      <alignment horizontal="center" vertical="center"/>
    </xf>
    <xf numFmtId="38" fontId="17" fillId="9" borderId="36" xfId="1" applyFont="1" applyFill="1" applyBorder="1" applyAlignment="1">
      <alignment horizontal="center" vertical="center"/>
    </xf>
    <xf numFmtId="38" fontId="17" fillId="0" borderId="37" xfId="1" applyFont="1" applyBorder="1" applyAlignment="1">
      <alignment horizontal="center" vertical="center"/>
    </xf>
    <xf numFmtId="38" fontId="15" fillId="0" borderId="62" xfId="1" applyFont="1" applyBorder="1" applyAlignment="1">
      <alignment horizontal="center" vertical="center"/>
    </xf>
    <xf numFmtId="38" fontId="15" fillId="0" borderId="41" xfId="1" applyFont="1" applyBorder="1" applyAlignment="1">
      <alignment horizontal="center" vertical="center"/>
    </xf>
    <xf numFmtId="38" fontId="15" fillId="0" borderId="42" xfId="1" applyFont="1" applyBorder="1" applyAlignment="1">
      <alignment horizontal="center" vertical="center"/>
    </xf>
    <xf numFmtId="38" fontId="6" fillId="0" borderId="52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38" fontId="6" fillId="0" borderId="43" xfId="1" applyFont="1" applyBorder="1">
      <alignment vertical="center"/>
    </xf>
    <xf numFmtId="38" fontId="6" fillId="0" borderId="2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6" fillId="3" borderId="63" xfId="0" applyFont="1" applyFill="1" applyBorder="1">
      <alignment vertical="center"/>
    </xf>
    <xf numFmtId="0" fontId="6" fillId="3" borderId="45" xfId="0" applyFont="1" applyFill="1" applyBorder="1">
      <alignment vertical="center"/>
    </xf>
    <xf numFmtId="38" fontId="13" fillId="0" borderId="33" xfId="1" applyFont="1" applyBorder="1" applyAlignment="1">
      <alignment horizontal="center" vertical="center"/>
    </xf>
    <xf numFmtId="38" fontId="13" fillId="0" borderId="5" xfId="1" applyFont="1" applyBorder="1">
      <alignment vertical="center"/>
    </xf>
    <xf numFmtId="38" fontId="13" fillId="0" borderId="7" xfId="1" applyFont="1" applyBorder="1">
      <alignment vertical="center"/>
    </xf>
    <xf numFmtId="38" fontId="13" fillId="2" borderId="33" xfId="1" applyFont="1" applyFill="1" applyBorder="1" applyAlignment="1">
      <alignment horizontal="center" vertical="center"/>
    </xf>
    <xf numFmtId="38" fontId="13" fillId="2" borderId="25" xfId="1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6" fillId="3" borderId="40" xfId="0" applyFont="1" applyFill="1" applyBorder="1">
      <alignment vertical="center"/>
    </xf>
    <xf numFmtId="38" fontId="6" fillId="2" borderId="33" xfId="1" applyFont="1" applyFill="1" applyBorder="1" applyAlignment="1">
      <alignment horizontal="center" vertical="center"/>
    </xf>
    <xf numFmtId="38" fontId="6" fillId="2" borderId="5" xfId="1" applyFont="1" applyFill="1" applyBorder="1" applyAlignment="1">
      <alignment horizontal="center" vertical="center"/>
    </xf>
    <xf numFmtId="38" fontId="15" fillId="0" borderId="6" xfId="1" applyFont="1" applyBorder="1" applyAlignment="1">
      <alignment horizontal="center" vertical="center"/>
    </xf>
    <xf numFmtId="38" fontId="6" fillId="0" borderId="64" xfId="1" applyFont="1" applyBorder="1">
      <alignment vertical="center"/>
    </xf>
    <xf numFmtId="38" fontId="15" fillId="0" borderId="37" xfId="1" applyFont="1" applyBorder="1" applyAlignment="1">
      <alignment horizontal="center" vertical="center"/>
    </xf>
    <xf numFmtId="38" fontId="6" fillId="0" borderId="65" xfId="1" applyFont="1" applyBorder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40" xfId="0" applyFont="1" applyBorder="1">
      <alignment vertical="center"/>
    </xf>
    <xf numFmtId="0" fontId="7" fillId="3" borderId="57" xfId="0" applyFont="1" applyFill="1" applyBorder="1" applyAlignment="1">
      <alignment horizontal="center" vertical="center"/>
    </xf>
    <xf numFmtId="0" fontId="6" fillId="3" borderId="64" xfId="0" applyFont="1" applyFill="1" applyBorder="1">
      <alignment vertical="center"/>
    </xf>
    <xf numFmtId="38" fontId="13" fillId="0" borderId="57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18" fillId="0" borderId="2" xfId="1" applyFont="1" applyBorder="1" applyAlignment="1">
      <alignment horizontal="center" vertical="center"/>
    </xf>
    <xf numFmtId="38" fontId="18" fillId="0" borderId="15" xfId="1" applyFont="1" applyBorder="1" applyAlignment="1">
      <alignment horizontal="center" vertical="center"/>
    </xf>
    <xf numFmtId="38" fontId="18" fillId="0" borderId="33" xfId="1" applyFont="1" applyBorder="1" applyAlignment="1">
      <alignment horizontal="center" vertical="center"/>
    </xf>
    <xf numFmtId="38" fontId="18" fillId="0" borderId="57" xfId="1" applyFont="1" applyBorder="1" applyAlignment="1">
      <alignment horizontal="center" vertical="center"/>
    </xf>
    <xf numFmtId="38" fontId="18" fillId="0" borderId="37" xfId="1" applyFont="1" applyBorder="1" applyAlignment="1">
      <alignment horizontal="center" vertical="center"/>
    </xf>
    <xf numFmtId="38" fontId="18" fillId="2" borderId="6" xfId="1" applyFont="1" applyFill="1" applyBorder="1" applyAlignment="1">
      <alignment horizontal="center" vertical="center"/>
    </xf>
    <xf numFmtId="38" fontId="18" fillId="0" borderId="6" xfId="1" applyFont="1" applyBorder="1" applyAlignment="1">
      <alignment horizontal="center" vertical="center"/>
    </xf>
    <xf numFmtId="38" fontId="18" fillId="0" borderId="8" xfId="1" applyFont="1" applyBorder="1" applyAlignment="1">
      <alignment horizontal="center" vertical="center"/>
    </xf>
    <xf numFmtId="38" fontId="18" fillId="0" borderId="1" xfId="1" applyFont="1" applyBorder="1" applyAlignment="1">
      <alignment horizontal="center" vertical="center"/>
    </xf>
    <xf numFmtId="38" fontId="18" fillId="0" borderId="3" xfId="1" applyFont="1" applyBorder="1" applyAlignment="1">
      <alignment horizontal="center" vertical="center"/>
    </xf>
    <xf numFmtId="38" fontId="18" fillId="0" borderId="27" xfId="1" applyFont="1" applyBorder="1" applyAlignment="1">
      <alignment horizontal="center" vertical="center"/>
    </xf>
    <xf numFmtId="38" fontId="18" fillId="2" borderId="1" xfId="1" applyFont="1" applyFill="1" applyBorder="1" applyAlignment="1">
      <alignment horizontal="center" vertical="center"/>
    </xf>
    <xf numFmtId="38" fontId="18" fillId="8" borderId="1" xfId="1" applyFont="1" applyFill="1" applyBorder="1" applyAlignment="1">
      <alignment horizontal="center" vertical="center"/>
    </xf>
    <xf numFmtId="38" fontId="15" fillId="8" borderId="1" xfId="1" applyFont="1" applyFill="1" applyBorder="1" applyAlignment="1">
      <alignment horizontal="center" vertical="center"/>
    </xf>
    <xf numFmtId="38" fontId="6" fillId="8" borderId="1" xfId="1" applyFont="1" applyFill="1" applyBorder="1">
      <alignment vertical="center"/>
    </xf>
    <xf numFmtId="176" fontId="18" fillId="0" borderId="16" xfId="1" applyNumberFormat="1" applyFont="1" applyBorder="1" applyAlignment="1">
      <alignment horizontal="left" vertical="center"/>
    </xf>
    <xf numFmtId="176" fontId="18" fillId="0" borderId="1" xfId="1" applyNumberFormat="1" applyFont="1" applyBorder="1" applyAlignment="1">
      <alignment horizontal="left" vertical="center"/>
    </xf>
    <xf numFmtId="38" fontId="6" fillId="0" borderId="31" xfId="1" applyFont="1" applyBorder="1">
      <alignment vertical="center"/>
    </xf>
    <xf numFmtId="38" fontId="13" fillId="6" borderId="3" xfId="1" applyFont="1" applyFill="1" applyBorder="1" applyAlignment="1">
      <alignment horizontal="center" vertical="center"/>
    </xf>
    <xf numFmtId="38" fontId="19" fillId="0" borderId="2" xfId="1" applyFont="1" applyBorder="1" applyAlignment="1">
      <alignment horizontal="center" vertical="center"/>
    </xf>
    <xf numFmtId="38" fontId="19" fillId="2" borderId="56" xfId="1" applyFont="1" applyFill="1" applyBorder="1" applyAlignment="1">
      <alignment horizontal="center" vertical="center"/>
    </xf>
    <xf numFmtId="38" fontId="6" fillId="8" borderId="37" xfId="1" applyFont="1" applyFill="1" applyBorder="1" applyAlignment="1">
      <alignment horizontal="center" vertical="center"/>
    </xf>
    <xf numFmtId="176" fontId="6" fillId="8" borderId="2" xfId="1" applyNumberFormat="1" applyFont="1" applyFill="1" applyBorder="1" applyAlignment="1">
      <alignment horizontal="center" vertical="center"/>
    </xf>
    <xf numFmtId="38" fontId="6" fillId="8" borderId="3" xfId="1" applyFont="1" applyFill="1" applyBorder="1" applyAlignment="1">
      <alignment horizontal="center" vertical="center"/>
    </xf>
    <xf numFmtId="38" fontId="6" fillId="8" borderId="10" xfId="1" applyFont="1" applyFill="1" applyBorder="1" applyAlignment="1">
      <alignment horizontal="center" vertical="center"/>
    </xf>
    <xf numFmtId="38" fontId="6" fillId="8" borderId="2" xfId="1" applyFont="1" applyFill="1" applyBorder="1" applyAlignment="1">
      <alignment horizontal="center" vertical="center"/>
    </xf>
    <xf numFmtId="38" fontId="6" fillId="8" borderId="4" xfId="1" applyFont="1" applyFill="1" applyBorder="1">
      <alignment vertical="center"/>
    </xf>
    <xf numFmtId="38" fontId="20" fillId="6" borderId="1" xfId="1" applyFont="1" applyFill="1" applyBorder="1" applyAlignment="1">
      <alignment horizontal="center" vertical="center"/>
    </xf>
    <xf numFmtId="38" fontId="18" fillId="0" borderId="1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8" borderId="1" xfId="1" applyFont="1" applyFill="1" applyBorder="1" applyAlignment="1">
      <alignment horizontal="center" vertical="center"/>
    </xf>
    <xf numFmtId="38" fontId="15" fillId="0" borderId="16" xfId="1" applyFont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18" fillId="8" borderId="4" xfId="1" applyFont="1" applyFill="1" applyBorder="1" applyAlignment="1">
      <alignment horizontal="center" vertical="center"/>
    </xf>
    <xf numFmtId="38" fontId="6" fillId="8" borderId="2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2" borderId="4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38" fontId="6" fillId="6" borderId="11" xfId="1" applyFont="1" applyFill="1" applyBorder="1" applyAlignment="1">
      <alignment horizontal="center" vertical="center"/>
    </xf>
    <xf numFmtId="38" fontId="6" fillId="6" borderId="12" xfId="1" applyFont="1" applyFill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2" borderId="16" xfId="1" applyFont="1" applyFill="1" applyBorder="1" applyAlignment="1">
      <alignment horizontal="center" vertical="center"/>
    </xf>
    <xf numFmtId="38" fontId="6" fillId="2" borderId="14" xfId="1" applyFont="1" applyFill="1" applyBorder="1" applyAlignment="1">
      <alignment horizontal="center" vertical="center"/>
    </xf>
    <xf numFmtId="38" fontId="6" fillId="0" borderId="55" xfId="1" applyFont="1" applyBorder="1" applyAlignment="1">
      <alignment horizontal="center" vertical="center"/>
    </xf>
    <xf numFmtId="38" fontId="6" fillId="0" borderId="45" xfId="1" applyFont="1" applyBorder="1" applyAlignment="1">
      <alignment horizontal="center" vertical="center"/>
    </xf>
    <xf numFmtId="38" fontId="18" fillId="0" borderId="10" xfId="1" applyFont="1" applyBorder="1" applyAlignment="1">
      <alignment horizontal="center" vertical="center"/>
    </xf>
    <xf numFmtId="38" fontId="16" fillId="0" borderId="20" xfId="3" applyNumberFormat="1" applyBorder="1" applyAlignment="1">
      <alignment horizontal="center" vertical="center"/>
    </xf>
    <xf numFmtId="38" fontId="16" fillId="0" borderId="20" xfId="3" applyNumberFormat="1" applyBorder="1" applyAlignment="1">
      <alignment horizontal="center" vertical="center" shrinkToFit="1"/>
    </xf>
    <xf numFmtId="38" fontId="6" fillId="0" borderId="17" xfId="1" applyFont="1" applyBorder="1" applyAlignment="1">
      <alignment horizontal="center" vertical="center" shrinkToFit="1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百分比" xfId="2" builtinId="5"/>
    <cellStyle name="常规" xfId="0" builtinId="0"/>
    <cellStyle name="超链接" xfId="3" builtinId="8"/>
    <cellStyle name="千位分隔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2.princehotels.co.jp/takanawa-area/banquet/detail/kougyoku.html" TargetMode="External"/><Relationship Id="rId1" Type="http://schemas.openxmlformats.org/officeDocument/2006/relationships/hyperlink" Target="https://www.hiltonodaiba.jp/mice/sunset_terra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29"/>
  <sheetViews>
    <sheetView tabSelected="1" view="pageBreakPreview" topLeftCell="C416" zoomScale="91" zoomScaleSheetLayoutView="91" workbookViewId="0">
      <selection activeCell="M444" sqref="M444"/>
    </sheetView>
  </sheetViews>
  <sheetFormatPr defaultRowHeight="13.5"/>
  <cols>
    <col min="1" max="1" width="27" style="1" customWidth="1"/>
    <col min="2" max="2" width="22.75" style="1" customWidth="1"/>
    <col min="3" max="3" width="20.375" style="1" customWidth="1"/>
    <col min="4" max="4" width="15.375" style="1" customWidth="1"/>
    <col min="5" max="5" width="17.375" style="2" customWidth="1"/>
    <col min="6" max="7" width="14.5" style="2" customWidth="1"/>
    <col min="8" max="8" width="9" style="2"/>
    <col min="9" max="9" width="9" style="1"/>
    <col min="10" max="10" width="9" style="2"/>
    <col min="11" max="11" width="21.125" style="2" customWidth="1"/>
    <col min="12" max="12" width="15.875" style="2" customWidth="1"/>
    <col min="13" max="13" width="9" style="2"/>
    <col min="14" max="14" width="22.75" style="2" customWidth="1"/>
    <col min="15" max="16384" width="9" style="2"/>
  </cols>
  <sheetData>
    <row r="1" spans="1:12" ht="50.25" customHeight="1" thickBot="1">
      <c r="A1" s="310" t="s">
        <v>20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</row>
    <row r="2" spans="1:12" ht="28.5" customHeight="1" thickBot="1">
      <c r="A2" s="10"/>
      <c r="B2" s="10"/>
      <c r="C2" s="10"/>
      <c r="D2" s="10"/>
      <c r="E2" s="10"/>
      <c r="F2" s="10"/>
      <c r="G2" s="10"/>
      <c r="H2" s="10"/>
      <c r="I2" s="10"/>
      <c r="J2" s="10"/>
      <c r="K2" s="151" t="s">
        <v>19</v>
      </c>
      <c r="L2" s="150">
        <v>0.95</v>
      </c>
    </row>
    <row r="3" spans="1:12" ht="18.75" customHeight="1" thickBot="1">
      <c r="A3" s="10"/>
      <c r="B3" s="10"/>
      <c r="C3" s="10"/>
      <c r="D3" s="10"/>
      <c r="E3" s="11"/>
      <c r="F3" s="11"/>
      <c r="G3" s="11"/>
      <c r="H3" s="11"/>
      <c r="I3" s="10"/>
      <c r="J3" s="11"/>
      <c r="K3" s="11"/>
      <c r="L3" s="11"/>
    </row>
    <row r="4" spans="1:12" ht="18.75" customHeight="1" thickBot="1">
      <c r="A4" s="245" t="s">
        <v>23</v>
      </c>
      <c r="B4" s="246"/>
      <c r="C4" s="246"/>
      <c r="D4" s="246"/>
      <c r="E4" s="247"/>
      <c r="F4" s="247"/>
      <c r="G4" s="247"/>
      <c r="H4" s="247"/>
      <c r="I4" s="246"/>
      <c r="J4" s="247"/>
      <c r="K4" s="247"/>
      <c r="L4" s="248"/>
    </row>
    <row r="5" spans="1:12" ht="18.75" customHeight="1">
      <c r="A5" s="158" t="s">
        <v>186</v>
      </c>
      <c r="B5" s="88" t="s">
        <v>2</v>
      </c>
      <c r="C5" s="88" t="s">
        <v>9</v>
      </c>
      <c r="D5" s="88" t="s">
        <v>3</v>
      </c>
      <c r="E5" s="88" t="s">
        <v>5</v>
      </c>
      <c r="F5" s="103" t="s">
        <v>7</v>
      </c>
      <c r="G5" s="88" t="s">
        <v>18</v>
      </c>
      <c r="H5" s="104"/>
      <c r="I5" s="88" t="s">
        <v>17</v>
      </c>
      <c r="J5" s="105"/>
      <c r="K5" s="88" t="s">
        <v>8</v>
      </c>
      <c r="L5" s="69" t="s">
        <v>4</v>
      </c>
    </row>
    <row r="6" spans="1:12" ht="18.75" customHeight="1">
      <c r="A6" s="116" t="s">
        <v>12</v>
      </c>
      <c r="B6" s="289" t="s">
        <v>321</v>
      </c>
      <c r="C6" s="213" t="s">
        <v>10</v>
      </c>
      <c r="D6" s="19">
        <v>43351</v>
      </c>
      <c r="E6" s="20">
        <v>40885</v>
      </c>
      <c r="F6" s="212">
        <f>E6/2</f>
        <v>20442.5</v>
      </c>
      <c r="G6" s="20">
        <f>F6*L2</f>
        <v>19420.375</v>
      </c>
      <c r="H6" s="213" t="s">
        <v>1</v>
      </c>
      <c r="I6" s="20">
        <v>80</v>
      </c>
      <c r="J6" s="20" t="s">
        <v>0</v>
      </c>
      <c r="K6" s="21">
        <f>G6*I6</f>
        <v>1553630</v>
      </c>
      <c r="L6" s="32"/>
    </row>
    <row r="7" spans="1:12" ht="18.75" customHeight="1">
      <c r="A7" s="29" t="s">
        <v>13</v>
      </c>
      <c r="B7" s="289" t="s">
        <v>321</v>
      </c>
      <c r="C7" s="213" t="s">
        <v>10</v>
      </c>
      <c r="D7" s="19">
        <v>43352</v>
      </c>
      <c r="E7" s="20">
        <v>27524</v>
      </c>
      <c r="F7" s="212">
        <f t="shared" ref="F7:F8" si="0">E7/2</f>
        <v>13762</v>
      </c>
      <c r="G7" s="20">
        <f>F7*L2</f>
        <v>13073.9</v>
      </c>
      <c r="H7" s="213" t="s">
        <v>1</v>
      </c>
      <c r="I7" s="20">
        <v>80</v>
      </c>
      <c r="J7" s="20" t="s">
        <v>0</v>
      </c>
      <c r="K7" s="21">
        <f t="shared" ref="K7:K14" si="1">G7*I7</f>
        <v>1045912</v>
      </c>
      <c r="L7" s="152"/>
    </row>
    <row r="8" spans="1:12" ht="18.75" customHeight="1">
      <c r="A8" s="29"/>
      <c r="B8" s="289" t="s">
        <v>321</v>
      </c>
      <c r="C8" s="213" t="s">
        <v>10</v>
      </c>
      <c r="D8" s="19">
        <v>43353</v>
      </c>
      <c r="E8" s="20">
        <v>27524</v>
      </c>
      <c r="F8" s="212">
        <f t="shared" si="0"/>
        <v>13762</v>
      </c>
      <c r="G8" s="20">
        <f>F8*L2</f>
        <v>13073.9</v>
      </c>
      <c r="H8" s="213" t="s">
        <v>1</v>
      </c>
      <c r="I8" s="20">
        <v>80</v>
      </c>
      <c r="J8" s="20" t="s">
        <v>0</v>
      </c>
      <c r="K8" s="21">
        <f t="shared" si="1"/>
        <v>1045912</v>
      </c>
      <c r="L8" s="152">
        <f>SUM(K6:K8)</f>
        <v>3645454</v>
      </c>
    </row>
    <row r="9" spans="1:12" ht="18.75" customHeight="1">
      <c r="A9" s="116" t="s">
        <v>11</v>
      </c>
      <c r="B9" s="289" t="s">
        <v>321</v>
      </c>
      <c r="C9" s="213" t="s">
        <v>10</v>
      </c>
      <c r="D9" s="19">
        <v>43351</v>
      </c>
      <c r="E9" s="20">
        <v>40885</v>
      </c>
      <c r="F9" s="212">
        <f>E9/2</f>
        <v>20442.5</v>
      </c>
      <c r="G9" s="20">
        <f>F9*L2</f>
        <v>19420.375</v>
      </c>
      <c r="H9" s="213" t="s">
        <v>1</v>
      </c>
      <c r="I9" s="20">
        <v>400</v>
      </c>
      <c r="J9" s="20" t="s">
        <v>0</v>
      </c>
      <c r="K9" s="21">
        <f t="shared" si="1"/>
        <v>7768150</v>
      </c>
      <c r="L9" s="32"/>
    </row>
    <row r="10" spans="1:12" ht="18.75" customHeight="1">
      <c r="A10" s="29" t="s">
        <v>14</v>
      </c>
      <c r="B10" s="289" t="s">
        <v>321</v>
      </c>
      <c r="C10" s="213" t="s">
        <v>10</v>
      </c>
      <c r="D10" s="19">
        <v>43352</v>
      </c>
      <c r="E10" s="20">
        <v>27524</v>
      </c>
      <c r="F10" s="212">
        <f t="shared" ref="F10:F14" si="2">E10/2</f>
        <v>13762</v>
      </c>
      <c r="G10" s="20">
        <f>F10*L2</f>
        <v>13073.9</v>
      </c>
      <c r="H10" s="213" t="s">
        <v>1</v>
      </c>
      <c r="I10" s="20">
        <v>400</v>
      </c>
      <c r="J10" s="20" t="s">
        <v>0</v>
      </c>
      <c r="K10" s="21">
        <f t="shared" si="1"/>
        <v>5229560</v>
      </c>
      <c r="L10" s="152"/>
    </row>
    <row r="11" spans="1:12" ht="18.75" customHeight="1">
      <c r="A11" s="29"/>
      <c r="B11" s="289" t="s">
        <v>321</v>
      </c>
      <c r="C11" s="213" t="s">
        <v>10</v>
      </c>
      <c r="D11" s="19">
        <v>43353</v>
      </c>
      <c r="E11" s="20">
        <v>27524</v>
      </c>
      <c r="F11" s="212">
        <f t="shared" si="2"/>
        <v>13762</v>
      </c>
      <c r="G11" s="20">
        <f>F11*L2</f>
        <v>13073.9</v>
      </c>
      <c r="H11" s="213" t="s">
        <v>1</v>
      </c>
      <c r="I11" s="20">
        <v>400</v>
      </c>
      <c r="J11" s="20" t="s">
        <v>0</v>
      </c>
      <c r="K11" s="21">
        <f t="shared" si="1"/>
        <v>5229560</v>
      </c>
      <c r="L11" s="152">
        <f>SUM(K9:K11)</f>
        <v>18227270</v>
      </c>
    </row>
    <row r="12" spans="1:12" ht="18.75" customHeight="1">
      <c r="A12" s="116" t="s">
        <v>15</v>
      </c>
      <c r="B12" s="289" t="s">
        <v>321</v>
      </c>
      <c r="C12" s="213" t="s">
        <v>10</v>
      </c>
      <c r="D12" s="19">
        <v>43351</v>
      </c>
      <c r="E12" s="20">
        <v>53395</v>
      </c>
      <c r="F12" s="212">
        <f t="shared" si="2"/>
        <v>26697.5</v>
      </c>
      <c r="G12" s="24">
        <f>F12*L2</f>
        <v>25362.625</v>
      </c>
      <c r="H12" s="213" t="s">
        <v>1</v>
      </c>
      <c r="I12" s="20">
        <v>100</v>
      </c>
      <c r="J12" s="20" t="s">
        <v>0</v>
      </c>
      <c r="K12" s="21">
        <f t="shared" si="1"/>
        <v>2536262.5</v>
      </c>
      <c r="L12" s="32"/>
    </row>
    <row r="13" spans="1:12" ht="18.75" customHeight="1">
      <c r="A13" s="29" t="s">
        <v>16</v>
      </c>
      <c r="B13" s="289" t="s">
        <v>321</v>
      </c>
      <c r="C13" s="213" t="s">
        <v>10</v>
      </c>
      <c r="D13" s="19">
        <v>43352</v>
      </c>
      <c r="E13" s="20">
        <v>36434</v>
      </c>
      <c r="F13" s="212">
        <f t="shared" si="2"/>
        <v>18217</v>
      </c>
      <c r="G13" s="20">
        <f>F13*L2</f>
        <v>17306.149999999998</v>
      </c>
      <c r="H13" s="213" t="s">
        <v>1</v>
      </c>
      <c r="I13" s="20">
        <v>100</v>
      </c>
      <c r="J13" s="20" t="s">
        <v>0</v>
      </c>
      <c r="K13" s="21">
        <f t="shared" si="1"/>
        <v>1730614.9999999998</v>
      </c>
      <c r="L13" s="152"/>
    </row>
    <row r="14" spans="1:12" ht="18.75" customHeight="1">
      <c r="A14" s="110"/>
      <c r="B14" s="289" t="s">
        <v>321</v>
      </c>
      <c r="C14" s="213" t="s">
        <v>10</v>
      </c>
      <c r="D14" s="19">
        <v>43353</v>
      </c>
      <c r="E14" s="20">
        <v>36434</v>
      </c>
      <c r="F14" s="212">
        <f t="shared" si="2"/>
        <v>18217</v>
      </c>
      <c r="G14" s="20">
        <f>F14*L2</f>
        <v>17306.149999999998</v>
      </c>
      <c r="H14" s="213" t="s">
        <v>1</v>
      </c>
      <c r="I14" s="20">
        <v>100</v>
      </c>
      <c r="J14" s="20" t="s">
        <v>0</v>
      </c>
      <c r="K14" s="21">
        <f t="shared" si="1"/>
        <v>1730614.9999999998</v>
      </c>
      <c r="L14" s="30">
        <f>SUM(K12:K14)</f>
        <v>5997492.5</v>
      </c>
    </row>
    <row r="15" spans="1:12" ht="18.75" customHeight="1" thickBot="1">
      <c r="A15" s="93" t="s">
        <v>4</v>
      </c>
      <c r="B15" s="153"/>
      <c r="C15" s="153"/>
      <c r="D15" s="60"/>
      <c r="E15" s="154"/>
      <c r="F15" s="155"/>
      <c r="G15" s="154"/>
      <c r="H15" s="156"/>
      <c r="I15" s="60"/>
      <c r="J15" s="154"/>
      <c r="K15" s="154">
        <f>SUM(K6:K14)</f>
        <v>27870216.5</v>
      </c>
      <c r="L15" s="157"/>
    </row>
    <row r="16" spans="1:12" ht="18.75" customHeight="1">
      <c r="A16" s="199" t="s">
        <v>228</v>
      </c>
      <c r="B16" s="88" t="s">
        <v>2</v>
      </c>
      <c r="C16" s="88" t="s">
        <v>9</v>
      </c>
      <c r="D16" s="88" t="s">
        <v>3</v>
      </c>
      <c r="E16" s="88" t="s">
        <v>5</v>
      </c>
      <c r="F16" s="103" t="s">
        <v>5</v>
      </c>
      <c r="G16" s="88" t="s">
        <v>18</v>
      </c>
      <c r="H16" s="104"/>
      <c r="I16" s="88" t="s">
        <v>17</v>
      </c>
      <c r="J16" s="105"/>
      <c r="K16" s="88" t="s">
        <v>8</v>
      </c>
      <c r="L16" s="69" t="s">
        <v>4</v>
      </c>
    </row>
    <row r="17" spans="1:12" ht="18.75" customHeight="1">
      <c r="A17" s="116" t="s">
        <v>12</v>
      </c>
      <c r="B17" s="289" t="s">
        <v>322</v>
      </c>
      <c r="C17" s="213" t="s">
        <v>10</v>
      </c>
      <c r="D17" s="19">
        <v>43351</v>
      </c>
      <c r="E17" s="20">
        <v>40885</v>
      </c>
      <c r="F17" s="212">
        <f>E17</f>
        <v>40885</v>
      </c>
      <c r="G17" s="20">
        <f>F17*L2</f>
        <v>38840.75</v>
      </c>
      <c r="H17" s="213" t="s">
        <v>1</v>
      </c>
      <c r="I17" s="20">
        <v>0</v>
      </c>
      <c r="J17" s="20" t="s">
        <v>0</v>
      </c>
      <c r="K17" s="21">
        <f>G17*I17</f>
        <v>0</v>
      </c>
      <c r="L17" s="32"/>
    </row>
    <row r="18" spans="1:12" ht="18.75" customHeight="1">
      <c r="A18" s="29" t="s">
        <v>13</v>
      </c>
      <c r="B18" s="289" t="s">
        <v>322</v>
      </c>
      <c r="C18" s="213" t="s">
        <v>10</v>
      </c>
      <c r="D18" s="19">
        <v>43352</v>
      </c>
      <c r="E18" s="20">
        <v>23960</v>
      </c>
      <c r="F18" s="212">
        <f t="shared" ref="F18:F25" si="3">E18</f>
        <v>23960</v>
      </c>
      <c r="G18" s="20">
        <f>F18*L2</f>
        <v>22762</v>
      </c>
      <c r="H18" s="213" t="s">
        <v>1</v>
      </c>
      <c r="I18" s="20">
        <v>0</v>
      </c>
      <c r="J18" s="20" t="s">
        <v>0</v>
      </c>
      <c r="K18" s="21">
        <f t="shared" ref="K18:K21" si="4">G18*I18</f>
        <v>0</v>
      </c>
      <c r="L18" s="152"/>
    </row>
    <row r="19" spans="1:12" ht="18.75" customHeight="1">
      <c r="A19" s="29"/>
      <c r="B19" s="289" t="s">
        <v>322</v>
      </c>
      <c r="C19" s="213" t="s">
        <v>10</v>
      </c>
      <c r="D19" s="19">
        <v>43353</v>
      </c>
      <c r="E19" s="20">
        <v>27524</v>
      </c>
      <c r="F19" s="212">
        <f t="shared" si="3"/>
        <v>27524</v>
      </c>
      <c r="G19" s="20">
        <f>F19*L2</f>
        <v>26147.8</v>
      </c>
      <c r="H19" s="213" t="s">
        <v>1</v>
      </c>
      <c r="I19" s="20">
        <v>0</v>
      </c>
      <c r="J19" s="20" t="s">
        <v>0</v>
      </c>
      <c r="K19" s="21">
        <f t="shared" si="4"/>
        <v>0</v>
      </c>
      <c r="L19" s="152">
        <f>SUM(K17:K19)</f>
        <v>0</v>
      </c>
    </row>
    <row r="20" spans="1:12" ht="18.75" customHeight="1">
      <c r="A20" s="116" t="s">
        <v>11</v>
      </c>
      <c r="B20" s="289" t="s">
        <v>322</v>
      </c>
      <c r="C20" s="213" t="s">
        <v>10</v>
      </c>
      <c r="D20" s="19">
        <v>43351</v>
      </c>
      <c r="E20" s="20">
        <v>40885</v>
      </c>
      <c r="F20" s="212">
        <f t="shared" si="3"/>
        <v>40885</v>
      </c>
      <c r="G20" s="20">
        <f>F20*L2</f>
        <v>38840.75</v>
      </c>
      <c r="H20" s="213" t="s">
        <v>1</v>
      </c>
      <c r="I20" s="20">
        <v>0</v>
      </c>
      <c r="J20" s="20" t="s">
        <v>0</v>
      </c>
      <c r="K20" s="21">
        <f t="shared" si="4"/>
        <v>0</v>
      </c>
      <c r="L20" s="32"/>
    </row>
    <row r="21" spans="1:12" ht="18.75" customHeight="1">
      <c r="A21" s="29" t="s">
        <v>14</v>
      </c>
      <c r="B21" s="289" t="s">
        <v>322</v>
      </c>
      <c r="C21" s="213" t="s">
        <v>10</v>
      </c>
      <c r="D21" s="19">
        <v>43352</v>
      </c>
      <c r="E21" s="20">
        <v>23960</v>
      </c>
      <c r="F21" s="212">
        <f t="shared" si="3"/>
        <v>23960</v>
      </c>
      <c r="G21" s="20">
        <f>F21*L2</f>
        <v>22762</v>
      </c>
      <c r="H21" s="213" t="s">
        <v>1</v>
      </c>
      <c r="I21" s="20">
        <v>0</v>
      </c>
      <c r="J21" s="20" t="s">
        <v>0</v>
      </c>
      <c r="K21" s="21">
        <f t="shared" si="4"/>
        <v>0</v>
      </c>
      <c r="L21" s="152"/>
    </row>
    <row r="22" spans="1:12" ht="18.75" customHeight="1">
      <c r="A22" s="29"/>
      <c r="B22" s="289" t="s">
        <v>322</v>
      </c>
      <c r="C22" s="213" t="s">
        <v>10</v>
      </c>
      <c r="D22" s="19">
        <v>43353</v>
      </c>
      <c r="E22" s="20">
        <v>27524</v>
      </c>
      <c r="F22" s="212">
        <f t="shared" si="3"/>
        <v>27524</v>
      </c>
      <c r="G22" s="20">
        <f>F22*L2</f>
        <v>26147.8</v>
      </c>
      <c r="H22" s="213" t="s">
        <v>1</v>
      </c>
      <c r="I22" s="20">
        <v>0</v>
      </c>
      <c r="J22" s="20" t="s">
        <v>0</v>
      </c>
      <c r="K22" s="21">
        <f>G22*I22</f>
        <v>0</v>
      </c>
      <c r="L22" s="152">
        <f>SUM(K20:K22)</f>
        <v>0</v>
      </c>
    </row>
    <row r="23" spans="1:12" ht="18.75" customHeight="1">
      <c r="A23" s="116" t="s">
        <v>15</v>
      </c>
      <c r="B23" s="289" t="s">
        <v>322</v>
      </c>
      <c r="C23" s="213" t="s">
        <v>10</v>
      </c>
      <c r="D23" s="19">
        <v>43351</v>
      </c>
      <c r="E23" s="20">
        <v>53395</v>
      </c>
      <c r="F23" s="212">
        <f t="shared" si="3"/>
        <v>53395</v>
      </c>
      <c r="G23" s="20">
        <f>F23*L2</f>
        <v>50725.25</v>
      </c>
      <c r="H23" s="213" t="s">
        <v>1</v>
      </c>
      <c r="I23" s="20">
        <v>0</v>
      </c>
      <c r="J23" s="20" t="s">
        <v>0</v>
      </c>
      <c r="K23" s="21">
        <f t="shared" ref="K23:K25" si="5">G23*I23</f>
        <v>0</v>
      </c>
      <c r="L23" s="32"/>
    </row>
    <row r="24" spans="1:12" ht="18.75" customHeight="1">
      <c r="A24" s="29" t="s">
        <v>16</v>
      </c>
      <c r="B24" s="289" t="s">
        <v>322</v>
      </c>
      <c r="C24" s="213" t="s">
        <v>10</v>
      </c>
      <c r="D24" s="19">
        <v>43352</v>
      </c>
      <c r="E24" s="20">
        <v>32870</v>
      </c>
      <c r="F24" s="212">
        <f t="shared" si="3"/>
        <v>32870</v>
      </c>
      <c r="G24" s="20">
        <f>F24*L2</f>
        <v>31226.5</v>
      </c>
      <c r="H24" s="213" t="s">
        <v>1</v>
      </c>
      <c r="I24" s="20">
        <v>0</v>
      </c>
      <c r="J24" s="20" t="s">
        <v>0</v>
      </c>
      <c r="K24" s="21">
        <f t="shared" si="5"/>
        <v>0</v>
      </c>
      <c r="L24" s="152"/>
    </row>
    <row r="25" spans="1:12" ht="18.75" customHeight="1">
      <c r="A25" s="110"/>
      <c r="B25" s="289" t="s">
        <v>322</v>
      </c>
      <c r="C25" s="213" t="s">
        <v>10</v>
      </c>
      <c r="D25" s="19">
        <v>43353</v>
      </c>
      <c r="E25" s="20">
        <v>36434</v>
      </c>
      <c r="F25" s="212">
        <f t="shared" si="3"/>
        <v>36434</v>
      </c>
      <c r="G25" s="20">
        <f>F25*L2</f>
        <v>34612.299999999996</v>
      </c>
      <c r="H25" s="213" t="s">
        <v>1</v>
      </c>
      <c r="I25" s="20">
        <v>0</v>
      </c>
      <c r="J25" s="20" t="s">
        <v>0</v>
      </c>
      <c r="K25" s="21">
        <f t="shared" si="5"/>
        <v>0</v>
      </c>
      <c r="L25" s="30">
        <f>SUM(K23:K25)</f>
        <v>0</v>
      </c>
    </row>
    <row r="26" spans="1:12" ht="18.75" customHeight="1" thickBot="1">
      <c r="A26" s="160" t="s">
        <v>4</v>
      </c>
      <c r="B26" s="48"/>
      <c r="C26" s="48"/>
      <c r="D26" s="50"/>
      <c r="E26" s="161"/>
      <c r="F26" s="162"/>
      <c r="G26" s="161"/>
      <c r="H26" s="163"/>
      <c r="I26" s="50">
        <v>544</v>
      </c>
      <c r="J26" s="161"/>
      <c r="K26" s="162">
        <f>SUM(K17:K25)</f>
        <v>0</v>
      </c>
      <c r="L26" s="52"/>
    </row>
    <row r="27" spans="1:12" ht="18.75" customHeight="1">
      <c r="A27" s="158" t="s">
        <v>187</v>
      </c>
      <c r="B27" s="88" t="s">
        <v>2</v>
      </c>
      <c r="C27" s="88" t="s">
        <v>9</v>
      </c>
      <c r="D27" s="88" t="s">
        <v>3</v>
      </c>
      <c r="E27" s="88" t="s">
        <v>6</v>
      </c>
      <c r="F27" s="103" t="s">
        <v>7</v>
      </c>
      <c r="G27" s="88" t="s">
        <v>18</v>
      </c>
      <c r="H27" s="104"/>
      <c r="I27" s="88" t="s">
        <v>17</v>
      </c>
      <c r="J27" s="105"/>
      <c r="K27" s="88" t="s">
        <v>8</v>
      </c>
      <c r="L27" s="69" t="s">
        <v>4</v>
      </c>
    </row>
    <row r="28" spans="1:12" ht="18.75" customHeight="1">
      <c r="A28" s="116" t="s">
        <v>12</v>
      </c>
      <c r="B28" s="289" t="s">
        <v>321</v>
      </c>
      <c r="C28" s="213" t="s">
        <v>10</v>
      </c>
      <c r="D28" s="19">
        <v>43351</v>
      </c>
      <c r="E28" s="20">
        <v>27524</v>
      </c>
      <c r="F28" s="212">
        <f>E28/2</f>
        <v>13762</v>
      </c>
      <c r="G28" s="20">
        <f>F28*L2</f>
        <v>13073.9</v>
      </c>
      <c r="H28" s="213" t="s">
        <v>1</v>
      </c>
      <c r="I28" s="20">
        <v>80</v>
      </c>
      <c r="J28" s="20" t="s">
        <v>0</v>
      </c>
      <c r="K28" s="21">
        <f>G28*I28</f>
        <v>1045912</v>
      </c>
      <c r="L28" s="32"/>
    </row>
    <row r="29" spans="1:12" ht="18.75" customHeight="1">
      <c r="A29" s="29" t="s">
        <v>13</v>
      </c>
      <c r="B29" s="289" t="s">
        <v>321</v>
      </c>
      <c r="C29" s="213" t="s">
        <v>10</v>
      </c>
      <c r="D29" s="19">
        <v>43352</v>
      </c>
      <c r="E29" s="20">
        <v>27524</v>
      </c>
      <c r="F29" s="212">
        <f t="shared" ref="F29:F36" si="6">E29/2</f>
        <v>13762</v>
      </c>
      <c r="G29" s="20">
        <f>F29*L2</f>
        <v>13073.9</v>
      </c>
      <c r="H29" s="213" t="s">
        <v>1</v>
      </c>
      <c r="I29" s="20">
        <v>80</v>
      </c>
      <c r="J29" s="20" t="s">
        <v>0</v>
      </c>
      <c r="K29" s="21">
        <f t="shared" ref="K29:K36" si="7">G29*I29</f>
        <v>1045912</v>
      </c>
      <c r="L29" s="152"/>
    </row>
    <row r="30" spans="1:12" ht="18.75" customHeight="1">
      <c r="A30" s="29"/>
      <c r="B30" s="289" t="s">
        <v>321</v>
      </c>
      <c r="C30" s="213" t="s">
        <v>10</v>
      </c>
      <c r="D30" s="19">
        <v>43353</v>
      </c>
      <c r="E30" s="20">
        <v>27524</v>
      </c>
      <c r="F30" s="212">
        <f t="shared" si="6"/>
        <v>13762</v>
      </c>
      <c r="G30" s="20">
        <f>F30*L2</f>
        <v>13073.9</v>
      </c>
      <c r="H30" s="213" t="s">
        <v>1</v>
      </c>
      <c r="I30" s="20">
        <v>80</v>
      </c>
      <c r="J30" s="20" t="s">
        <v>0</v>
      </c>
      <c r="K30" s="21">
        <f t="shared" si="7"/>
        <v>1045912</v>
      </c>
      <c r="L30" s="152">
        <f>SUM(K28:K30)</f>
        <v>3137736</v>
      </c>
    </row>
    <row r="31" spans="1:12" ht="18.75" customHeight="1">
      <c r="A31" s="116" t="s">
        <v>11</v>
      </c>
      <c r="B31" s="289" t="s">
        <v>321</v>
      </c>
      <c r="C31" s="213" t="s">
        <v>10</v>
      </c>
      <c r="D31" s="19">
        <v>43351</v>
      </c>
      <c r="E31" s="20">
        <v>27524</v>
      </c>
      <c r="F31" s="212">
        <f>E31/2</f>
        <v>13762</v>
      </c>
      <c r="G31" s="20">
        <f>F31*L2</f>
        <v>13073.9</v>
      </c>
      <c r="H31" s="213" t="s">
        <v>1</v>
      </c>
      <c r="I31" s="20">
        <v>540</v>
      </c>
      <c r="J31" s="20" t="s">
        <v>0</v>
      </c>
      <c r="K31" s="21">
        <f t="shared" si="7"/>
        <v>7059906</v>
      </c>
      <c r="L31" s="32"/>
    </row>
    <row r="32" spans="1:12" ht="18.75" customHeight="1">
      <c r="A32" s="29" t="s">
        <v>14</v>
      </c>
      <c r="B32" s="289" t="s">
        <v>321</v>
      </c>
      <c r="C32" s="213" t="s">
        <v>10</v>
      </c>
      <c r="D32" s="19">
        <v>43352</v>
      </c>
      <c r="E32" s="20">
        <v>27524</v>
      </c>
      <c r="F32" s="212">
        <f t="shared" si="6"/>
        <v>13762</v>
      </c>
      <c r="G32" s="20">
        <f>F32*L2</f>
        <v>13073.9</v>
      </c>
      <c r="H32" s="213" t="s">
        <v>1</v>
      </c>
      <c r="I32" s="20">
        <v>540</v>
      </c>
      <c r="J32" s="20" t="s">
        <v>0</v>
      </c>
      <c r="K32" s="21">
        <f t="shared" si="7"/>
        <v>7059906</v>
      </c>
      <c r="L32" s="152"/>
    </row>
    <row r="33" spans="1:12" ht="18.75" customHeight="1">
      <c r="A33" s="29"/>
      <c r="B33" s="289" t="s">
        <v>321</v>
      </c>
      <c r="C33" s="213" t="s">
        <v>10</v>
      </c>
      <c r="D33" s="19">
        <v>43353</v>
      </c>
      <c r="E33" s="20">
        <v>27524</v>
      </c>
      <c r="F33" s="212">
        <f t="shared" si="6"/>
        <v>13762</v>
      </c>
      <c r="G33" s="20">
        <f>F33*L2</f>
        <v>13073.9</v>
      </c>
      <c r="H33" s="213" t="s">
        <v>1</v>
      </c>
      <c r="I33" s="20">
        <v>540</v>
      </c>
      <c r="J33" s="20" t="s">
        <v>0</v>
      </c>
      <c r="K33" s="21">
        <f t="shared" si="7"/>
        <v>7059906</v>
      </c>
      <c r="L33" s="152">
        <f>SUM(K31:K33)</f>
        <v>21179718</v>
      </c>
    </row>
    <row r="34" spans="1:12" ht="18.75" customHeight="1">
      <c r="A34" s="116" t="s">
        <v>15</v>
      </c>
      <c r="B34" s="289" t="s">
        <v>321</v>
      </c>
      <c r="C34" s="213" t="s">
        <v>10</v>
      </c>
      <c r="D34" s="19">
        <v>43351</v>
      </c>
      <c r="E34" s="20">
        <v>36434</v>
      </c>
      <c r="F34" s="212">
        <f t="shared" si="6"/>
        <v>18217</v>
      </c>
      <c r="G34" s="24">
        <f>F34*L2</f>
        <v>17306.149999999998</v>
      </c>
      <c r="H34" s="213" t="s">
        <v>1</v>
      </c>
      <c r="I34" s="20">
        <v>150</v>
      </c>
      <c r="J34" s="20" t="s">
        <v>0</v>
      </c>
      <c r="K34" s="21">
        <f t="shared" si="7"/>
        <v>2595922.4999999995</v>
      </c>
      <c r="L34" s="32"/>
    </row>
    <row r="35" spans="1:12" ht="18.75" customHeight="1">
      <c r="A35" s="29" t="s">
        <v>16</v>
      </c>
      <c r="B35" s="289" t="s">
        <v>321</v>
      </c>
      <c r="C35" s="213" t="s">
        <v>10</v>
      </c>
      <c r="D35" s="19">
        <v>43352</v>
      </c>
      <c r="E35" s="20">
        <v>36434</v>
      </c>
      <c r="F35" s="212">
        <f t="shared" si="6"/>
        <v>18217</v>
      </c>
      <c r="G35" s="20">
        <f>F35*L2</f>
        <v>17306.149999999998</v>
      </c>
      <c r="H35" s="213" t="s">
        <v>1</v>
      </c>
      <c r="I35" s="20">
        <v>150</v>
      </c>
      <c r="J35" s="20" t="s">
        <v>0</v>
      </c>
      <c r="K35" s="21">
        <f t="shared" si="7"/>
        <v>2595922.4999999995</v>
      </c>
      <c r="L35" s="152"/>
    </row>
    <row r="36" spans="1:12" ht="18.75" customHeight="1">
      <c r="A36" s="110"/>
      <c r="B36" s="289" t="s">
        <v>321</v>
      </c>
      <c r="C36" s="213" t="s">
        <v>10</v>
      </c>
      <c r="D36" s="19">
        <v>43353</v>
      </c>
      <c r="E36" s="20">
        <v>36434</v>
      </c>
      <c r="F36" s="212">
        <f t="shared" si="6"/>
        <v>18217</v>
      </c>
      <c r="G36" s="20">
        <f>F36*L2</f>
        <v>17306.149999999998</v>
      </c>
      <c r="H36" s="213" t="s">
        <v>1</v>
      </c>
      <c r="I36" s="20">
        <v>150</v>
      </c>
      <c r="J36" s="20" t="s">
        <v>0</v>
      </c>
      <c r="K36" s="21">
        <f t="shared" si="7"/>
        <v>2595922.4999999995</v>
      </c>
      <c r="L36" s="30">
        <f>SUM(K34:K36)</f>
        <v>7787767.4999999981</v>
      </c>
    </row>
    <row r="37" spans="1:12" ht="18.75" customHeight="1" thickBot="1">
      <c r="A37" s="93" t="s">
        <v>4</v>
      </c>
      <c r="B37" s="153"/>
      <c r="C37" s="153"/>
      <c r="D37" s="60"/>
      <c r="E37" s="154"/>
      <c r="F37" s="155"/>
      <c r="G37" s="154"/>
      <c r="H37" s="156"/>
      <c r="I37" s="60"/>
      <c r="J37" s="154"/>
      <c r="K37" s="154">
        <f>SUM(K28:K36)</f>
        <v>32105221.5</v>
      </c>
      <c r="L37" s="157"/>
    </row>
    <row r="38" spans="1:12" ht="18.75" customHeight="1">
      <c r="A38" s="159" t="s">
        <v>188</v>
      </c>
      <c r="B38" s="78" t="s">
        <v>2</v>
      </c>
      <c r="C38" s="78" t="s">
        <v>9</v>
      </c>
      <c r="D38" s="78" t="s">
        <v>3</v>
      </c>
      <c r="E38" s="78" t="s">
        <v>6</v>
      </c>
      <c r="F38" s="79" t="s">
        <v>5</v>
      </c>
      <c r="G38" s="78" t="s">
        <v>18</v>
      </c>
      <c r="H38" s="80"/>
      <c r="I38" s="78" t="s">
        <v>17</v>
      </c>
      <c r="J38" s="81"/>
      <c r="K38" s="78" t="s">
        <v>8</v>
      </c>
      <c r="L38" s="126" t="s">
        <v>4</v>
      </c>
    </row>
    <row r="39" spans="1:12" ht="18.75" customHeight="1">
      <c r="A39" s="116" t="s">
        <v>12</v>
      </c>
      <c r="B39" s="289" t="s">
        <v>322</v>
      </c>
      <c r="C39" s="213" t="s">
        <v>10</v>
      </c>
      <c r="D39" s="19">
        <v>43352</v>
      </c>
      <c r="E39" s="20">
        <v>23960</v>
      </c>
      <c r="F39" s="212">
        <f>E39</f>
        <v>23960</v>
      </c>
      <c r="G39" s="20">
        <f>F39*L2</f>
        <v>22762</v>
      </c>
      <c r="H39" s="213" t="s">
        <v>1</v>
      </c>
      <c r="I39" s="20">
        <v>0</v>
      </c>
      <c r="J39" s="20" t="s">
        <v>0</v>
      </c>
      <c r="K39" s="21">
        <f>G39*I39</f>
        <v>0</v>
      </c>
      <c r="L39" s="32"/>
    </row>
    <row r="40" spans="1:12" ht="18.75" customHeight="1">
      <c r="A40" s="29" t="s">
        <v>13</v>
      </c>
      <c r="B40" s="289" t="s">
        <v>322</v>
      </c>
      <c r="C40" s="213" t="s">
        <v>10</v>
      </c>
      <c r="D40" s="19">
        <v>43353</v>
      </c>
      <c r="E40" s="20">
        <v>27524</v>
      </c>
      <c r="F40" s="212">
        <f t="shared" ref="F40:F47" si="8">E40</f>
        <v>27524</v>
      </c>
      <c r="G40" s="20">
        <f>F40*L2</f>
        <v>26147.8</v>
      </c>
      <c r="H40" s="213" t="s">
        <v>1</v>
      </c>
      <c r="I40" s="20">
        <v>0</v>
      </c>
      <c r="J40" s="20" t="s">
        <v>0</v>
      </c>
      <c r="K40" s="21">
        <f t="shared" ref="K40:K47" si="9">G40*I40</f>
        <v>0</v>
      </c>
      <c r="L40" s="152"/>
    </row>
    <row r="41" spans="1:12" ht="18.75" customHeight="1">
      <c r="A41" s="29"/>
      <c r="B41" s="289" t="s">
        <v>322</v>
      </c>
      <c r="C41" s="213" t="s">
        <v>10</v>
      </c>
      <c r="D41" s="19">
        <v>43354</v>
      </c>
      <c r="E41" s="20">
        <v>23960</v>
      </c>
      <c r="F41" s="212">
        <f t="shared" si="8"/>
        <v>23960</v>
      </c>
      <c r="G41" s="20">
        <f>F41*L2</f>
        <v>22762</v>
      </c>
      <c r="H41" s="213" t="s">
        <v>1</v>
      </c>
      <c r="I41" s="20">
        <v>0</v>
      </c>
      <c r="J41" s="20" t="s">
        <v>0</v>
      </c>
      <c r="K41" s="21">
        <f t="shared" si="9"/>
        <v>0</v>
      </c>
      <c r="L41" s="152">
        <f>SUM(K39:K41)</f>
        <v>0</v>
      </c>
    </row>
    <row r="42" spans="1:12" ht="18.75" customHeight="1">
      <c r="A42" s="116" t="s">
        <v>11</v>
      </c>
      <c r="B42" s="289" t="s">
        <v>322</v>
      </c>
      <c r="C42" s="213" t="s">
        <v>10</v>
      </c>
      <c r="D42" s="19">
        <v>43352</v>
      </c>
      <c r="E42" s="20">
        <v>23960</v>
      </c>
      <c r="F42" s="212">
        <f t="shared" si="8"/>
        <v>23960</v>
      </c>
      <c r="G42" s="20">
        <f>F42*L2</f>
        <v>22762</v>
      </c>
      <c r="H42" s="213" t="s">
        <v>1</v>
      </c>
      <c r="I42" s="20">
        <v>0</v>
      </c>
      <c r="J42" s="20" t="s">
        <v>0</v>
      </c>
      <c r="K42" s="21">
        <f t="shared" si="9"/>
        <v>0</v>
      </c>
      <c r="L42" s="32"/>
    </row>
    <row r="43" spans="1:12" ht="18.75" customHeight="1">
      <c r="A43" s="29" t="s">
        <v>14</v>
      </c>
      <c r="B43" s="289" t="s">
        <v>322</v>
      </c>
      <c r="C43" s="213" t="s">
        <v>10</v>
      </c>
      <c r="D43" s="19">
        <v>43353</v>
      </c>
      <c r="E43" s="20">
        <v>27524</v>
      </c>
      <c r="F43" s="212">
        <f t="shared" si="8"/>
        <v>27524</v>
      </c>
      <c r="G43" s="20">
        <f>F43*L2</f>
        <v>26147.8</v>
      </c>
      <c r="H43" s="213" t="s">
        <v>1</v>
      </c>
      <c r="I43" s="20">
        <v>0</v>
      </c>
      <c r="J43" s="20" t="s">
        <v>0</v>
      </c>
      <c r="K43" s="21">
        <f t="shared" si="9"/>
        <v>0</v>
      </c>
      <c r="L43" s="152"/>
    </row>
    <row r="44" spans="1:12" ht="18.75" customHeight="1">
      <c r="A44" s="29"/>
      <c r="B44" s="289" t="s">
        <v>322</v>
      </c>
      <c r="C44" s="213" t="s">
        <v>10</v>
      </c>
      <c r="D44" s="19">
        <v>43354</v>
      </c>
      <c r="E44" s="20">
        <v>23960</v>
      </c>
      <c r="F44" s="212">
        <f t="shared" si="8"/>
        <v>23960</v>
      </c>
      <c r="G44" s="20">
        <f>F44*L2</f>
        <v>22762</v>
      </c>
      <c r="H44" s="213" t="s">
        <v>1</v>
      </c>
      <c r="I44" s="20">
        <v>0</v>
      </c>
      <c r="J44" s="20" t="s">
        <v>0</v>
      </c>
      <c r="K44" s="21">
        <f>G44*I44</f>
        <v>0</v>
      </c>
      <c r="L44" s="152">
        <f>SUM(K42:K44)</f>
        <v>0</v>
      </c>
    </row>
    <row r="45" spans="1:12" ht="18.75" customHeight="1">
      <c r="A45" s="116" t="s">
        <v>15</v>
      </c>
      <c r="B45" s="289" t="s">
        <v>322</v>
      </c>
      <c r="C45" s="213" t="s">
        <v>10</v>
      </c>
      <c r="D45" s="19">
        <v>43352</v>
      </c>
      <c r="E45" s="20">
        <v>32870</v>
      </c>
      <c r="F45" s="212">
        <f t="shared" si="8"/>
        <v>32870</v>
      </c>
      <c r="G45" s="20">
        <f>F45*L2</f>
        <v>31226.5</v>
      </c>
      <c r="H45" s="213" t="s">
        <v>1</v>
      </c>
      <c r="I45" s="20">
        <v>0</v>
      </c>
      <c r="J45" s="20" t="s">
        <v>0</v>
      </c>
      <c r="K45" s="21">
        <f t="shared" si="9"/>
        <v>0</v>
      </c>
      <c r="L45" s="32"/>
    </row>
    <row r="46" spans="1:12" ht="18.75" customHeight="1">
      <c r="A46" s="29" t="s">
        <v>16</v>
      </c>
      <c r="B46" s="289" t="s">
        <v>322</v>
      </c>
      <c r="C46" s="213" t="s">
        <v>10</v>
      </c>
      <c r="D46" s="19">
        <v>43353</v>
      </c>
      <c r="E46" s="20">
        <v>36434</v>
      </c>
      <c r="F46" s="212">
        <f t="shared" si="8"/>
        <v>36434</v>
      </c>
      <c r="G46" s="20">
        <f>F46*L2</f>
        <v>34612.299999999996</v>
      </c>
      <c r="H46" s="213" t="s">
        <v>1</v>
      </c>
      <c r="I46" s="20">
        <v>0</v>
      </c>
      <c r="J46" s="20" t="s">
        <v>0</v>
      </c>
      <c r="K46" s="21">
        <f t="shared" si="9"/>
        <v>0</v>
      </c>
      <c r="L46" s="152"/>
    </row>
    <row r="47" spans="1:12" ht="18.75" customHeight="1">
      <c r="A47" s="110"/>
      <c r="B47" s="289" t="s">
        <v>322</v>
      </c>
      <c r="C47" s="213" t="s">
        <v>10</v>
      </c>
      <c r="D47" s="19">
        <v>43354</v>
      </c>
      <c r="E47" s="20">
        <v>32870</v>
      </c>
      <c r="F47" s="212">
        <f t="shared" si="8"/>
        <v>32870</v>
      </c>
      <c r="G47" s="20">
        <f>F47*L2</f>
        <v>31226.5</v>
      </c>
      <c r="H47" s="213" t="s">
        <v>1</v>
      </c>
      <c r="I47" s="20">
        <v>0</v>
      </c>
      <c r="J47" s="20" t="s">
        <v>0</v>
      </c>
      <c r="K47" s="21">
        <f t="shared" si="9"/>
        <v>0</v>
      </c>
      <c r="L47" s="30">
        <f>SUM(K45:K47)</f>
        <v>0</v>
      </c>
    </row>
    <row r="48" spans="1:12" ht="18.75" customHeight="1" thickBot="1">
      <c r="A48" s="116" t="s">
        <v>4</v>
      </c>
      <c r="B48" s="213"/>
      <c r="C48" s="213"/>
      <c r="D48" s="20"/>
      <c r="E48" s="27"/>
      <c r="F48" s="21"/>
      <c r="G48" s="27"/>
      <c r="H48" s="28"/>
      <c r="I48" s="20">
        <v>722</v>
      </c>
      <c r="J48" s="27"/>
      <c r="K48" s="21">
        <f>SUM(K39:K47)</f>
        <v>0</v>
      </c>
      <c r="L48" s="30"/>
    </row>
    <row r="49" spans="1:12" ht="18.75" customHeight="1">
      <c r="A49" s="164" t="s">
        <v>189</v>
      </c>
      <c r="B49" s="88" t="s">
        <v>2</v>
      </c>
      <c r="C49" s="88" t="s">
        <v>9</v>
      </c>
      <c r="D49" s="88" t="s">
        <v>3</v>
      </c>
      <c r="E49" s="88" t="s">
        <v>6</v>
      </c>
      <c r="F49" s="103" t="s">
        <v>7</v>
      </c>
      <c r="G49" s="88" t="s">
        <v>18</v>
      </c>
      <c r="H49" s="104"/>
      <c r="I49" s="88" t="s">
        <v>17</v>
      </c>
      <c r="J49" s="105"/>
      <c r="K49" s="88" t="s">
        <v>8</v>
      </c>
      <c r="L49" s="126" t="s">
        <v>4</v>
      </c>
    </row>
    <row r="50" spans="1:12" ht="18.75" customHeight="1">
      <c r="A50" s="116" t="s">
        <v>190</v>
      </c>
      <c r="B50" s="213" t="s">
        <v>21</v>
      </c>
      <c r="C50" s="213" t="s">
        <v>10</v>
      </c>
      <c r="D50" s="19">
        <v>43352</v>
      </c>
      <c r="E50" s="20">
        <v>29026</v>
      </c>
      <c r="F50" s="212">
        <f>E50/2</f>
        <v>14513</v>
      </c>
      <c r="G50" s="20">
        <v>14513</v>
      </c>
      <c r="H50" s="213" t="s">
        <v>1</v>
      </c>
      <c r="I50" s="20">
        <v>108</v>
      </c>
      <c r="J50" s="20" t="s">
        <v>0</v>
      </c>
      <c r="K50" s="21">
        <f>G50*I50</f>
        <v>1567404</v>
      </c>
      <c r="L50" s="32"/>
    </row>
    <row r="51" spans="1:12" ht="18.75" customHeight="1">
      <c r="A51" s="29" t="s">
        <v>194</v>
      </c>
      <c r="B51" s="213" t="s">
        <v>21</v>
      </c>
      <c r="C51" s="213" t="s">
        <v>10</v>
      </c>
      <c r="D51" s="19">
        <v>43353</v>
      </c>
      <c r="E51" s="20">
        <v>29026</v>
      </c>
      <c r="F51" s="212">
        <f t="shared" ref="F51:F52" si="10">E51/2</f>
        <v>14513</v>
      </c>
      <c r="G51" s="20">
        <v>14513</v>
      </c>
      <c r="H51" s="213" t="s">
        <v>1</v>
      </c>
      <c r="I51" s="20">
        <v>108</v>
      </c>
      <c r="J51" s="20" t="s">
        <v>0</v>
      </c>
      <c r="K51" s="21">
        <f t="shared" ref="K51:K52" si="11">G51*I51</f>
        <v>1567404</v>
      </c>
      <c r="L51" s="152"/>
    </row>
    <row r="52" spans="1:12" ht="18.75" customHeight="1">
      <c r="A52" s="110"/>
      <c r="B52" s="213" t="s">
        <v>191</v>
      </c>
      <c r="C52" s="213" t="s">
        <v>10</v>
      </c>
      <c r="D52" s="19">
        <v>43354</v>
      </c>
      <c r="E52" s="20">
        <v>29026</v>
      </c>
      <c r="F52" s="212">
        <f t="shared" si="10"/>
        <v>14513</v>
      </c>
      <c r="G52" s="20">
        <v>14513</v>
      </c>
      <c r="H52" s="213" t="s">
        <v>1</v>
      </c>
      <c r="I52" s="20">
        <v>108</v>
      </c>
      <c r="J52" s="20" t="s">
        <v>0</v>
      </c>
      <c r="K52" s="21">
        <f t="shared" si="11"/>
        <v>1567404</v>
      </c>
      <c r="L52" s="152">
        <f>SUM(K50:K52)</f>
        <v>4702212</v>
      </c>
    </row>
    <row r="53" spans="1:12" ht="18.75" customHeight="1" thickBot="1">
      <c r="A53" s="93" t="s">
        <v>4</v>
      </c>
      <c r="B53" s="153"/>
      <c r="C53" s="153"/>
      <c r="D53" s="60"/>
      <c r="E53" s="154"/>
      <c r="F53" s="155"/>
      <c r="G53" s="154"/>
      <c r="H53" s="156"/>
      <c r="I53" s="60"/>
      <c r="J53" s="154"/>
      <c r="K53" s="154">
        <f>SUM(K50:K52)</f>
        <v>4702212</v>
      </c>
      <c r="L53" s="157"/>
    </row>
    <row r="54" spans="1:12" ht="18.75" customHeight="1">
      <c r="A54" s="164" t="s">
        <v>189</v>
      </c>
      <c r="B54" s="78" t="s">
        <v>2</v>
      </c>
      <c r="C54" s="78" t="s">
        <v>9</v>
      </c>
      <c r="D54" s="78" t="s">
        <v>3</v>
      </c>
      <c r="E54" s="78" t="s">
        <v>6</v>
      </c>
      <c r="F54" s="79" t="s">
        <v>5</v>
      </c>
      <c r="G54" s="78" t="s">
        <v>18</v>
      </c>
      <c r="H54" s="80"/>
      <c r="I54" s="78" t="s">
        <v>17</v>
      </c>
      <c r="J54" s="81"/>
      <c r="K54" s="78" t="s">
        <v>8</v>
      </c>
      <c r="L54" s="126" t="s">
        <v>4</v>
      </c>
    </row>
    <row r="55" spans="1:12" ht="18.75" customHeight="1">
      <c r="A55" s="116" t="s">
        <v>190</v>
      </c>
      <c r="B55" s="270" t="s">
        <v>294</v>
      </c>
      <c r="C55" s="242" t="s">
        <v>10</v>
      </c>
      <c r="D55" s="19">
        <v>43351</v>
      </c>
      <c r="E55" s="20">
        <v>28908</v>
      </c>
      <c r="F55" s="244">
        <v>28908</v>
      </c>
      <c r="G55" s="20">
        <v>28908</v>
      </c>
      <c r="H55" s="242" t="s">
        <v>1</v>
      </c>
      <c r="I55" s="20">
        <v>2</v>
      </c>
      <c r="J55" s="20" t="s">
        <v>0</v>
      </c>
      <c r="K55" s="21">
        <f>G55*I55</f>
        <v>57816</v>
      </c>
      <c r="L55" s="126"/>
    </row>
    <row r="56" spans="1:12" ht="18.75" customHeight="1">
      <c r="A56" s="29" t="s">
        <v>194</v>
      </c>
      <c r="B56" s="213" t="s">
        <v>22</v>
      </c>
      <c r="C56" s="213" t="s">
        <v>10</v>
      </c>
      <c r="D56" s="19">
        <v>43352</v>
      </c>
      <c r="E56" s="20">
        <v>28908</v>
      </c>
      <c r="F56" s="212">
        <f>E56</f>
        <v>28908</v>
      </c>
      <c r="G56" s="20">
        <v>28908</v>
      </c>
      <c r="H56" s="213" t="s">
        <v>1</v>
      </c>
      <c r="I56" s="20">
        <v>3</v>
      </c>
      <c r="J56" s="20" t="s">
        <v>0</v>
      </c>
      <c r="K56" s="21">
        <f>G56*I56</f>
        <v>86724</v>
      </c>
      <c r="L56" s="32"/>
    </row>
    <row r="57" spans="1:12" ht="18.75" customHeight="1">
      <c r="A57" s="29"/>
      <c r="B57" s="213" t="s">
        <v>22</v>
      </c>
      <c r="C57" s="213" t="s">
        <v>10</v>
      </c>
      <c r="D57" s="19">
        <v>43353</v>
      </c>
      <c r="E57" s="20">
        <v>28908</v>
      </c>
      <c r="F57" s="212">
        <f t="shared" ref="F57:F58" si="12">E57</f>
        <v>28908</v>
      </c>
      <c r="G57" s="20">
        <v>28908</v>
      </c>
      <c r="H57" s="213" t="s">
        <v>1</v>
      </c>
      <c r="I57" s="20">
        <v>3</v>
      </c>
      <c r="J57" s="20" t="s">
        <v>0</v>
      </c>
      <c r="K57" s="21">
        <f t="shared" ref="K57:K58" si="13">G57*I57</f>
        <v>86724</v>
      </c>
      <c r="L57" s="152"/>
    </row>
    <row r="58" spans="1:12" ht="18.75" customHeight="1">
      <c r="A58" s="110"/>
      <c r="B58" s="213" t="s">
        <v>22</v>
      </c>
      <c r="C58" s="213" t="s">
        <v>10</v>
      </c>
      <c r="D58" s="19">
        <v>43354</v>
      </c>
      <c r="E58" s="20">
        <v>28908</v>
      </c>
      <c r="F58" s="212">
        <f t="shared" si="12"/>
        <v>28908</v>
      </c>
      <c r="G58" s="20">
        <v>28908</v>
      </c>
      <c r="H58" s="213" t="s">
        <v>1</v>
      </c>
      <c r="I58" s="20">
        <v>3</v>
      </c>
      <c r="J58" s="20" t="s">
        <v>0</v>
      </c>
      <c r="K58" s="21">
        <f t="shared" si="13"/>
        <v>86724</v>
      </c>
      <c r="L58" s="152">
        <f>SUM(K56:K58)</f>
        <v>260172</v>
      </c>
    </row>
    <row r="59" spans="1:12" ht="18.75" customHeight="1" thickBot="1">
      <c r="A59" s="160" t="s">
        <v>4</v>
      </c>
      <c r="B59" s="48"/>
      <c r="C59" s="48"/>
      <c r="D59" s="50"/>
      <c r="E59" s="161"/>
      <c r="F59" s="162"/>
      <c r="G59" s="161"/>
      <c r="H59" s="163"/>
      <c r="I59" s="50"/>
      <c r="J59" s="161"/>
      <c r="K59" s="162">
        <f>SUM(K56:K58)</f>
        <v>260172</v>
      </c>
      <c r="L59" s="157"/>
    </row>
    <row r="60" spans="1:12" ht="18.75" customHeight="1">
      <c r="A60" s="164" t="s">
        <v>192</v>
      </c>
      <c r="B60" s="88" t="s">
        <v>2</v>
      </c>
      <c r="C60" s="88" t="s">
        <v>9</v>
      </c>
      <c r="D60" s="88" t="s">
        <v>3</v>
      </c>
      <c r="E60" s="88" t="s">
        <v>6</v>
      </c>
      <c r="F60" s="103" t="s">
        <v>7</v>
      </c>
      <c r="G60" s="88" t="s">
        <v>18</v>
      </c>
      <c r="H60" s="104"/>
      <c r="I60" s="88" t="s">
        <v>17</v>
      </c>
      <c r="J60" s="105"/>
      <c r="K60" s="88" t="s">
        <v>8</v>
      </c>
      <c r="L60" s="69" t="s">
        <v>4</v>
      </c>
    </row>
    <row r="61" spans="1:12" ht="18.75" customHeight="1">
      <c r="A61" s="116" t="s">
        <v>190</v>
      </c>
      <c r="B61" s="213" t="s">
        <v>21</v>
      </c>
      <c r="C61" s="213" t="s">
        <v>10</v>
      </c>
      <c r="D61" s="19">
        <v>43353</v>
      </c>
      <c r="E61" s="20">
        <v>29026</v>
      </c>
      <c r="F61" s="212">
        <f>E61/2</f>
        <v>14513</v>
      </c>
      <c r="G61" s="20">
        <v>14513</v>
      </c>
      <c r="H61" s="213" t="s">
        <v>1</v>
      </c>
      <c r="I61" s="20">
        <v>174</v>
      </c>
      <c r="J61" s="20" t="s">
        <v>0</v>
      </c>
      <c r="K61" s="21">
        <f>G61*I61</f>
        <v>2525262</v>
      </c>
      <c r="L61" s="32"/>
    </row>
    <row r="62" spans="1:12" ht="18.75" customHeight="1">
      <c r="A62" s="29" t="s">
        <v>194</v>
      </c>
      <c r="B62" s="213" t="s">
        <v>21</v>
      </c>
      <c r="C62" s="213" t="s">
        <v>10</v>
      </c>
      <c r="D62" s="19">
        <v>43353</v>
      </c>
      <c r="E62" s="20">
        <v>29026</v>
      </c>
      <c r="F62" s="212">
        <f t="shared" ref="F62:F63" si="14">E62/2</f>
        <v>14513</v>
      </c>
      <c r="G62" s="20">
        <v>14513</v>
      </c>
      <c r="H62" s="213" t="s">
        <v>1</v>
      </c>
      <c r="I62" s="20">
        <v>174</v>
      </c>
      <c r="J62" s="20" t="s">
        <v>0</v>
      </c>
      <c r="K62" s="21">
        <f t="shared" ref="K62:K63" si="15">G62*I62</f>
        <v>2525262</v>
      </c>
      <c r="L62" s="152"/>
    </row>
    <row r="63" spans="1:12" ht="18.75" customHeight="1">
      <c r="A63" s="110"/>
      <c r="B63" s="213" t="s">
        <v>191</v>
      </c>
      <c r="C63" s="213" t="s">
        <v>10</v>
      </c>
      <c r="D63" s="19">
        <v>43353</v>
      </c>
      <c r="E63" s="20">
        <v>29026</v>
      </c>
      <c r="F63" s="212">
        <f t="shared" si="14"/>
        <v>14513</v>
      </c>
      <c r="G63" s="20">
        <v>14513</v>
      </c>
      <c r="H63" s="213" t="s">
        <v>1</v>
      </c>
      <c r="I63" s="20">
        <v>174</v>
      </c>
      <c r="J63" s="20" t="s">
        <v>0</v>
      </c>
      <c r="K63" s="21">
        <f t="shared" si="15"/>
        <v>2525262</v>
      </c>
      <c r="L63" s="152">
        <f>SUM(K61:K63)</f>
        <v>7575786</v>
      </c>
    </row>
    <row r="64" spans="1:12" ht="18.75" customHeight="1" thickBot="1">
      <c r="A64" s="93" t="s">
        <v>4</v>
      </c>
      <c r="B64" s="153"/>
      <c r="C64" s="153"/>
      <c r="D64" s="60"/>
      <c r="E64" s="154"/>
      <c r="F64" s="155"/>
      <c r="G64" s="154"/>
      <c r="H64" s="156"/>
      <c r="I64" s="60"/>
      <c r="J64" s="154"/>
      <c r="K64" s="154">
        <f>SUM(K61:K63)</f>
        <v>7575786</v>
      </c>
      <c r="L64" s="157"/>
    </row>
    <row r="65" spans="1:12" ht="18.75" customHeight="1">
      <c r="A65" s="164" t="s">
        <v>192</v>
      </c>
      <c r="B65" s="78" t="s">
        <v>2</v>
      </c>
      <c r="C65" s="78" t="s">
        <v>9</v>
      </c>
      <c r="D65" s="78" t="s">
        <v>3</v>
      </c>
      <c r="E65" s="78" t="s">
        <v>6</v>
      </c>
      <c r="F65" s="79" t="s">
        <v>5</v>
      </c>
      <c r="G65" s="78" t="s">
        <v>18</v>
      </c>
      <c r="H65" s="80"/>
      <c r="I65" s="78" t="s">
        <v>17</v>
      </c>
      <c r="J65" s="81"/>
      <c r="K65" s="78" t="s">
        <v>8</v>
      </c>
      <c r="L65" s="126" t="s">
        <v>4</v>
      </c>
    </row>
    <row r="66" spans="1:12" ht="18.75" customHeight="1">
      <c r="A66" s="116" t="s">
        <v>190</v>
      </c>
      <c r="B66" s="213" t="s">
        <v>22</v>
      </c>
      <c r="C66" s="213" t="s">
        <v>10</v>
      </c>
      <c r="D66" s="19">
        <v>43353</v>
      </c>
      <c r="E66" s="20">
        <v>28908</v>
      </c>
      <c r="F66" s="244">
        <v>28908</v>
      </c>
      <c r="G66" s="20">
        <v>28908</v>
      </c>
      <c r="H66" s="213" t="s">
        <v>1</v>
      </c>
      <c r="I66" s="20">
        <v>0</v>
      </c>
      <c r="J66" s="20" t="s">
        <v>0</v>
      </c>
      <c r="K66" s="21">
        <f>G66*I66</f>
        <v>0</v>
      </c>
      <c r="L66" s="32"/>
    </row>
    <row r="67" spans="1:12" ht="18.75" customHeight="1">
      <c r="A67" s="29" t="s">
        <v>195</v>
      </c>
      <c r="B67" s="213" t="s">
        <v>22</v>
      </c>
      <c r="C67" s="213" t="s">
        <v>10</v>
      </c>
      <c r="D67" s="19">
        <v>43354</v>
      </c>
      <c r="E67" s="20">
        <v>28908</v>
      </c>
      <c r="F67" s="244">
        <f t="shared" ref="F67:F68" si="16">E67</f>
        <v>28908</v>
      </c>
      <c r="G67" s="20">
        <v>28908</v>
      </c>
      <c r="H67" s="213" t="s">
        <v>1</v>
      </c>
      <c r="I67" s="20">
        <v>0</v>
      </c>
      <c r="J67" s="20" t="s">
        <v>0</v>
      </c>
      <c r="K67" s="21">
        <f t="shared" ref="K67:K68" si="17">G67*I67</f>
        <v>0</v>
      </c>
      <c r="L67" s="152"/>
    </row>
    <row r="68" spans="1:12" ht="18.75" customHeight="1">
      <c r="A68" s="110"/>
      <c r="B68" s="213" t="s">
        <v>22</v>
      </c>
      <c r="C68" s="213" t="s">
        <v>10</v>
      </c>
      <c r="D68" s="19">
        <v>43355</v>
      </c>
      <c r="E68" s="20">
        <v>28908</v>
      </c>
      <c r="F68" s="244">
        <f t="shared" si="16"/>
        <v>28908</v>
      </c>
      <c r="G68" s="20">
        <v>28908</v>
      </c>
      <c r="H68" s="213" t="s">
        <v>1</v>
      </c>
      <c r="I68" s="20">
        <v>0</v>
      </c>
      <c r="J68" s="20" t="s">
        <v>0</v>
      </c>
      <c r="K68" s="21">
        <f t="shared" si="17"/>
        <v>0</v>
      </c>
      <c r="L68" s="152">
        <f>SUM(K66:K68)</f>
        <v>0</v>
      </c>
    </row>
    <row r="69" spans="1:12" ht="18.75" customHeight="1" thickBot="1">
      <c r="A69" s="160" t="s">
        <v>4</v>
      </c>
      <c r="B69" s="48"/>
      <c r="C69" s="48"/>
      <c r="D69" s="50"/>
      <c r="E69" s="161"/>
      <c r="F69" s="162"/>
      <c r="G69" s="161"/>
      <c r="H69" s="163"/>
      <c r="I69" s="50"/>
      <c r="J69" s="161"/>
      <c r="K69" s="162">
        <f>SUM(K66:K68)</f>
        <v>0</v>
      </c>
      <c r="L69" s="157">
        <f ca="1">SUM(L38:L69)</f>
        <v>0</v>
      </c>
    </row>
    <row r="70" spans="1:12" ht="18.75" customHeight="1">
      <c r="A70" s="164" t="s">
        <v>202</v>
      </c>
      <c r="B70" s="88" t="s">
        <v>2</v>
      </c>
      <c r="C70" s="88" t="s">
        <v>9</v>
      </c>
      <c r="D70" s="88" t="s">
        <v>3</v>
      </c>
      <c r="E70" s="88" t="s">
        <v>5</v>
      </c>
      <c r="F70" s="103" t="s">
        <v>7</v>
      </c>
      <c r="G70" s="88" t="s">
        <v>18</v>
      </c>
      <c r="H70" s="104"/>
      <c r="I70" s="88" t="s">
        <v>17</v>
      </c>
      <c r="J70" s="105"/>
      <c r="K70" s="88" t="s">
        <v>8</v>
      </c>
      <c r="L70" s="69" t="s">
        <v>4</v>
      </c>
    </row>
    <row r="71" spans="1:12" ht="18.75" customHeight="1">
      <c r="A71" s="249" t="s">
        <v>204</v>
      </c>
      <c r="B71" s="172" t="s">
        <v>215</v>
      </c>
      <c r="C71" s="172" t="s">
        <v>216</v>
      </c>
      <c r="D71" s="173">
        <v>43351</v>
      </c>
      <c r="E71" s="174">
        <v>26336</v>
      </c>
      <c r="F71" s="175">
        <f>E71/2</f>
        <v>13168</v>
      </c>
      <c r="G71" s="174">
        <f>F71*L2</f>
        <v>12509.599999999999</v>
      </c>
      <c r="H71" s="172" t="s">
        <v>217</v>
      </c>
      <c r="I71" s="297">
        <v>36</v>
      </c>
      <c r="J71" s="174" t="s">
        <v>0</v>
      </c>
      <c r="K71" s="176">
        <f>G71*I71</f>
        <v>450345.6</v>
      </c>
      <c r="L71" s="250"/>
    </row>
    <row r="72" spans="1:12" ht="18.75" customHeight="1">
      <c r="A72" s="184" t="s">
        <v>218</v>
      </c>
      <c r="B72" s="172" t="s">
        <v>191</v>
      </c>
      <c r="C72" s="172" t="s">
        <v>216</v>
      </c>
      <c r="D72" s="173">
        <v>43352</v>
      </c>
      <c r="E72" s="174">
        <v>22772</v>
      </c>
      <c r="F72" s="175">
        <f t="shared" ref="F72:F73" si="18">E72/2</f>
        <v>11386</v>
      </c>
      <c r="G72" s="174">
        <f>F72*L2</f>
        <v>10816.699999999999</v>
      </c>
      <c r="H72" s="172" t="s">
        <v>1</v>
      </c>
      <c r="I72" s="297">
        <v>36</v>
      </c>
      <c r="J72" s="174" t="s">
        <v>219</v>
      </c>
      <c r="K72" s="176">
        <f t="shared" ref="K72:K76" si="19">G72*I72</f>
        <v>389401.19999999995</v>
      </c>
      <c r="L72" s="190"/>
    </row>
    <row r="73" spans="1:12" ht="18.75" customHeight="1">
      <c r="A73" s="184"/>
      <c r="B73" s="172" t="s">
        <v>220</v>
      </c>
      <c r="C73" s="172" t="s">
        <v>206</v>
      </c>
      <c r="D73" s="173">
        <v>43353</v>
      </c>
      <c r="E73" s="174">
        <v>22772</v>
      </c>
      <c r="F73" s="175">
        <f t="shared" si="18"/>
        <v>11386</v>
      </c>
      <c r="G73" s="174">
        <f>F73*L2</f>
        <v>10816.699999999999</v>
      </c>
      <c r="H73" s="172" t="s">
        <v>217</v>
      </c>
      <c r="I73" s="297">
        <v>36</v>
      </c>
      <c r="J73" s="174" t="s">
        <v>221</v>
      </c>
      <c r="K73" s="176">
        <f t="shared" si="19"/>
        <v>389401.19999999995</v>
      </c>
      <c r="L73" s="190"/>
    </row>
    <row r="74" spans="1:12" ht="18.75" customHeight="1">
      <c r="A74" s="184"/>
      <c r="B74" s="172" t="s">
        <v>225</v>
      </c>
      <c r="C74" s="172" t="s">
        <v>206</v>
      </c>
      <c r="D74" s="173">
        <v>43354</v>
      </c>
      <c r="E74" s="174">
        <v>22772</v>
      </c>
      <c r="F74" s="175">
        <f t="shared" ref="F74:F76" si="20">E74/2</f>
        <v>11386</v>
      </c>
      <c r="G74" s="174">
        <f>F74*L2</f>
        <v>10816.699999999999</v>
      </c>
      <c r="H74" s="172" t="s">
        <v>217</v>
      </c>
      <c r="I74" s="297">
        <v>36</v>
      </c>
      <c r="J74" s="174" t="s">
        <v>221</v>
      </c>
      <c r="K74" s="176">
        <f t="shared" si="19"/>
        <v>389401.19999999995</v>
      </c>
      <c r="L74" s="190"/>
    </row>
    <row r="75" spans="1:12" ht="18.75" customHeight="1">
      <c r="A75" s="184"/>
      <c r="B75" s="172" t="s">
        <v>225</v>
      </c>
      <c r="C75" s="172" t="s">
        <v>206</v>
      </c>
      <c r="D75" s="173">
        <v>43355</v>
      </c>
      <c r="E75" s="174">
        <v>22772</v>
      </c>
      <c r="F75" s="175">
        <f t="shared" si="20"/>
        <v>11386</v>
      </c>
      <c r="G75" s="174">
        <f>F75*L2</f>
        <v>10816.699999999999</v>
      </c>
      <c r="H75" s="172" t="s">
        <v>217</v>
      </c>
      <c r="I75" s="297">
        <v>36</v>
      </c>
      <c r="J75" s="174" t="s">
        <v>221</v>
      </c>
      <c r="K75" s="176">
        <f t="shared" si="19"/>
        <v>389401.19999999995</v>
      </c>
      <c r="L75" s="190"/>
    </row>
    <row r="76" spans="1:12" ht="18.75" customHeight="1">
      <c r="A76" s="184"/>
      <c r="B76" s="172" t="s">
        <v>225</v>
      </c>
      <c r="C76" s="269" t="s">
        <v>320</v>
      </c>
      <c r="D76" s="173">
        <v>43356</v>
      </c>
      <c r="E76" s="174">
        <v>22772</v>
      </c>
      <c r="F76" s="175">
        <f t="shared" si="20"/>
        <v>11386</v>
      </c>
      <c r="G76" s="174">
        <f>F76*L2</f>
        <v>10816.699999999999</v>
      </c>
      <c r="H76" s="172" t="s">
        <v>217</v>
      </c>
      <c r="I76" s="297">
        <v>36</v>
      </c>
      <c r="J76" s="174" t="s">
        <v>221</v>
      </c>
      <c r="K76" s="176">
        <f t="shared" si="19"/>
        <v>389401.19999999995</v>
      </c>
      <c r="L76" s="190">
        <f>SUM(K71:K76)</f>
        <v>2397351.5999999996</v>
      </c>
    </row>
    <row r="77" spans="1:12" ht="18.75" customHeight="1">
      <c r="A77" s="184" t="s">
        <v>213</v>
      </c>
      <c r="B77" s="181"/>
      <c r="C77" s="181"/>
      <c r="D77" s="179"/>
      <c r="E77" s="180"/>
      <c r="F77" s="182"/>
      <c r="G77" s="180"/>
      <c r="H77" s="183"/>
      <c r="I77" s="288"/>
      <c r="J77" s="180"/>
      <c r="K77" s="180">
        <f>SUM(K71:K76)</f>
        <v>2397351.5999999996</v>
      </c>
      <c r="L77" s="251"/>
    </row>
    <row r="78" spans="1:12" ht="18.75" customHeight="1">
      <c r="A78" s="252" t="s">
        <v>209</v>
      </c>
      <c r="B78" s="168" t="s">
        <v>2</v>
      </c>
      <c r="C78" s="168" t="s">
        <v>222</v>
      </c>
      <c r="D78" s="168" t="s">
        <v>203</v>
      </c>
      <c r="E78" s="168" t="s">
        <v>210</v>
      </c>
      <c r="F78" s="169" t="s">
        <v>210</v>
      </c>
      <c r="G78" s="168" t="s">
        <v>211</v>
      </c>
      <c r="H78" s="170"/>
      <c r="I78" s="168" t="s">
        <v>212</v>
      </c>
      <c r="J78" s="171"/>
      <c r="K78" s="168" t="s">
        <v>8</v>
      </c>
      <c r="L78" s="253" t="s">
        <v>4</v>
      </c>
    </row>
    <row r="79" spans="1:12" ht="18.75" customHeight="1">
      <c r="A79" s="249" t="s">
        <v>204</v>
      </c>
      <c r="B79" s="172" t="s">
        <v>214</v>
      </c>
      <c r="C79" s="172" t="s">
        <v>216</v>
      </c>
      <c r="D79" s="173">
        <v>43351</v>
      </c>
      <c r="E79" s="174">
        <v>23366</v>
      </c>
      <c r="F79" s="175">
        <f>E79/1</f>
        <v>23366</v>
      </c>
      <c r="G79" s="174">
        <f>F79*L2</f>
        <v>22197.7</v>
      </c>
      <c r="H79" s="172" t="s">
        <v>1</v>
      </c>
      <c r="I79" s="174">
        <v>0</v>
      </c>
      <c r="J79" s="174" t="s">
        <v>207</v>
      </c>
      <c r="K79" s="176">
        <f>G79*I79</f>
        <v>0</v>
      </c>
      <c r="L79" s="250"/>
    </row>
    <row r="80" spans="1:12" ht="18.75" customHeight="1">
      <c r="A80" s="184" t="s">
        <v>205</v>
      </c>
      <c r="B80" s="172" t="s">
        <v>214</v>
      </c>
      <c r="C80" s="172" t="s">
        <v>216</v>
      </c>
      <c r="D80" s="173">
        <v>43352</v>
      </c>
      <c r="E80" s="174">
        <v>19802</v>
      </c>
      <c r="F80" s="175">
        <f t="shared" ref="F80:F81" si="21">E80/1</f>
        <v>19802</v>
      </c>
      <c r="G80" s="174">
        <f>F80*L2</f>
        <v>18811.899999999998</v>
      </c>
      <c r="H80" s="172" t="s">
        <v>208</v>
      </c>
      <c r="I80" s="174">
        <v>0</v>
      </c>
      <c r="J80" s="174" t="s">
        <v>207</v>
      </c>
      <c r="K80" s="176">
        <f t="shared" ref="K80:K84" si="22">G80*I80</f>
        <v>0</v>
      </c>
      <c r="L80" s="190"/>
    </row>
    <row r="81" spans="1:14" ht="18.75" customHeight="1">
      <c r="A81" s="184"/>
      <c r="B81" s="172" t="s">
        <v>223</v>
      </c>
      <c r="C81" s="172" t="s">
        <v>206</v>
      </c>
      <c r="D81" s="173">
        <v>43353</v>
      </c>
      <c r="E81" s="174">
        <v>19802</v>
      </c>
      <c r="F81" s="175">
        <f t="shared" si="21"/>
        <v>19802</v>
      </c>
      <c r="G81" s="174">
        <f>F81*L2</f>
        <v>18811.899999999998</v>
      </c>
      <c r="H81" s="172" t="s">
        <v>224</v>
      </c>
      <c r="I81" s="174">
        <v>0</v>
      </c>
      <c r="J81" s="174" t="s">
        <v>0</v>
      </c>
      <c r="K81" s="176">
        <f t="shared" si="22"/>
        <v>0</v>
      </c>
      <c r="L81" s="190"/>
    </row>
    <row r="82" spans="1:14" ht="18.75" customHeight="1">
      <c r="A82" s="184"/>
      <c r="B82" s="172" t="s">
        <v>226</v>
      </c>
      <c r="C82" s="172" t="s">
        <v>206</v>
      </c>
      <c r="D82" s="173">
        <v>43354</v>
      </c>
      <c r="E82" s="174">
        <v>19802</v>
      </c>
      <c r="F82" s="175">
        <f t="shared" ref="F82:F84" si="23">E82/1</f>
        <v>19802</v>
      </c>
      <c r="G82" s="174">
        <f>F82*L2</f>
        <v>18811.899999999998</v>
      </c>
      <c r="H82" s="172" t="s">
        <v>224</v>
      </c>
      <c r="I82" s="179">
        <v>0</v>
      </c>
      <c r="J82" s="174" t="s">
        <v>0</v>
      </c>
      <c r="K82" s="176">
        <f t="shared" si="22"/>
        <v>0</v>
      </c>
      <c r="L82" s="190"/>
    </row>
    <row r="83" spans="1:14" ht="18.75" customHeight="1">
      <c r="A83" s="184"/>
      <c r="B83" s="172" t="s">
        <v>226</v>
      </c>
      <c r="C83" s="172" t="s">
        <v>206</v>
      </c>
      <c r="D83" s="173">
        <v>43355</v>
      </c>
      <c r="E83" s="174">
        <v>19802</v>
      </c>
      <c r="F83" s="175">
        <f t="shared" si="23"/>
        <v>19802</v>
      </c>
      <c r="G83" s="174">
        <f>F83*L2</f>
        <v>18811.899999999998</v>
      </c>
      <c r="H83" s="172" t="s">
        <v>224</v>
      </c>
      <c r="I83" s="179">
        <v>0</v>
      </c>
      <c r="J83" s="174" t="s">
        <v>0</v>
      </c>
      <c r="K83" s="176">
        <f t="shared" si="22"/>
        <v>0</v>
      </c>
      <c r="L83" s="190"/>
    </row>
    <row r="84" spans="1:14" ht="18.75" customHeight="1">
      <c r="A84" s="184"/>
      <c r="B84" s="172" t="s">
        <v>226</v>
      </c>
      <c r="C84" s="172" t="s">
        <v>206</v>
      </c>
      <c r="D84" s="173">
        <v>43356</v>
      </c>
      <c r="E84" s="174">
        <v>19802</v>
      </c>
      <c r="F84" s="175">
        <f t="shared" si="23"/>
        <v>19802</v>
      </c>
      <c r="G84" s="174">
        <f>F84*L2</f>
        <v>18811.899999999998</v>
      </c>
      <c r="H84" s="172" t="s">
        <v>224</v>
      </c>
      <c r="I84" s="179">
        <v>0</v>
      </c>
      <c r="J84" s="174" t="s">
        <v>0</v>
      </c>
      <c r="K84" s="176">
        <f t="shared" si="22"/>
        <v>0</v>
      </c>
      <c r="L84" s="190">
        <f>SUM(K79:K84)</f>
        <v>0</v>
      </c>
    </row>
    <row r="85" spans="1:14" ht="18.75" customHeight="1" thickBot="1">
      <c r="A85" s="184" t="s">
        <v>213</v>
      </c>
      <c r="B85" s="185"/>
      <c r="C85" s="187"/>
      <c r="D85" s="188"/>
      <c r="E85" s="178"/>
      <c r="F85" s="186"/>
      <c r="G85" s="178"/>
      <c r="H85" s="189"/>
      <c r="I85" s="177"/>
      <c r="J85" s="178"/>
      <c r="K85" s="178">
        <f>SUM(K79:K84)</f>
        <v>0</v>
      </c>
      <c r="L85" s="190"/>
    </row>
    <row r="86" spans="1:14" ht="18.75" customHeight="1" thickBot="1">
      <c r="A86" s="191"/>
      <c r="B86" s="192"/>
      <c r="C86" s="192"/>
      <c r="D86" s="193"/>
      <c r="E86" s="194"/>
      <c r="F86" s="195"/>
      <c r="G86" s="194"/>
      <c r="H86" s="196"/>
      <c r="I86" s="193"/>
      <c r="J86" s="195"/>
      <c r="K86" s="197" t="s">
        <v>193</v>
      </c>
      <c r="L86" s="198">
        <f>L8+L11+L14+L19+L22+L25+L30+L33+L36+L41+L44+L47+L52+L58+L63+L76</f>
        <v>74910959.599999994</v>
      </c>
      <c r="N86" s="165"/>
    </row>
    <row r="87" spans="1:14" ht="18.75" customHeight="1" thickBot="1">
      <c r="A87" s="91" t="s">
        <v>25</v>
      </c>
      <c r="B87" s="115" t="s">
        <v>27</v>
      </c>
      <c r="C87" s="115" t="s">
        <v>29</v>
      </c>
      <c r="D87" s="115" t="s">
        <v>3</v>
      </c>
      <c r="E87" s="115" t="s">
        <v>45</v>
      </c>
      <c r="F87" s="123" t="s">
        <v>26</v>
      </c>
      <c r="G87" s="115" t="s">
        <v>18</v>
      </c>
      <c r="H87" s="124"/>
      <c r="I87" s="115" t="s">
        <v>24</v>
      </c>
      <c r="J87" s="125"/>
      <c r="K87" s="115" t="s">
        <v>8</v>
      </c>
      <c r="L87" s="126" t="s">
        <v>4</v>
      </c>
    </row>
    <row r="88" spans="1:14" ht="18.75" customHeight="1">
      <c r="A88" s="37" t="s">
        <v>49</v>
      </c>
      <c r="B88" s="211" t="s">
        <v>28</v>
      </c>
      <c r="C88" s="40" t="s">
        <v>32</v>
      </c>
      <c r="D88" s="39">
        <v>43351</v>
      </c>
      <c r="E88" s="40" t="s">
        <v>47</v>
      </c>
      <c r="F88" s="40">
        <v>44339</v>
      </c>
      <c r="G88" s="40">
        <f>F88*L2</f>
        <v>42122.049999999996</v>
      </c>
      <c r="H88" s="38" t="s">
        <v>1</v>
      </c>
      <c r="I88" s="41">
        <v>18</v>
      </c>
      <c r="J88" s="40" t="s">
        <v>0</v>
      </c>
      <c r="K88" s="42">
        <f>G88*I88</f>
        <v>758196.89999999991</v>
      </c>
      <c r="L88" s="43"/>
    </row>
    <row r="89" spans="1:14" ht="18.75" customHeight="1" thickBot="1">
      <c r="A89" s="44"/>
      <c r="B89" s="73"/>
      <c r="C89" s="20" t="s">
        <v>37</v>
      </c>
      <c r="D89" s="19"/>
      <c r="E89" s="20"/>
      <c r="F89" s="20">
        <v>5300</v>
      </c>
      <c r="G89" s="20">
        <f>F89*L2</f>
        <v>5035</v>
      </c>
      <c r="H89" s="213" t="s">
        <v>1</v>
      </c>
      <c r="I89" s="45">
        <v>18</v>
      </c>
      <c r="J89" s="20" t="s">
        <v>0</v>
      </c>
      <c r="K89" s="46">
        <f t="shared" ref="K89:K145" si="24">G89*I89</f>
        <v>90630</v>
      </c>
      <c r="L89" s="47"/>
    </row>
    <row r="90" spans="1:14" ht="18.75" customHeight="1">
      <c r="A90" s="44"/>
      <c r="B90" s="233" t="s">
        <v>274</v>
      </c>
      <c r="C90" s="40" t="s">
        <v>33</v>
      </c>
      <c r="D90" s="39">
        <v>43352</v>
      </c>
      <c r="E90" s="40" t="s">
        <v>46</v>
      </c>
      <c r="F90" s="40">
        <v>49339</v>
      </c>
      <c r="G90" s="40">
        <f>F90*L2</f>
        <v>46872.049999999996</v>
      </c>
      <c r="H90" s="38" t="s">
        <v>1</v>
      </c>
      <c r="I90" s="41">
        <v>1</v>
      </c>
      <c r="J90" s="40" t="s">
        <v>0</v>
      </c>
      <c r="K90" s="42">
        <f t="shared" si="24"/>
        <v>46872.049999999996</v>
      </c>
      <c r="L90" s="47"/>
    </row>
    <row r="91" spans="1:14" ht="18.75" customHeight="1" thickBot="1">
      <c r="A91" s="44"/>
      <c r="B91" s="234" t="s">
        <v>278</v>
      </c>
      <c r="C91" s="50" t="s">
        <v>37</v>
      </c>
      <c r="D91" s="49"/>
      <c r="E91" s="50"/>
      <c r="F91" s="50">
        <v>5300</v>
      </c>
      <c r="G91" s="50">
        <f>F91*L2</f>
        <v>5035</v>
      </c>
      <c r="H91" s="48" t="s">
        <v>1</v>
      </c>
      <c r="I91" s="51">
        <v>1</v>
      </c>
      <c r="J91" s="50" t="s">
        <v>0</v>
      </c>
      <c r="K91" s="52">
        <f t="shared" si="24"/>
        <v>5035</v>
      </c>
      <c r="L91" s="47"/>
    </row>
    <row r="92" spans="1:14" ht="18.75" customHeight="1">
      <c r="A92" s="44"/>
      <c r="B92" s="235" t="s">
        <v>275</v>
      </c>
      <c r="C92" s="20" t="s">
        <v>31</v>
      </c>
      <c r="D92" s="19">
        <v>43351</v>
      </c>
      <c r="E92" s="20" t="s">
        <v>46</v>
      </c>
      <c r="F92" s="20">
        <v>58063</v>
      </c>
      <c r="G92" s="20">
        <f>F92*L2</f>
        <v>55159.85</v>
      </c>
      <c r="H92" s="213" t="s">
        <v>1</v>
      </c>
      <c r="I92" s="45">
        <v>4</v>
      </c>
      <c r="J92" s="20" t="s">
        <v>0</v>
      </c>
      <c r="K92" s="46">
        <f t="shared" si="24"/>
        <v>220639.4</v>
      </c>
      <c r="L92" s="47"/>
    </row>
    <row r="93" spans="1:14" ht="18.75" customHeight="1">
      <c r="A93" s="44"/>
      <c r="B93" s="73"/>
      <c r="C93" s="20" t="s">
        <v>37</v>
      </c>
      <c r="D93" s="19"/>
      <c r="E93" s="20"/>
      <c r="F93" s="20">
        <v>15800</v>
      </c>
      <c r="G93" s="20">
        <f>F93*L2</f>
        <v>15010</v>
      </c>
      <c r="H93" s="213" t="s">
        <v>1</v>
      </c>
      <c r="I93" s="45">
        <v>4</v>
      </c>
      <c r="J93" s="20" t="s">
        <v>0</v>
      </c>
      <c r="K93" s="46">
        <f t="shared" si="24"/>
        <v>60040</v>
      </c>
      <c r="L93" s="47"/>
    </row>
    <row r="94" spans="1:14" ht="18.75" customHeight="1">
      <c r="A94" s="44"/>
      <c r="B94" s="73"/>
      <c r="C94" s="24" t="s">
        <v>32</v>
      </c>
      <c r="D94" s="96">
        <v>43352</v>
      </c>
      <c r="E94" s="24" t="s">
        <v>46</v>
      </c>
      <c r="F94" s="24">
        <v>44339</v>
      </c>
      <c r="G94" s="24">
        <f>F94*L2</f>
        <v>42122.049999999996</v>
      </c>
      <c r="H94" s="207" t="s">
        <v>1</v>
      </c>
      <c r="I94" s="59">
        <v>22</v>
      </c>
      <c r="J94" s="24" t="s">
        <v>0</v>
      </c>
      <c r="K94" s="30">
        <f t="shared" si="24"/>
        <v>926685.09999999986</v>
      </c>
      <c r="L94" s="47"/>
    </row>
    <row r="95" spans="1:14" ht="18.75" customHeight="1">
      <c r="A95" s="44"/>
      <c r="B95" s="73"/>
      <c r="C95" s="20" t="s">
        <v>37</v>
      </c>
      <c r="D95" s="19"/>
      <c r="E95" s="20"/>
      <c r="F95" s="20">
        <v>5300</v>
      </c>
      <c r="G95" s="20">
        <f>F95*L2</f>
        <v>5035</v>
      </c>
      <c r="H95" s="213" t="s">
        <v>1</v>
      </c>
      <c r="I95" s="45">
        <v>22</v>
      </c>
      <c r="J95" s="20" t="s">
        <v>0</v>
      </c>
      <c r="K95" s="46">
        <f t="shared" si="24"/>
        <v>110770</v>
      </c>
      <c r="L95" s="47"/>
    </row>
    <row r="96" spans="1:14" ht="18.75" customHeight="1">
      <c r="A96" s="44"/>
      <c r="B96" s="73"/>
      <c r="C96" s="20" t="s">
        <v>33</v>
      </c>
      <c r="D96" s="19">
        <v>43352</v>
      </c>
      <c r="E96" s="20" t="s">
        <v>46</v>
      </c>
      <c r="F96" s="20">
        <v>58063</v>
      </c>
      <c r="G96" s="20">
        <f>F96*L2</f>
        <v>55159.85</v>
      </c>
      <c r="H96" s="213" t="s">
        <v>1</v>
      </c>
      <c r="I96" s="45">
        <v>8</v>
      </c>
      <c r="J96" s="20" t="s">
        <v>0</v>
      </c>
      <c r="K96" s="46">
        <f t="shared" si="24"/>
        <v>441278.8</v>
      </c>
      <c r="L96" s="47"/>
    </row>
    <row r="97" spans="1:12" ht="18.75" customHeight="1" thickBot="1">
      <c r="A97" s="44"/>
      <c r="B97" s="73"/>
      <c r="C97" s="18" t="s">
        <v>37</v>
      </c>
      <c r="D97" s="72"/>
      <c r="E97" s="18"/>
      <c r="F97" s="18">
        <v>15800</v>
      </c>
      <c r="G97" s="18">
        <f>F97*L2</f>
        <v>15010</v>
      </c>
      <c r="H97" s="203" t="s">
        <v>1</v>
      </c>
      <c r="I97" s="230">
        <v>8</v>
      </c>
      <c r="J97" s="18" t="s">
        <v>0</v>
      </c>
      <c r="K97" s="32">
        <f t="shared" si="24"/>
        <v>120080</v>
      </c>
      <c r="L97" s="47"/>
    </row>
    <row r="98" spans="1:12" ht="18.75" customHeight="1">
      <c r="A98" s="44"/>
      <c r="B98" s="233" t="s">
        <v>276</v>
      </c>
      <c r="C98" s="40" t="s">
        <v>33</v>
      </c>
      <c r="D98" s="39">
        <v>43352</v>
      </c>
      <c r="E98" s="40" t="s">
        <v>46</v>
      </c>
      <c r="F98" s="40">
        <v>63063</v>
      </c>
      <c r="G98" s="40">
        <f>F98*L2</f>
        <v>59909.85</v>
      </c>
      <c r="H98" s="38" t="s">
        <v>1</v>
      </c>
      <c r="I98" s="41">
        <v>1</v>
      </c>
      <c r="J98" s="40" t="s">
        <v>0</v>
      </c>
      <c r="K98" s="42">
        <f t="shared" ref="K98:K99" si="25">G98*I98</f>
        <v>59909.85</v>
      </c>
      <c r="L98" s="47"/>
    </row>
    <row r="99" spans="1:12" ht="18.75" customHeight="1" thickBot="1">
      <c r="A99" s="44"/>
      <c r="B99" s="234" t="s">
        <v>277</v>
      </c>
      <c r="C99" s="50" t="s">
        <v>37</v>
      </c>
      <c r="D99" s="49"/>
      <c r="E99" s="50"/>
      <c r="F99" s="50">
        <v>15800</v>
      </c>
      <c r="G99" s="50">
        <f>F99*L2</f>
        <v>15010</v>
      </c>
      <c r="H99" s="48" t="s">
        <v>1</v>
      </c>
      <c r="I99" s="51">
        <v>1</v>
      </c>
      <c r="J99" s="50" t="s">
        <v>0</v>
      </c>
      <c r="K99" s="52">
        <f t="shared" si="25"/>
        <v>15010</v>
      </c>
      <c r="L99" s="47"/>
    </row>
    <row r="100" spans="1:12" ht="18.75" customHeight="1">
      <c r="A100" s="44"/>
      <c r="B100" s="235" t="s">
        <v>275</v>
      </c>
      <c r="C100" s="33" t="s">
        <v>43</v>
      </c>
      <c r="D100" s="231">
        <v>43352</v>
      </c>
      <c r="E100" s="33" t="s">
        <v>46</v>
      </c>
      <c r="F100" s="33">
        <v>58063</v>
      </c>
      <c r="G100" s="33">
        <f>F100*L2</f>
        <v>55159.85</v>
      </c>
      <c r="H100" s="232" t="s">
        <v>1</v>
      </c>
      <c r="I100" s="59">
        <v>1</v>
      </c>
      <c r="J100" s="33" t="s">
        <v>0</v>
      </c>
      <c r="K100" s="146">
        <f t="shared" ref="K100:K103" si="26">G100*I100</f>
        <v>55159.85</v>
      </c>
      <c r="L100" s="47"/>
    </row>
    <row r="101" spans="1:12" ht="18.75" customHeight="1">
      <c r="A101" s="44"/>
      <c r="B101" s="141"/>
      <c r="C101" s="35" t="s">
        <v>37</v>
      </c>
      <c r="D101" s="53"/>
      <c r="E101" s="35"/>
      <c r="F101" s="35">
        <v>15800</v>
      </c>
      <c r="G101" s="35">
        <f>F101*L2</f>
        <v>15010</v>
      </c>
      <c r="H101" s="34" t="s">
        <v>1</v>
      </c>
      <c r="I101" s="45">
        <v>1</v>
      </c>
      <c r="J101" s="35" t="s">
        <v>0</v>
      </c>
      <c r="K101" s="54">
        <f t="shared" si="26"/>
        <v>15010</v>
      </c>
      <c r="L101" s="47"/>
    </row>
    <row r="102" spans="1:12" ht="18.75" customHeight="1">
      <c r="A102" s="44"/>
      <c r="B102" s="141"/>
      <c r="C102" s="35" t="s">
        <v>44</v>
      </c>
      <c r="D102" s="53">
        <v>43352</v>
      </c>
      <c r="E102" s="35" t="s">
        <v>46</v>
      </c>
      <c r="F102" s="35">
        <v>44339</v>
      </c>
      <c r="G102" s="35">
        <f>F102*L2</f>
        <v>42122.049999999996</v>
      </c>
      <c r="H102" s="34" t="s">
        <v>1</v>
      </c>
      <c r="I102" s="45">
        <v>1</v>
      </c>
      <c r="J102" s="35" t="s">
        <v>0</v>
      </c>
      <c r="K102" s="54">
        <f t="shared" si="26"/>
        <v>42122.049999999996</v>
      </c>
      <c r="L102" s="47"/>
    </row>
    <row r="103" spans="1:12" ht="18.75" customHeight="1" thickBot="1">
      <c r="A103" s="44"/>
      <c r="B103" s="142"/>
      <c r="C103" s="57" t="s">
        <v>37</v>
      </c>
      <c r="D103" s="56"/>
      <c r="E103" s="57"/>
      <c r="F103" s="57">
        <v>5300</v>
      </c>
      <c r="G103" s="57">
        <f>F103*L2</f>
        <v>5035</v>
      </c>
      <c r="H103" s="55" t="s">
        <v>1</v>
      </c>
      <c r="I103" s="51">
        <v>1</v>
      </c>
      <c r="J103" s="57" t="s">
        <v>0</v>
      </c>
      <c r="K103" s="58">
        <f t="shared" si="26"/>
        <v>5035</v>
      </c>
      <c r="L103" s="47"/>
    </row>
    <row r="104" spans="1:12" ht="18.75" customHeight="1">
      <c r="A104" s="44"/>
      <c r="B104" s="73" t="s">
        <v>173</v>
      </c>
      <c r="C104" s="214" t="s">
        <v>237</v>
      </c>
      <c r="D104" s="96">
        <v>43353</v>
      </c>
      <c r="E104" s="24" t="s">
        <v>48</v>
      </c>
      <c r="F104" s="24">
        <v>86544</v>
      </c>
      <c r="G104" s="24">
        <f>F104*L2</f>
        <v>82216.800000000003</v>
      </c>
      <c r="H104" s="207" t="s">
        <v>1</v>
      </c>
      <c r="I104" s="59">
        <v>55</v>
      </c>
      <c r="J104" s="24" t="s">
        <v>0</v>
      </c>
      <c r="K104" s="30">
        <f t="shared" si="24"/>
        <v>4521924</v>
      </c>
      <c r="L104" s="47"/>
    </row>
    <row r="105" spans="1:12" ht="18.75" customHeight="1">
      <c r="A105" s="44"/>
      <c r="B105" s="112"/>
      <c r="C105" s="20" t="s">
        <v>37</v>
      </c>
      <c r="D105" s="19"/>
      <c r="E105" s="20"/>
      <c r="F105" s="20">
        <v>7400</v>
      </c>
      <c r="G105" s="20">
        <f>F105*L2</f>
        <v>7030</v>
      </c>
      <c r="H105" s="213" t="s">
        <v>1</v>
      </c>
      <c r="I105" s="45">
        <v>55</v>
      </c>
      <c r="J105" s="20" t="s">
        <v>0</v>
      </c>
      <c r="K105" s="46">
        <f t="shared" si="24"/>
        <v>386650</v>
      </c>
      <c r="L105" s="47"/>
    </row>
    <row r="106" spans="1:12" ht="18.75" customHeight="1">
      <c r="A106" s="44"/>
      <c r="B106" s="73" t="s">
        <v>173</v>
      </c>
      <c r="C106" s="214" t="s">
        <v>238</v>
      </c>
      <c r="D106" s="96">
        <v>43353</v>
      </c>
      <c r="E106" s="24" t="s">
        <v>48</v>
      </c>
      <c r="F106" s="24">
        <v>50920</v>
      </c>
      <c r="G106" s="24">
        <v>50920</v>
      </c>
      <c r="H106" s="207" t="s">
        <v>1</v>
      </c>
      <c r="I106" s="59">
        <v>2</v>
      </c>
      <c r="J106" s="24" t="s">
        <v>0</v>
      </c>
      <c r="K106" s="46">
        <f t="shared" si="24"/>
        <v>101840</v>
      </c>
      <c r="L106" s="47"/>
    </row>
    <row r="107" spans="1:12" ht="18.75" customHeight="1">
      <c r="A107" s="44"/>
      <c r="B107" s="290" t="s">
        <v>323</v>
      </c>
      <c r="C107" s="20" t="s">
        <v>37</v>
      </c>
      <c r="D107" s="19"/>
      <c r="E107" s="20"/>
      <c r="F107" s="20">
        <v>7400</v>
      </c>
      <c r="G107" s="20">
        <f>F107*L2</f>
        <v>7030</v>
      </c>
      <c r="H107" s="213" t="s">
        <v>1</v>
      </c>
      <c r="I107" s="45">
        <v>2</v>
      </c>
      <c r="J107" s="20" t="s">
        <v>0</v>
      </c>
      <c r="K107" s="46">
        <f t="shared" si="24"/>
        <v>14060</v>
      </c>
      <c r="L107" s="47"/>
    </row>
    <row r="108" spans="1:12" ht="18.75" customHeight="1">
      <c r="A108" s="44"/>
      <c r="B108" s="216" t="s">
        <v>240</v>
      </c>
      <c r="C108" s="201" t="s">
        <v>235</v>
      </c>
      <c r="D108" s="19">
        <v>43353</v>
      </c>
      <c r="E108" s="20" t="s">
        <v>50</v>
      </c>
      <c r="F108" s="20">
        <v>100968</v>
      </c>
      <c r="G108" s="20">
        <f>F108*L2</f>
        <v>95919.599999999991</v>
      </c>
      <c r="H108" s="213" t="s">
        <v>1</v>
      </c>
      <c r="I108" s="45">
        <v>3</v>
      </c>
      <c r="J108" s="20" t="s">
        <v>0</v>
      </c>
      <c r="K108" s="46">
        <f t="shared" si="24"/>
        <v>287758.8</v>
      </c>
      <c r="L108" s="47"/>
    </row>
    <row r="109" spans="1:12" ht="18.75" customHeight="1">
      <c r="A109" s="44"/>
      <c r="B109" s="73"/>
      <c r="C109" s="20" t="s">
        <v>37</v>
      </c>
      <c r="D109" s="19"/>
      <c r="E109" s="20"/>
      <c r="F109" s="20">
        <v>12800</v>
      </c>
      <c r="G109" s="20">
        <f>F109*L2</f>
        <v>12160</v>
      </c>
      <c r="H109" s="213" t="s">
        <v>1</v>
      </c>
      <c r="I109" s="45">
        <v>3</v>
      </c>
      <c r="J109" s="20" t="s">
        <v>0</v>
      </c>
      <c r="K109" s="46">
        <f t="shared" si="24"/>
        <v>36480</v>
      </c>
      <c r="L109" s="47"/>
    </row>
    <row r="110" spans="1:12" ht="18.75" customHeight="1">
      <c r="A110" s="44"/>
      <c r="B110" s="73"/>
      <c r="C110" s="201" t="s">
        <v>236</v>
      </c>
      <c r="D110" s="19">
        <v>43353</v>
      </c>
      <c r="E110" s="20" t="s">
        <v>50</v>
      </c>
      <c r="F110" s="20">
        <v>114692</v>
      </c>
      <c r="G110" s="20">
        <f>F110*L2</f>
        <v>108957.4</v>
      </c>
      <c r="H110" s="213" t="s">
        <v>1</v>
      </c>
      <c r="I110" s="45">
        <v>2</v>
      </c>
      <c r="J110" s="20" t="s">
        <v>0</v>
      </c>
      <c r="K110" s="46">
        <f t="shared" si="24"/>
        <v>217914.8</v>
      </c>
      <c r="L110" s="47"/>
    </row>
    <row r="111" spans="1:12" ht="18.75" customHeight="1">
      <c r="A111" s="44"/>
      <c r="B111" s="112"/>
      <c r="C111" s="20" t="s">
        <v>37</v>
      </c>
      <c r="D111" s="19"/>
      <c r="E111" s="20"/>
      <c r="F111" s="20">
        <v>20800</v>
      </c>
      <c r="G111" s="20">
        <f>F111*L2</f>
        <v>19760</v>
      </c>
      <c r="H111" s="213" t="s">
        <v>1</v>
      </c>
      <c r="I111" s="45">
        <v>2</v>
      </c>
      <c r="J111" s="20" t="s">
        <v>0</v>
      </c>
      <c r="K111" s="46">
        <f t="shared" si="24"/>
        <v>39520</v>
      </c>
      <c r="L111" s="47"/>
    </row>
    <row r="112" spans="1:12" ht="18.75" customHeight="1">
      <c r="A112" s="44"/>
      <c r="B112" s="216" t="s">
        <v>241</v>
      </c>
      <c r="C112" s="201" t="s">
        <v>235</v>
      </c>
      <c r="D112" s="19">
        <v>43353</v>
      </c>
      <c r="E112" s="20" t="s">
        <v>51</v>
      </c>
      <c r="F112" s="20">
        <v>115392</v>
      </c>
      <c r="G112" s="20">
        <f>F112*L2</f>
        <v>109622.39999999999</v>
      </c>
      <c r="H112" s="213" t="s">
        <v>1</v>
      </c>
      <c r="I112" s="45">
        <v>1</v>
      </c>
      <c r="J112" s="20" t="s">
        <v>0</v>
      </c>
      <c r="K112" s="46">
        <f t="shared" si="24"/>
        <v>109622.39999999999</v>
      </c>
      <c r="L112" s="47"/>
    </row>
    <row r="113" spans="1:12" ht="18.75" customHeight="1">
      <c r="A113" s="44"/>
      <c r="B113" s="73"/>
      <c r="C113" s="20" t="s">
        <v>37</v>
      </c>
      <c r="D113" s="19"/>
      <c r="E113" s="20"/>
      <c r="F113" s="20">
        <v>12800</v>
      </c>
      <c r="G113" s="20">
        <f>F113*L2</f>
        <v>12160</v>
      </c>
      <c r="H113" s="213" t="s">
        <v>1</v>
      </c>
      <c r="I113" s="45">
        <v>1</v>
      </c>
      <c r="J113" s="20" t="s">
        <v>0</v>
      </c>
      <c r="K113" s="46">
        <f t="shared" si="24"/>
        <v>12160</v>
      </c>
      <c r="L113" s="47"/>
    </row>
    <row r="114" spans="1:12" ht="18.75" customHeight="1">
      <c r="A114" s="44"/>
      <c r="B114" s="73"/>
      <c r="C114" s="201" t="s">
        <v>236</v>
      </c>
      <c r="D114" s="19">
        <v>43353</v>
      </c>
      <c r="E114" s="20" t="s">
        <v>51</v>
      </c>
      <c r="F114" s="20">
        <v>129116</v>
      </c>
      <c r="G114" s="20">
        <f>F114*L2</f>
        <v>122660.2</v>
      </c>
      <c r="H114" s="213" t="s">
        <v>1</v>
      </c>
      <c r="I114" s="45">
        <v>1</v>
      </c>
      <c r="J114" s="20" t="s">
        <v>0</v>
      </c>
      <c r="K114" s="46">
        <f t="shared" si="24"/>
        <v>122660.2</v>
      </c>
      <c r="L114" s="47"/>
    </row>
    <row r="115" spans="1:12" ht="18.75" customHeight="1" thickBot="1">
      <c r="A115" s="44"/>
      <c r="B115" s="84"/>
      <c r="C115" s="50" t="s">
        <v>37</v>
      </c>
      <c r="D115" s="49"/>
      <c r="E115" s="50"/>
      <c r="F115" s="50">
        <v>20800</v>
      </c>
      <c r="G115" s="50">
        <f>F115*L2</f>
        <v>19760</v>
      </c>
      <c r="H115" s="48" t="s">
        <v>1</v>
      </c>
      <c r="I115" s="51">
        <v>1</v>
      </c>
      <c r="J115" s="50" t="s">
        <v>0</v>
      </c>
      <c r="K115" s="52">
        <f t="shared" si="24"/>
        <v>19760</v>
      </c>
      <c r="L115" s="47"/>
    </row>
    <row r="116" spans="1:12" ht="18.75" customHeight="1">
      <c r="A116" s="44"/>
      <c r="B116" s="73" t="s">
        <v>34</v>
      </c>
      <c r="C116" s="40" t="s">
        <v>35</v>
      </c>
      <c r="D116" s="39">
        <v>43354</v>
      </c>
      <c r="E116" s="40" t="s">
        <v>47</v>
      </c>
      <c r="F116" s="40">
        <v>44339</v>
      </c>
      <c r="G116" s="40">
        <f>F116*L2</f>
        <v>42122.049999999996</v>
      </c>
      <c r="H116" s="38" t="s">
        <v>1</v>
      </c>
      <c r="I116" s="41">
        <v>19</v>
      </c>
      <c r="J116" s="40" t="s">
        <v>0</v>
      </c>
      <c r="K116" s="42">
        <f t="shared" si="24"/>
        <v>800318.95</v>
      </c>
      <c r="L116" s="47"/>
    </row>
    <row r="117" spans="1:12" ht="18.75" customHeight="1">
      <c r="A117" s="44"/>
      <c r="B117" s="73"/>
      <c r="C117" s="20" t="s">
        <v>37</v>
      </c>
      <c r="D117" s="19"/>
      <c r="E117" s="20"/>
      <c r="F117" s="20">
        <v>5300</v>
      </c>
      <c r="G117" s="20">
        <f>F117*L2</f>
        <v>5035</v>
      </c>
      <c r="H117" s="213" t="s">
        <v>1</v>
      </c>
      <c r="I117" s="45">
        <v>19</v>
      </c>
      <c r="J117" s="20" t="s">
        <v>0</v>
      </c>
      <c r="K117" s="46">
        <f t="shared" si="24"/>
        <v>95665</v>
      </c>
      <c r="L117" s="47"/>
    </row>
    <row r="118" spans="1:12" ht="18.75" customHeight="1">
      <c r="A118" s="44"/>
      <c r="B118" s="73"/>
      <c r="C118" s="20" t="s">
        <v>36</v>
      </c>
      <c r="D118" s="19">
        <v>43354</v>
      </c>
      <c r="E118" s="20" t="s">
        <v>46</v>
      </c>
      <c r="F118" s="20">
        <v>58063</v>
      </c>
      <c r="G118" s="20">
        <f>F118*L2</f>
        <v>55159.85</v>
      </c>
      <c r="H118" s="213" t="s">
        <v>1</v>
      </c>
      <c r="I118" s="45">
        <v>4</v>
      </c>
      <c r="J118" s="20" t="s">
        <v>0</v>
      </c>
      <c r="K118" s="46">
        <f t="shared" si="24"/>
        <v>220639.4</v>
      </c>
      <c r="L118" s="47"/>
    </row>
    <row r="119" spans="1:12" ht="18.75" customHeight="1">
      <c r="A119" s="44"/>
      <c r="B119" s="73"/>
      <c r="C119" s="20" t="s">
        <v>37</v>
      </c>
      <c r="D119" s="19"/>
      <c r="E119" s="20"/>
      <c r="F119" s="20">
        <v>15800</v>
      </c>
      <c r="G119" s="20">
        <f>F119*L2</f>
        <v>15010</v>
      </c>
      <c r="H119" s="213" t="s">
        <v>1</v>
      </c>
      <c r="I119" s="45">
        <v>4</v>
      </c>
      <c r="J119" s="20" t="s">
        <v>0</v>
      </c>
      <c r="K119" s="46">
        <f t="shared" si="24"/>
        <v>60040</v>
      </c>
      <c r="L119" s="47"/>
    </row>
    <row r="120" spans="1:12" ht="18.75" customHeight="1">
      <c r="A120" s="44"/>
      <c r="B120" s="73"/>
      <c r="C120" s="201" t="s">
        <v>233</v>
      </c>
      <c r="D120" s="19">
        <v>43355</v>
      </c>
      <c r="E120" s="20" t="s">
        <v>46</v>
      </c>
      <c r="F120" s="20">
        <v>44339</v>
      </c>
      <c r="G120" s="20">
        <f>F120*L2</f>
        <v>42122.049999999996</v>
      </c>
      <c r="H120" s="213" t="s">
        <v>1</v>
      </c>
      <c r="I120" s="45">
        <v>20</v>
      </c>
      <c r="J120" s="20" t="s">
        <v>0</v>
      </c>
      <c r="K120" s="46">
        <f t="shared" si="24"/>
        <v>842440.99999999988</v>
      </c>
      <c r="L120" s="47"/>
    </row>
    <row r="121" spans="1:12" ht="18.75" customHeight="1">
      <c r="A121" s="44"/>
      <c r="B121" s="73"/>
      <c r="C121" s="20" t="s">
        <v>37</v>
      </c>
      <c r="D121" s="19"/>
      <c r="E121" s="20"/>
      <c r="F121" s="20">
        <v>5300</v>
      </c>
      <c r="G121" s="20">
        <f>F121*L2</f>
        <v>5035</v>
      </c>
      <c r="H121" s="213" t="s">
        <v>1</v>
      </c>
      <c r="I121" s="45">
        <v>20</v>
      </c>
      <c r="J121" s="20" t="s">
        <v>0</v>
      </c>
      <c r="K121" s="46">
        <f t="shared" si="24"/>
        <v>100700</v>
      </c>
      <c r="L121" s="47"/>
    </row>
    <row r="122" spans="1:12" ht="18.75" customHeight="1">
      <c r="A122" s="44"/>
      <c r="B122" s="73"/>
      <c r="C122" s="201" t="s">
        <v>234</v>
      </c>
      <c r="D122" s="19">
        <v>43355</v>
      </c>
      <c r="E122" s="20" t="s">
        <v>46</v>
      </c>
      <c r="F122" s="20">
        <v>58063</v>
      </c>
      <c r="G122" s="20">
        <f>F122*L2</f>
        <v>55159.85</v>
      </c>
      <c r="H122" s="213" t="s">
        <v>1</v>
      </c>
      <c r="I122" s="45">
        <v>11</v>
      </c>
      <c r="J122" s="20" t="s">
        <v>0</v>
      </c>
      <c r="K122" s="46">
        <f t="shared" si="24"/>
        <v>606758.35</v>
      </c>
      <c r="L122" s="47"/>
    </row>
    <row r="123" spans="1:12" ht="18.75" customHeight="1">
      <c r="A123" s="44"/>
      <c r="B123" s="73"/>
      <c r="C123" s="20" t="s">
        <v>37</v>
      </c>
      <c r="D123" s="19"/>
      <c r="E123" s="20"/>
      <c r="F123" s="24">
        <v>15800</v>
      </c>
      <c r="G123" s="20">
        <f>F123*L2</f>
        <v>15010</v>
      </c>
      <c r="H123" s="213" t="s">
        <v>1</v>
      </c>
      <c r="I123" s="59">
        <v>11</v>
      </c>
      <c r="J123" s="20" t="s">
        <v>0</v>
      </c>
      <c r="K123" s="46">
        <f t="shared" si="24"/>
        <v>165110</v>
      </c>
      <c r="L123" s="47"/>
    </row>
    <row r="124" spans="1:12" ht="18.75" customHeight="1">
      <c r="A124" s="44"/>
      <c r="B124" s="141"/>
      <c r="C124" s="35" t="s">
        <v>53</v>
      </c>
      <c r="D124" s="53">
        <v>43355</v>
      </c>
      <c r="E124" s="35" t="s">
        <v>46</v>
      </c>
      <c r="F124" s="35">
        <v>58063</v>
      </c>
      <c r="G124" s="35">
        <f>F124*L2</f>
        <v>55159.85</v>
      </c>
      <c r="H124" s="34" t="s">
        <v>1</v>
      </c>
      <c r="I124" s="45">
        <v>1</v>
      </c>
      <c r="J124" s="35" t="s">
        <v>0</v>
      </c>
      <c r="K124" s="54">
        <f t="shared" si="24"/>
        <v>55159.85</v>
      </c>
      <c r="L124" s="47"/>
    </row>
    <row r="125" spans="1:12" ht="18.75" customHeight="1">
      <c r="A125" s="44"/>
      <c r="B125" s="141"/>
      <c r="C125" s="35" t="s">
        <v>37</v>
      </c>
      <c r="D125" s="53"/>
      <c r="E125" s="35"/>
      <c r="F125" s="35">
        <v>15800</v>
      </c>
      <c r="G125" s="35">
        <f>F125*L2</f>
        <v>15010</v>
      </c>
      <c r="H125" s="34" t="s">
        <v>1</v>
      </c>
      <c r="I125" s="45">
        <v>1</v>
      </c>
      <c r="J125" s="35" t="s">
        <v>0</v>
      </c>
      <c r="K125" s="54">
        <f t="shared" si="24"/>
        <v>15010</v>
      </c>
      <c r="L125" s="47"/>
    </row>
    <row r="126" spans="1:12" ht="18.75" customHeight="1">
      <c r="A126" s="44"/>
      <c r="B126" s="141"/>
      <c r="C126" s="35" t="s">
        <v>52</v>
      </c>
      <c r="D126" s="53">
        <v>43355</v>
      </c>
      <c r="E126" s="35" t="s">
        <v>46</v>
      </c>
      <c r="F126" s="35">
        <v>58063</v>
      </c>
      <c r="G126" s="35">
        <f>F126*L2</f>
        <v>55159.85</v>
      </c>
      <c r="H126" s="34" t="s">
        <v>1</v>
      </c>
      <c r="I126" s="45">
        <v>1</v>
      </c>
      <c r="J126" s="35" t="s">
        <v>0</v>
      </c>
      <c r="K126" s="54">
        <f t="shared" si="24"/>
        <v>55159.85</v>
      </c>
      <c r="L126" s="47"/>
    </row>
    <row r="127" spans="1:12" ht="18.75" customHeight="1">
      <c r="A127" s="44"/>
      <c r="B127" s="141"/>
      <c r="C127" s="35" t="s">
        <v>37</v>
      </c>
      <c r="D127" s="53"/>
      <c r="E127" s="35"/>
      <c r="F127" s="35">
        <v>15800</v>
      </c>
      <c r="G127" s="35">
        <f>F127*L2</f>
        <v>15010</v>
      </c>
      <c r="H127" s="34" t="s">
        <v>1</v>
      </c>
      <c r="I127" s="45">
        <v>1</v>
      </c>
      <c r="J127" s="35" t="s">
        <v>0</v>
      </c>
      <c r="K127" s="54">
        <f t="shared" si="24"/>
        <v>15010</v>
      </c>
      <c r="L127" s="47"/>
    </row>
    <row r="128" spans="1:12" ht="18.75" customHeight="1">
      <c r="A128" s="44"/>
      <c r="B128" s="73"/>
      <c r="C128" s="201" t="s">
        <v>231</v>
      </c>
      <c r="D128" s="19">
        <v>43356</v>
      </c>
      <c r="E128" s="20" t="s">
        <v>46</v>
      </c>
      <c r="F128" s="20">
        <v>44339</v>
      </c>
      <c r="G128" s="20">
        <f>F128*L2</f>
        <v>42122.049999999996</v>
      </c>
      <c r="H128" s="213" t="s">
        <v>1</v>
      </c>
      <c r="I128" s="45">
        <v>4</v>
      </c>
      <c r="J128" s="20" t="s">
        <v>0</v>
      </c>
      <c r="K128" s="46">
        <f t="shared" si="24"/>
        <v>168488.19999999998</v>
      </c>
      <c r="L128" s="47"/>
    </row>
    <row r="129" spans="1:12" ht="18.75" customHeight="1">
      <c r="A129" s="44"/>
      <c r="B129" s="73"/>
      <c r="C129" s="20" t="s">
        <v>37</v>
      </c>
      <c r="D129" s="19"/>
      <c r="E129" s="20"/>
      <c r="F129" s="20">
        <v>5300</v>
      </c>
      <c r="G129" s="24">
        <f>F129*L2</f>
        <v>5035</v>
      </c>
      <c r="H129" s="207" t="s">
        <v>1</v>
      </c>
      <c r="I129" s="59">
        <v>3</v>
      </c>
      <c r="J129" s="20" t="s">
        <v>0</v>
      </c>
      <c r="K129" s="46">
        <f t="shared" si="24"/>
        <v>15105</v>
      </c>
      <c r="L129" s="47"/>
    </row>
    <row r="130" spans="1:12" ht="18.75" customHeight="1">
      <c r="A130" s="44"/>
      <c r="B130" s="73"/>
      <c r="C130" s="201" t="s">
        <v>232</v>
      </c>
      <c r="D130" s="19">
        <v>43356</v>
      </c>
      <c r="E130" s="20" t="s">
        <v>46</v>
      </c>
      <c r="F130" s="20">
        <v>58063</v>
      </c>
      <c r="G130" s="20">
        <f>F130*L2</f>
        <v>55159.85</v>
      </c>
      <c r="H130" s="213" t="s">
        <v>1</v>
      </c>
      <c r="I130" s="45">
        <v>3</v>
      </c>
      <c r="J130" s="20" t="s">
        <v>0</v>
      </c>
      <c r="K130" s="46">
        <f t="shared" si="24"/>
        <v>165479.54999999999</v>
      </c>
      <c r="L130" s="47"/>
    </row>
    <row r="131" spans="1:12" ht="18.75" customHeight="1" thickBot="1">
      <c r="A131" s="44"/>
      <c r="B131" s="84"/>
      <c r="C131" s="50" t="s">
        <v>37</v>
      </c>
      <c r="D131" s="49"/>
      <c r="E131" s="50"/>
      <c r="F131" s="60">
        <v>15800</v>
      </c>
      <c r="G131" s="50">
        <f>F131*L2</f>
        <v>15010</v>
      </c>
      <c r="H131" s="48" t="s">
        <v>1</v>
      </c>
      <c r="I131" s="61">
        <v>4</v>
      </c>
      <c r="J131" s="50" t="s">
        <v>0</v>
      </c>
      <c r="K131" s="52">
        <f t="shared" si="24"/>
        <v>60040</v>
      </c>
      <c r="L131" s="47"/>
    </row>
    <row r="132" spans="1:12" ht="18.75" customHeight="1" thickBot="1">
      <c r="A132" s="140"/>
      <c r="B132" s="84"/>
      <c r="C132" s="64"/>
      <c r="D132" s="63"/>
      <c r="E132" s="64"/>
      <c r="F132" s="64"/>
      <c r="G132" s="64"/>
      <c r="H132" s="99"/>
      <c r="I132" s="320" t="s">
        <v>146</v>
      </c>
      <c r="J132" s="321"/>
      <c r="K132" s="143">
        <f>SUM(K88:K131)</f>
        <v>12283949.349999998</v>
      </c>
      <c r="L132" s="47"/>
    </row>
    <row r="133" spans="1:12" ht="18.75" customHeight="1">
      <c r="A133" s="73" t="s">
        <v>121</v>
      </c>
      <c r="B133" s="70" t="s">
        <v>122</v>
      </c>
      <c r="C133" s="40" t="s">
        <v>123</v>
      </c>
      <c r="D133" s="39">
        <v>43352</v>
      </c>
      <c r="E133" s="40" t="s">
        <v>130</v>
      </c>
      <c r="F133" s="40" t="s">
        <v>157</v>
      </c>
      <c r="G133" s="40">
        <v>14450</v>
      </c>
      <c r="H133" s="38" t="s">
        <v>1</v>
      </c>
      <c r="I133" s="40">
        <v>31</v>
      </c>
      <c r="J133" s="40" t="s">
        <v>0</v>
      </c>
      <c r="K133" s="42">
        <f t="shared" ref="K133:K134" si="27">G133*I133</f>
        <v>447950</v>
      </c>
      <c r="L133" s="47"/>
    </row>
    <row r="134" spans="1:12" ht="18.75" customHeight="1" thickBot="1">
      <c r="A134" s="73"/>
      <c r="B134" s="29"/>
      <c r="C134" s="18" t="s">
        <v>124</v>
      </c>
      <c r="D134" s="72">
        <v>43355</v>
      </c>
      <c r="E134" s="18" t="s">
        <v>131</v>
      </c>
      <c r="F134" s="18" t="s">
        <v>143</v>
      </c>
      <c r="G134" s="18">
        <v>14450</v>
      </c>
      <c r="H134" s="203" t="s">
        <v>1</v>
      </c>
      <c r="I134" s="18">
        <v>31</v>
      </c>
      <c r="J134" s="18" t="s">
        <v>0</v>
      </c>
      <c r="K134" s="46">
        <f t="shared" si="27"/>
        <v>447950</v>
      </c>
      <c r="L134" s="47"/>
    </row>
    <row r="135" spans="1:12" ht="18.75" customHeight="1" thickBot="1">
      <c r="A135" s="73"/>
      <c r="B135" s="209"/>
      <c r="C135" s="99"/>
      <c r="D135" s="111"/>
      <c r="E135" s="99"/>
      <c r="F135" s="99"/>
      <c r="G135" s="99"/>
      <c r="H135" s="210"/>
      <c r="I135" s="318" t="s">
        <v>145</v>
      </c>
      <c r="J135" s="319"/>
      <c r="K135" s="144">
        <f>SUM(K133:K134)</f>
        <v>895900</v>
      </c>
      <c r="L135" s="47"/>
    </row>
    <row r="136" spans="1:12" ht="18.75" customHeight="1" thickBot="1">
      <c r="A136" s="118"/>
      <c r="B136" s="127"/>
      <c r="C136" s="127"/>
      <c r="D136" s="128"/>
      <c r="E136" s="127"/>
      <c r="F136" s="127"/>
      <c r="G136" s="127"/>
      <c r="H136" s="127"/>
      <c r="I136" s="127"/>
      <c r="J136" s="129"/>
      <c r="K136" s="130" t="s">
        <v>41</v>
      </c>
      <c r="L136" s="120">
        <f>K132+K135</f>
        <v>13179849.349999998</v>
      </c>
    </row>
    <row r="137" spans="1:12" ht="18.75" customHeight="1" thickBot="1">
      <c r="A137" s="73" t="s">
        <v>141</v>
      </c>
      <c r="B137" s="121" t="s">
        <v>132</v>
      </c>
      <c r="C137" s="122" t="s">
        <v>29</v>
      </c>
      <c r="D137" s="115" t="s">
        <v>3</v>
      </c>
      <c r="E137" s="115" t="s">
        <v>45</v>
      </c>
      <c r="F137" s="123" t="s">
        <v>26</v>
      </c>
      <c r="G137" s="115" t="s">
        <v>18</v>
      </c>
      <c r="H137" s="124"/>
      <c r="I137" s="115" t="s">
        <v>24</v>
      </c>
      <c r="J137" s="125"/>
      <c r="K137" s="126" t="s">
        <v>8</v>
      </c>
      <c r="L137" s="43"/>
    </row>
    <row r="138" spans="1:12" ht="18.75" customHeight="1">
      <c r="A138" s="73" t="s">
        <v>120</v>
      </c>
      <c r="B138" s="70" t="s">
        <v>159</v>
      </c>
      <c r="C138" s="40" t="s">
        <v>102</v>
      </c>
      <c r="D138" s="39">
        <v>43350</v>
      </c>
      <c r="E138" s="40" t="s">
        <v>97</v>
      </c>
      <c r="F138" s="40">
        <v>41000</v>
      </c>
      <c r="G138" s="40">
        <f>F138*1</f>
        <v>41000</v>
      </c>
      <c r="H138" s="38" t="s">
        <v>1</v>
      </c>
      <c r="I138" s="40">
        <v>1</v>
      </c>
      <c r="J138" s="40" t="s">
        <v>0</v>
      </c>
      <c r="K138" s="42">
        <f t="shared" ref="K138" si="28">G138*I138</f>
        <v>41000</v>
      </c>
      <c r="L138" s="47"/>
    </row>
    <row r="139" spans="1:12" ht="18.75" customHeight="1">
      <c r="A139" s="73"/>
      <c r="B139" s="29"/>
      <c r="C139" s="20" t="s">
        <v>95</v>
      </c>
      <c r="D139" s="19">
        <v>43351</v>
      </c>
      <c r="E139" s="20" t="s">
        <v>94</v>
      </c>
      <c r="F139" s="20">
        <v>64000</v>
      </c>
      <c r="G139" s="20">
        <f>F139*1</f>
        <v>64000</v>
      </c>
      <c r="H139" s="213" t="s">
        <v>1</v>
      </c>
      <c r="I139" s="20">
        <v>1</v>
      </c>
      <c r="J139" s="20" t="s">
        <v>0</v>
      </c>
      <c r="K139" s="46">
        <f t="shared" si="24"/>
        <v>64000</v>
      </c>
      <c r="L139" s="47"/>
    </row>
    <row r="140" spans="1:12" ht="18.75" customHeight="1">
      <c r="A140" s="73"/>
      <c r="B140" s="29"/>
      <c r="C140" s="20" t="s">
        <v>95</v>
      </c>
      <c r="D140" s="19">
        <v>43352</v>
      </c>
      <c r="E140" s="20" t="s">
        <v>94</v>
      </c>
      <c r="F140" s="20">
        <v>64000</v>
      </c>
      <c r="G140" s="20">
        <f t="shared" ref="G140:G145" si="29">F140*1</f>
        <v>64000</v>
      </c>
      <c r="H140" s="213" t="s">
        <v>1</v>
      </c>
      <c r="I140" s="20">
        <v>1</v>
      </c>
      <c r="J140" s="20" t="s">
        <v>0</v>
      </c>
      <c r="K140" s="46">
        <f t="shared" si="24"/>
        <v>64000</v>
      </c>
      <c r="L140" s="47"/>
    </row>
    <row r="141" spans="1:12" ht="18.75" customHeight="1">
      <c r="A141" s="73"/>
      <c r="B141" s="29"/>
      <c r="C141" s="20" t="s">
        <v>95</v>
      </c>
      <c r="D141" s="19">
        <v>43353</v>
      </c>
      <c r="E141" s="20" t="s">
        <v>94</v>
      </c>
      <c r="F141" s="20">
        <v>64000</v>
      </c>
      <c r="G141" s="20">
        <f t="shared" si="29"/>
        <v>64000</v>
      </c>
      <c r="H141" s="213" t="s">
        <v>1</v>
      </c>
      <c r="I141" s="20">
        <v>1</v>
      </c>
      <c r="J141" s="20" t="s">
        <v>0</v>
      </c>
      <c r="K141" s="46">
        <f t="shared" si="24"/>
        <v>64000</v>
      </c>
      <c r="L141" s="47"/>
    </row>
    <row r="142" spans="1:12" ht="18.75" customHeight="1">
      <c r="A142" s="73"/>
      <c r="B142" s="29"/>
      <c r="C142" s="20" t="s">
        <v>95</v>
      </c>
      <c r="D142" s="19">
        <v>43354</v>
      </c>
      <c r="E142" s="20" t="s">
        <v>94</v>
      </c>
      <c r="F142" s="20">
        <v>64000</v>
      </c>
      <c r="G142" s="20">
        <f t="shared" si="29"/>
        <v>64000</v>
      </c>
      <c r="H142" s="213" t="s">
        <v>1</v>
      </c>
      <c r="I142" s="20">
        <v>1</v>
      </c>
      <c r="J142" s="20" t="s">
        <v>0</v>
      </c>
      <c r="K142" s="46">
        <f t="shared" si="24"/>
        <v>64000</v>
      </c>
      <c r="L142" s="47"/>
    </row>
    <row r="143" spans="1:12" ht="18.75" customHeight="1">
      <c r="A143" s="73"/>
      <c r="B143" s="29"/>
      <c r="C143" s="20" t="s">
        <v>103</v>
      </c>
      <c r="D143" s="19">
        <v>43355</v>
      </c>
      <c r="E143" s="20" t="s">
        <v>107</v>
      </c>
      <c r="F143" s="20">
        <v>56000</v>
      </c>
      <c r="G143" s="20">
        <f t="shared" si="29"/>
        <v>56000</v>
      </c>
      <c r="H143" s="213" t="s">
        <v>1</v>
      </c>
      <c r="I143" s="20">
        <v>1</v>
      </c>
      <c r="J143" s="20" t="s">
        <v>0</v>
      </c>
      <c r="K143" s="46">
        <f t="shared" si="24"/>
        <v>56000</v>
      </c>
      <c r="L143" s="47"/>
    </row>
    <row r="144" spans="1:12" ht="18.75" customHeight="1">
      <c r="A144" s="73"/>
      <c r="B144" s="29"/>
      <c r="C144" s="20" t="s">
        <v>96</v>
      </c>
      <c r="D144" s="19" t="s">
        <v>98</v>
      </c>
      <c r="E144" s="20" t="s">
        <v>94</v>
      </c>
      <c r="F144" s="20">
        <v>3000</v>
      </c>
      <c r="G144" s="20">
        <f t="shared" si="29"/>
        <v>3000</v>
      </c>
      <c r="H144" s="213" t="s">
        <v>1</v>
      </c>
      <c r="I144" s="20">
        <v>6</v>
      </c>
      <c r="J144" s="20" t="s">
        <v>0</v>
      </c>
      <c r="K144" s="46">
        <f t="shared" si="24"/>
        <v>18000</v>
      </c>
      <c r="L144" s="47"/>
    </row>
    <row r="145" spans="1:12" ht="18.75" customHeight="1" thickBot="1">
      <c r="A145" s="73"/>
      <c r="B145" s="29"/>
      <c r="C145" s="271" t="s">
        <v>295</v>
      </c>
      <c r="D145" s="72" t="s">
        <v>99</v>
      </c>
      <c r="E145" s="18" t="s">
        <v>142</v>
      </c>
      <c r="F145" s="18">
        <v>12000</v>
      </c>
      <c r="G145" s="18">
        <f t="shared" si="29"/>
        <v>12000</v>
      </c>
      <c r="H145" s="203" t="s">
        <v>1</v>
      </c>
      <c r="I145" s="18">
        <v>5</v>
      </c>
      <c r="J145" s="18" t="s">
        <v>0</v>
      </c>
      <c r="K145" s="32">
        <f t="shared" si="24"/>
        <v>60000</v>
      </c>
      <c r="L145" s="47"/>
    </row>
    <row r="146" spans="1:12" ht="18.75" customHeight="1" thickBot="1">
      <c r="A146" s="73"/>
      <c r="B146" s="73"/>
      <c r="C146" s="212" t="s">
        <v>100</v>
      </c>
      <c r="D146" s="74" t="s">
        <v>101</v>
      </c>
      <c r="E146" s="75"/>
      <c r="F146" s="75"/>
      <c r="G146" s="75"/>
      <c r="H146" s="75"/>
      <c r="I146" s="75"/>
      <c r="J146" s="75"/>
      <c r="K146" s="76">
        <f>SUM(K138:K145)</f>
        <v>431000</v>
      </c>
      <c r="L146" s="47"/>
    </row>
    <row r="147" spans="1:12" ht="18.75" customHeight="1">
      <c r="A147" s="73"/>
      <c r="B147" s="77" t="s">
        <v>2</v>
      </c>
      <c r="C147" s="78" t="s">
        <v>133</v>
      </c>
      <c r="D147" s="78" t="s">
        <v>3</v>
      </c>
      <c r="E147" s="78" t="s">
        <v>6</v>
      </c>
      <c r="F147" s="79" t="s">
        <v>7</v>
      </c>
      <c r="G147" s="78" t="s">
        <v>18</v>
      </c>
      <c r="H147" s="80"/>
      <c r="I147" s="78" t="s">
        <v>17</v>
      </c>
      <c r="J147" s="81"/>
      <c r="K147" s="82" t="s">
        <v>8</v>
      </c>
      <c r="L147" s="47"/>
    </row>
    <row r="148" spans="1:12" ht="18.75" customHeight="1">
      <c r="A148" s="73"/>
      <c r="B148" s="73" t="s">
        <v>135</v>
      </c>
      <c r="C148" s="20" t="s">
        <v>137</v>
      </c>
      <c r="D148" s="19">
        <v>43350</v>
      </c>
      <c r="E148" s="20">
        <v>192661</v>
      </c>
      <c r="F148" s="20">
        <f>E148</f>
        <v>192661</v>
      </c>
      <c r="G148" s="20">
        <f>F148</f>
        <v>192661</v>
      </c>
      <c r="H148" s="20" t="s">
        <v>1</v>
      </c>
      <c r="I148" s="20">
        <v>1</v>
      </c>
      <c r="J148" s="20" t="s">
        <v>0</v>
      </c>
      <c r="K148" s="30">
        <f t="shared" ref="K148:K152" si="30">G148*I148</f>
        <v>192661</v>
      </c>
      <c r="L148" s="47"/>
    </row>
    <row r="149" spans="1:12" ht="18.75" customHeight="1">
      <c r="A149" s="73"/>
      <c r="B149" s="73" t="s">
        <v>134</v>
      </c>
      <c r="C149" s="20" t="s">
        <v>137</v>
      </c>
      <c r="D149" s="19">
        <v>43351</v>
      </c>
      <c r="E149" s="20">
        <v>192661</v>
      </c>
      <c r="F149" s="20">
        <f t="shared" ref="F149:F152" si="31">E149</f>
        <v>192661</v>
      </c>
      <c r="G149" s="20">
        <f t="shared" ref="G149:G152" si="32">F149</f>
        <v>192661</v>
      </c>
      <c r="H149" s="20" t="s">
        <v>1</v>
      </c>
      <c r="I149" s="20">
        <v>1</v>
      </c>
      <c r="J149" s="20" t="s">
        <v>0</v>
      </c>
      <c r="K149" s="46">
        <f t="shared" si="30"/>
        <v>192661</v>
      </c>
      <c r="L149" s="47"/>
    </row>
    <row r="150" spans="1:12" ht="18.75" customHeight="1">
      <c r="A150" s="73"/>
      <c r="B150" s="73" t="s">
        <v>136</v>
      </c>
      <c r="C150" s="20" t="s">
        <v>137</v>
      </c>
      <c r="D150" s="19">
        <v>43352</v>
      </c>
      <c r="E150" s="20">
        <v>187693</v>
      </c>
      <c r="F150" s="20">
        <f t="shared" si="31"/>
        <v>187693</v>
      </c>
      <c r="G150" s="20">
        <f t="shared" si="32"/>
        <v>187693</v>
      </c>
      <c r="H150" s="20" t="s">
        <v>1</v>
      </c>
      <c r="I150" s="20">
        <v>1</v>
      </c>
      <c r="J150" s="20" t="s">
        <v>0</v>
      </c>
      <c r="K150" s="46">
        <f t="shared" si="30"/>
        <v>187693</v>
      </c>
      <c r="L150" s="47"/>
    </row>
    <row r="151" spans="1:12" ht="18.75" customHeight="1">
      <c r="A151" s="73"/>
      <c r="B151" s="73" t="s">
        <v>138</v>
      </c>
      <c r="C151" s="20" t="s">
        <v>137</v>
      </c>
      <c r="D151" s="19">
        <v>43353</v>
      </c>
      <c r="E151" s="20">
        <v>187693</v>
      </c>
      <c r="F151" s="20">
        <f t="shared" si="31"/>
        <v>187693</v>
      </c>
      <c r="G151" s="20">
        <f t="shared" si="32"/>
        <v>187693</v>
      </c>
      <c r="H151" s="20" t="s">
        <v>1</v>
      </c>
      <c r="I151" s="20">
        <v>1</v>
      </c>
      <c r="J151" s="20" t="s">
        <v>0</v>
      </c>
      <c r="K151" s="46">
        <f t="shared" si="30"/>
        <v>187693</v>
      </c>
      <c r="L151" s="47"/>
    </row>
    <row r="152" spans="1:12" ht="18.75" customHeight="1" thickBot="1">
      <c r="A152" s="73"/>
      <c r="B152" s="73"/>
      <c r="C152" s="20" t="s">
        <v>137</v>
      </c>
      <c r="D152" s="19">
        <v>43354</v>
      </c>
      <c r="E152" s="20">
        <v>187693</v>
      </c>
      <c r="F152" s="20">
        <f t="shared" si="31"/>
        <v>187693</v>
      </c>
      <c r="G152" s="20">
        <f t="shared" si="32"/>
        <v>187693</v>
      </c>
      <c r="H152" s="20" t="s">
        <v>1</v>
      </c>
      <c r="I152" s="20">
        <v>1</v>
      </c>
      <c r="J152" s="20" t="s">
        <v>0</v>
      </c>
      <c r="K152" s="32">
        <f t="shared" si="30"/>
        <v>187693</v>
      </c>
      <c r="L152" s="47"/>
    </row>
    <row r="153" spans="1:12" ht="18.75" customHeight="1" thickBot="1">
      <c r="A153" s="73"/>
      <c r="B153" s="73"/>
      <c r="C153" s="204"/>
      <c r="D153" s="83"/>
      <c r="E153" s="62"/>
      <c r="F153" s="62"/>
      <c r="G153" s="62"/>
      <c r="H153" s="62"/>
      <c r="I153" s="62"/>
      <c r="J153" s="62"/>
      <c r="K153" s="76">
        <f>SUM(K148:K152)</f>
        <v>948401</v>
      </c>
      <c r="L153" s="47"/>
    </row>
    <row r="154" spans="1:12" ht="18.75" customHeight="1" thickBot="1">
      <c r="A154" s="73"/>
      <c r="B154" s="84"/>
      <c r="C154" s="85"/>
      <c r="D154" s="86"/>
      <c r="E154" s="87"/>
      <c r="F154" s="87"/>
      <c r="G154" s="87"/>
      <c r="H154" s="87"/>
      <c r="I154" s="322" t="s">
        <v>179</v>
      </c>
      <c r="J154" s="323"/>
      <c r="K154" s="100">
        <f>SUM(K146+K153)</f>
        <v>1379401</v>
      </c>
      <c r="L154" s="47"/>
    </row>
    <row r="155" spans="1:12" ht="18.75" customHeight="1">
      <c r="A155" s="73"/>
      <c r="B155" s="107" t="s">
        <v>132</v>
      </c>
      <c r="C155" s="88" t="s">
        <v>29</v>
      </c>
      <c r="D155" s="88" t="s">
        <v>3</v>
      </c>
      <c r="E155" s="88" t="s">
        <v>45</v>
      </c>
      <c r="F155" s="103" t="s">
        <v>26</v>
      </c>
      <c r="G155" s="88" t="s">
        <v>18</v>
      </c>
      <c r="H155" s="104"/>
      <c r="I155" s="88" t="s">
        <v>24</v>
      </c>
      <c r="J155" s="105"/>
      <c r="K155" s="106" t="s">
        <v>8</v>
      </c>
      <c r="L155" s="47"/>
    </row>
    <row r="156" spans="1:12" ht="18.75" customHeight="1">
      <c r="A156" s="73"/>
      <c r="B156" s="29" t="s">
        <v>160</v>
      </c>
      <c r="C156" s="24" t="s">
        <v>104</v>
      </c>
      <c r="D156" s="96">
        <v>43351</v>
      </c>
      <c r="E156" s="24" t="s">
        <v>170</v>
      </c>
      <c r="F156" s="24">
        <v>50920</v>
      </c>
      <c r="G156" s="24">
        <f>F156*1</f>
        <v>50920</v>
      </c>
      <c r="H156" s="207" t="s">
        <v>1</v>
      </c>
      <c r="I156" s="33">
        <v>1</v>
      </c>
      <c r="J156" s="33" t="s">
        <v>0</v>
      </c>
      <c r="K156" s="146">
        <f t="shared" ref="K156:K161" si="33">G156*I156</f>
        <v>50920</v>
      </c>
      <c r="L156" s="47"/>
    </row>
    <row r="157" spans="1:12" ht="18.75" customHeight="1">
      <c r="A157" s="73"/>
      <c r="B157" s="89"/>
      <c r="C157" s="20" t="s">
        <v>95</v>
      </c>
      <c r="D157" s="19">
        <v>43352</v>
      </c>
      <c r="E157" s="20" t="s">
        <v>94</v>
      </c>
      <c r="F157" s="20">
        <v>64800</v>
      </c>
      <c r="G157" s="20">
        <f t="shared" ref="G157:G161" si="34">F157*1</f>
        <v>64800</v>
      </c>
      <c r="H157" s="213" t="s">
        <v>1</v>
      </c>
      <c r="I157" s="35">
        <v>1</v>
      </c>
      <c r="J157" s="35" t="s">
        <v>0</v>
      </c>
      <c r="K157" s="54">
        <f t="shared" si="33"/>
        <v>64800</v>
      </c>
      <c r="L157" s="47"/>
    </row>
    <row r="158" spans="1:12" ht="18.75" customHeight="1">
      <c r="A158" s="73"/>
      <c r="B158" s="89"/>
      <c r="C158" s="20" t="s">
        <v>95</v>
      </c>
      <c r="D158" s="19">
        <v>43353</v>
      </c>
      <c r="E158" s="20" t="s">
        <v>94</v>
      </c>
      <c r="F158" s="20">
        <v>64800</v>
      </c>
      <c r="G158" s="20">
        <f t="shared" si="34"/>
        <v>64800</v>
      </c>
      <c r="H158" s="213" t="s">
        <v>1</v>
      </c>
      <c r="I158" s="35">
        <v>1</v>
      </c>
      <c r="J158" s="35" t="s">
        <v>0</v>
      </c>
      <c r="K158" s="54">
        <f t="shared" si="33"/>
        <v>64800</v>
      </c>
      <c r="L158" s="47"/>
    </row>
    <row r="159" spans="1:12" ht="18.75" customHeight="1">
      <c r="A159" s="73"/>
      <c r="B159" s="29"/>
      <c r="C159" s="20" t="s">
        <v>105</v>
      </c>
      <c r="D159" s="19">
        <v>43354</v>
      </c>
      <c r="E159" s="20" t="s">
        <v>169</v>
      </c>
      <c r="F159" s="20">
        <v>73880</v>
      </c>
      <c r="G159" s="20">
        <f t="shared" si="34"/>
        <v>73880</v>
      </c>
      <c r="H159" s="213" t="s">
        <v>1</v>
      </c>
      <c r="I159" s="35">
        <v>1</v>
      </c>
      <c r="J159" s="35" t="s">
        <v>0</v>
      </c>
      <c r="K159" s="54">
        <f t="shared" si="33"/>
        <v>73880</v>
      </c>
      <c r="L159" s="47"/>
    </row>
    <row r="160" spans="1:12" ht="18.75" customHeight="1">
      <c r="A160" s="73"/>
      <c r="B160" s="29"/>
      <c r="C160" s="20" t="s">
        <v>96</v>
      </c>
      <c r="D160" s="19" t="s">
        <v>114</v>
      </c>
      <c r="E160" s="20" t="s">
        <v>108</v>
      </c>
      <c r="F160" s="20">
        <v>3000</v>
      </c>
      <c r="G160" s="20">
        <f t="shared" si="34"/>
        <v>3000</v>
      </c>
      <c r="H160" s="213" t="s">
        <v>1</v>
      </c>
      <c r="I160" s="35">
        <v>4</v>
      </c>
      <c r="J160" s="35" t="s">
        <v>0</v>
      </c>
      <c r="K160" s="54">
        <f t="shared" si="33"/>
        <v>12000</v>
      </c>
      <c r="L160" s="47"/>
    </row>
    <row r="161" spans="1:12" ht="18.75" customHeight="1" thickBot="1">
      <c r="A161" s="73"/>
      <c r="B161" s="29"/>
      <c r="C161" s="271" t="s">
        <v>297</v>
      </c>
      <c r="D161" s="72" t="s">
        <v>112</v>
      </c>
      <c r="E161" s="18" t="s">
        <v>142</v>
      </c>
      <c r="F161" s="18">
        <v>12000</v>
      </c>
      <c r="G161" s="18">
        <f t="shared" si="34"/>
        <v>12000</v>
      </c>
      <c r="H161" s="203" t="s">
        <v>1</v>
      </c>
      <c r="I161" s="147">
        <v>3</v>
      </c>
      <c r="J161" s="147" t="s">
        <v>0</v>
      </c>
      <c r="K161" s="148">
        <f t="shared" si="33"/>
        <v>36000</v>
      </c>
      <c r="L161" s="47"/>
    </row>
    <row r="162" spans="1:12" ht="18.75" customHeight="1" thickBot="1">
      <c r="A162" s="73"/>
      <c r="B162" s="29"/>
      <c r="C162" s="212" t="s">
        <v>100</v>
      </c>
      <c r="D162" s="74" t="s">
        <v>101</v>
      </c>
      <c r="E162" s="75"/>
      <c r="F162" s="75"/>
      <c r="G162" s="75"/>
      <c r="H162" s="75"/>
      <c r="I162" s="75"/>
      <c r="J162" s="75"/>
      <c r="K162" s="76">
        <f>SUM(K156:K161)</f>
        <v>302400</v>
      </c>
      <c r="L162" s="71"/>
    </row>
    <row r="163" spans="1:12" ht="18.75" customHeight="1">
      <c r="A163" s="73"/>
      <c r="B163" s="77" t="s">
        <v>2</v>
      </c>
      <c r="C163" s="78" t="s">
        <v>133</v>
      </c>
      <c r="D163" s="78" t="s">
        <v>3</v>
      </c>
      <c r="E163" s="78" t="s">
        <v>6</v>
      </c>
      <c r="F163" s="79" t="s">
        <v>7</v>
      </c>
      <c r="G163" s="78" t="s">
        <v>18</v>
      </c>
      <c r="H163" s="80"/>
      <c r="I163" s="78" t="s">
        <v>17</v>
      </c>
      <c r="J163" s="81"/>
      <c r="K163" s="82" t="s">
        <v>8</v>
      </c>
      <c r="L163" s="71"/>
    </row>
    <row r="164" spans="1:12" ht="18.75" customHeight="1">
      <c r="A164" s="73"/>
      <c r="B164" s="73" t="s">
        <v>147</v>
      </c>
      <c r="C164" s="20" t="s">
        <v>137</v>
      </c>
      <c r="D164" s="19">
        <v>43351</v>
      </c>
      <c r="E164" s="20">
        <v>36785</v>
      </c>
      <c r="F164" s="20">
        <f>E164</f>
        <v>36785</v>
      </c>
      <c r="G164" s="20">
        <f>F164</f>
        <v>36785</v>
      </c>
      <c r="H164" s="20" t="s">
        <v>1</v>
      </c>
      <c r="I164" s="20">
        <v>2</v>
      </c>
      <c r="J164" s="20" t="s">
        <v>0</v>
      </c>
      <c r="K164" s="30">
        <f t="shared" ref="K164:K166" si="35">G164*I164</f>
        <v>73570</v>
      </c>
      <c r="L164" s="71"/>
    </row>
    <row r="165" spans="1:12" ht="18.75" customHeight="1">
      <c r="A165" s="73"/>
      <c r="B165" s="73" t="s">
        <v>158</v>
      </c>
      <c r="C165" s="20" t="s">
        <v>137</v>
      </c>
      <c r="D165" s="19">
        <v>43352</v>
      </c>
      <c r="E165" s="20">
        <v>34985</v>
      </c>
      <c r="F165" s="20">
        <f t="shared" ref="F165:G166" si="36">E165</f>
        <v>34985</v>
      </c>
      <c r="G165" s="20">
        <f t="shared" si="36"/>
        <v>34985</v>
      </c>
      <c r="H165" s="20" t="s">
        <v>1</v>
      </c>
      <c r="I165" s="20">
        <v>2</v>
      </c>
      <c r="J165" s="20" t="s">
        <v>0</v>
      </c>
      <c r="K165" s="46">
        <f t="shared" si="35"/>
        <v>69970</v>
      </c>
      <c r="L165" s="71"/>
    </row>
    <row r="166" spans="1:12" ht="18.75" customHeight="1" thickBot="1">
      <c r="A166" s="73"/>
      <c r="B166" s="73"/>
      <c r="C166" s="20" t="s">
        <v>137</v>
      </c>
      <c r="D166" s="19">
        <v>43353</v>
      </c>
      <c r="E166" s="20">
        <v>36785</v>
      </c>
      <c r="F166" s="20">
        <f t="shared" si="36"/>
        <v>36785</v>
      </c>
      <c r="G166" s="20">
        <f t="shared" si="36"/>
        <v>36785</v>
      </c>
      <c r="H166" s="20" t="s">
        <v>1</v>
      </c>
      <c r="I166" s="20">
        <v>2</v>
      </c>
      <c r="J166" s="20" t="s">
        <v>0</v>
      </c>
      <c r="K166" s="32">
        <f t="shared" si="35"/>
        <v>73570</v>
      </c>
      <c r="L166" s="71"/>
    </row>
    <row r="167" spans="1:12" ht="18.75" customHeight="1" thickBot="1">
      <c r="A167" s="73"/>
      <c r="B167" s="29"/>
      <c r="C167" s="204"/>
      <c r="D167" s="101"/>
      <c r="E167" s="62"/>
      <c r="F167" s="62"/>
      <c r="G167" s="62"/>
      <c r="H167" s="62"/>
      <c r="I167" s="62"/>
      <c r="J167" s="62"/>
      <c r="K167" s="76">
        <f>SUM(K164:K166)</f>
        <v>217110</v>
      </c>
      <c r="L167" s="71"/>
    </row>
    <row r="168" spans="1:12" ht="18.75" customHeight="1" thickBot="1">
      <c r="A168" s="73"/>
      <c r="B168" s="93"/>
      <c r="C168" s="85"/>
      <c r="D168" s="86"/>
      <c r="E168" s="87"/>
      <c r="F168" s="87"/>
      <c r="G168" s="87"/>
      <c r="H168" s="87"/>
      <c r="I168" s="322" t="s">
        <v>180</v>
      </c>
      <c r="J168" s="323"/>
      <c r="K168" s="100">
        <f>SUM(K162+K167)</f>
        <v>519510</v>
      </c>
      <c r="L168" s="71"/>
    </row>
    <row r="169" spans="1:12" ht="18.75" customHeight="1" thickBot="1">
      <c r="A169" s="73"/>
      <c r="B169" s="108" t="s">
        <v>132</v>
      </c>
      <c r="C169" s="109" t="s">
        <v>29</v>
      </c>
      <c r="D169" s="109" t="s">
        <v>3</v>
      </c>
      <c r="E169" s="109" t="s">
        <v>45</v>
      </c>
      <c r="F169" s="135" t="s">
        <v>26</v>
      </c>
      <c r="G169" s="109" t="s">
        <v>18</v>
      </c>
      <c r="H169" s="136"/>
      <c r="I169" s="109" t="s">
        <v>24</v>
      </c>
      <c r="J169" s="137"/>
      <c r="K169" s="138" t="s">
        <v>8</v>
      </c>
      <c r="L169" s="71"/>
    </row>
    <row r="170" spans="1:12" ht="18.75" customHeight="1">
      <c r="A170" s="73"/>
      <c r="B170" s="29" t="s">
        <v>161</v>
      </c>
      <c r="C170" s="24" t="s">
        <v>167</v>
      </c>
      <c r="D170" s="96">
        <v>43351</v>
      </c>
      <c r="E170" s="24" t="s">
        <v>110</v>
      </c>
      <c r="F170" s="24">
        <v>63880</v>
      </c>
      <c r="G170" s="24">
        <f>F170*1</f>
        <v>63880</v>
      </c>
      <c r="H170" s="207" t="s">
        <v>1</v>
      </c>
      <c r="I170" s="24">
        <v>1</v>
      </c>
      <c r="J170" s="24" t="s">
        <v>0</v>
      </c>
      <c r="K170" s="30">
        <f t="shared" ref="K170:K176" si="37">G170*I170</f>
        <v>63880</v>
      </c>
      <c r="L170" s="71"/>
    </row>
    <row r="171" spans="1:12" ht="18.75" customHeight="1">
      <c r="A171" s="73"/>
      <c r="B171" s="29"/>
      <c r="C171" s="20" t="s">
        <v>95</v>
      </c>
      <c r="D171" s="19">
        <v>43352</v>
      </c>
      <c r="E171" s="20" t="s">
        <v>94</v>
      </c>
      <c r="F171" s="20">
        <v>64800</v>
      </c>
      <c r="G171" s="20">
        <f t="shared" ref="G171:G176" si="38">F171*1</f>
        <v>64800</v>
      </c>
      <c r="H171" s="213" t="s">
        <v>1</v>
      </c>
      <c r="I171" s="20">
        <v>1</v>
      </c>
      <c r="J171" s="20" t="s">
        <v>0</v>
      </c>
      <c r="K171" s="46">
        <f t="shared" si="37"/>
        <v>64800</v>
      </c>
      <c r="L171" s="71"/>
    </row>
    <row r="172" spans="1:12" ht="18.75" customHeight="1">
      <c r="A172" s="73"/>
      <c r="B172" s="29"/>
      <c r="C172" s="20" t="s">
        <v>95</v>
      </c>
      <c r="D172" s="19">
        <v>43353</v>
      </c>
      <c r="E172" s="20" t="s">
        <v>94</v>
      </c>
      <c r="F172" s="20">
        <v>64800</v>
      </c>
      <c r="G172" s="20">
        <f t="shared" si="38"/>
        <v>64800</v>
      </c>
      <c r="H172" s="213" t="s">
        <v>1</v>
      </c>
      <c r="I172" s="20">
        <v>1</v>
      </c>
      <c r="J172" s="20" t="s">
        <v>0</v>
      </c>
      <c r="K172" s="46">
        <f t="shared" si="37"/>
        <v>64800</v>
      </c>
      <c r="L172" s="71"/>
    </row>
    <row r="173" spans="1:12" ht="18.75" customHeight="1">
      <c r="A173" s="73"/>
      <c r="B173" s="29"/>
      <c r="C173" s="20" t="s">
        <v>95</v>
      </c>
      <c r="D173" s="19">
        <v>43354</v>
      </c>
      <c r="E173" s="20" t="s">
        <v>94</v>
      </c>
      <c r="F173" s="20">
        <v>64800</v>
      </c>
      <c r="G173" s="20">
        <f t="shared" si="38"/>
        <v>64800</v>
      </c>
      <c r="H173" s="213" t="s">
        <v>1</v>
      </c>
      <c r="I173" s="20">
        <v>1</v>
      </c>
      <c r="J173" s="20" t="s">
        <v>0</v>
      </c>
      <c r="K173" s="46">
        <f t="shared" si="37"/>
        <v>64800</v>
      </c>
      <c r="L173" s="71"/>
    </row>
    <row r="174" spans="1:12" ht="18.75" customHeight="1">
      <c r="A174" s="73"/>
      <c r="B174" s="29"/>
      <c r="C174" s="35" t="s">
        <v>168</v>
      </c>
      <c r="D174" s="19">
        <v>43355</v>
      </c>
      <c r="E174" s="20" t="s">
        <v>111</v>
      </c>
      <c r="F174" s="20">
        <v>63880</v>
      </c>
      <c r="G174" s="20">
        <f t="shared" si="38"/>
        <v>63880</v>
      </c>
      <c r="H174" s="213" t="s">
        <v>1</v>
      </c>
      <c r="I174" s="20">
        <v>1</v>
      </c>
      <c r="J174" s="20" t="s">
        <v>0</v>
      </c>
      <c r="K174" s="46">
        <f t="shared" si="37"/>
        <v>63880</v>
      </c>
      <c r="L174" s="71"/>
    </row>
    <row r="175" spans="1:12" ht="18.75" customHeight="1">
      <c r="A175" s="73"/>
      <c r="B175" s="29"/>
      <c r="C175" s="20" t="s">
        <v>96</v>
      </c>
      <c r="D175" s="19" t="s">
        <v>113</v>
      </c>
      <c r="E175" s="20" t="s">
        <v>94</v>
      </c>
      <c r="F175" s="20">
        <v>3000</v>
      </c>
      <c r="G175" s="20">
        <f t="shared" si="38"/>
        <v>3000</v>
      </c>
      <c r="H175" s="213" t="s">
        <v>1</v>
      </c>
      <c r="I175" s="20">
        <v>5</v>
      </c>
      <c r="J175" s="20" t="s">
        <v>0</v>
      </c>
      <c r="K175" s="46">
        <f t="shared" si="37"/>
        <v>15000</v>
      </c>
      <c r="L175" s="71"/>
    </row>
    <row r="176" spans="1:12" ht="18.75" customHeight="1" thickBot="1">
      <c r="A176" s="73"/>
      <c r="B176" s="29"/>
      <c r="C176" s="271" t="s">
        <v>297</v>
      </c>
      <c r="D176" s="72" t="s">
        <v>115</v>
      </c>
      <c r="E176" s="18" t="s">
        <v>142</v>
      </c>
      <c r="F176" s="18">
        <v>12000</v>
      </c>
      <c r="G176" s="18">
        <f t="shared" si="38"/>
        <v>12000</v>
      </c>
      <c r="H176" s="203" t="s">
        <v>1</v>
      </c>
      <c r="I176" s="18">
        <v>4</v>
      </c>
      <c r="J176" s="18" t="s">
        <v>0</v>
      </c>
      <c r="K176" s="32">
        <f t="shared" si="37"/>
        <v>48000</v>
      </c>
      <c r="L176" s="71"/>
    </row>
    <row r="177" spans="1:12" ht="18.75" customHeight="1" thickBot="1">
      <c r="A177" s="73"/>
      <c r="B177" s="112"/>
      <c r="C177" s="212" t="s">
        <v>100</v>
      </c>
      <c r="D177" s="74" t="s">
        <v>101</v>
      </c>
      <c r="E177" s="75"/>
      <c r="F177" s="75"/>
      <c r="G177" s="75"/>
      <c r="H177" s="75"/>
      <c r="I177" s="75"/>
      <c r="J177" s="75"/>
      <c r="K177" s="76">
        <f>SUM(K170:K176)</f>
        <v>385160</v>
      </c>
      <c r="L177" s="71"/>
    </row>
    <row r="178" spans="1:12" ht="18.75" customHeight="1">
      <c r="A178" s="73"/>
      <c r="B178" s="91" t="s">
        <v>2</v>
      </c>
      <c r="C178" s="78" t="s">
        <v>133</v>
      </c>
      <c r="D178" s="78" t="s">
        <v>3</v>
      </c>
      <c r="E178" s="78" t="s">
        <v>6</v>
      </c>
      <c r="F178" s="79" t="s">
        <v>7</v>
      </c>
      <c r="G178" s="78" t="s">
        <v>18</v>
      </c>
      <c r="H178" s="80"/>
      <c r="I178" s="78" t="s">
        <v>17</v>
      </c>
      <c r="J178" s="81"/>
      <c r="K178" s="82" t="s">
        <v>8</v>
      </c>
      <c r="L178" s="71"/>
    </row>
    <row r="179" spans="1:12" ht="18.75" customHeight="1">
      <c r="A179" s="73"/>
      <c r="B179" s="116" t="s">
        <v>162</v>
      </c>
      <c r="C179" s="213" t="s">
        <v>137</v>
      </c>
      <c r="D179" s="19">
        <v>43351</v>
      </c>
      <c r="E179" s="20">
        <v>288544</v>
      </c>
      <c r="F179" s="20">
        <f>E179</f>
        <v>288544</v>
      </c>
      <c r="G179" s="20">
        <f>F179</f>
        <v>288544</v>
      </c>
      <c r="H179" s="20" t="s">
        <v>1</v>
      </c>
      <c r="I179" s="20">
        <v>1</v>
      </c>
      <c r="J179" s="20" t="s">
        <v>0</v>
      </c>
      <c r="K179" s="46">
        <f t="shared" ref="K179:K183" si="39">G179*I179</f>
        <v>288544</v>
      </c>
      <c r="L179" s="71"/>
    </row>
    <row r="180" spans="1:12" ht="18.75" customHeight="1">
      <c r="A180" s="73"/>
      <c r="B180" s="29" t="s">
        <v>151</v>
      </c>
      <c r="C180" s="213" t="s">
        <v>137</v>
      </c>
      <c r="D180" s="19">
        <v>43352</v>
      </c>
      <c r="E180" s="20">
        <v>288544</v>
      </c>
      <c r="F180" s="20">
        <f t="shared" ref="F180:F184" si="40">E180</f>
        <v>288544</v>
      </c>
      <c r="G180" s="20">
        <f t="shared" ref="G180:G184" si="41">F180</f>
        <v>288544</v>
      </c>
      <c r="H180" s="20" t="s">
        <v>1</v>
      </c>
      <c r="I180" s="20">
        <v>1</v>
      </c>
      <c r="J180" s="20" t="s">
        <v>0</v>
      </c>
      <c r="K180" s="46">
        <f t="shared" si="39"/>
        <v>288544</v>
      </c>
      <c r="L180" s="71"/>
    </row>
    <row r="181" spans="1:12" ht="18.75" customHeight="1">
      <c r="A181" s="73"/>
      <c r="B181" s="29" t="s">
        <v>150</v>
      </c>
      <c r="C181" s="213" t="s">
        <v>137</v>
      </c>
      <c r="D181" s="19">
        <v>43353</v>
      </c>
      <c r="E181" s="20">
        <v>288544</v>
      </c>
      <c r="F181" s="20">
        <f t="shared" si="40"/>
        <v>288544</v>
      </c>
      <c r="G181" s="20">
        <f t="shared" si="41"/>
        <v>288544</v>
      </c>
      <c r="H181" s="20" t="s">
        <v>1</v>
      </c>
      <c r="I181" s="20">
        <v>1</v>
      </c>
      <c r="J181" s="20" t="s">
        <v>0</v>
      </c>
      <c r="K181" s="46">
        <f t="shared" si="39"/>
        <v>288544</v>
      </c>
      <c r="L181" s="71"/>
    </row>
    <row r="182" spans="1:12" ht="18.75" customHeight="1">
      <c r="A182" s="73"/>
      <c r="B182" s="29"/>
      <c r="C182" s="213" t="s">
        <v>137</v>
      </c>
      <c r="D182" s="19">
        <v>43354</v>
      </c>
      <c r="E182" s="20">
        <v>288544</v>
      </c>
      <c r="F182" s="20">
        <f t="shared" si="40"/>
        <v>288544</v>
      </c>
      <c r="G182" s="20">
        <f t="shared" si="41"/>
        <v>288544</v>
      </c>
      <c r="H182" s="20" t="s">
        <v>1</v>
      </c>
      <c r="I182" s="20">
        <v>1</v>
      </c>
      <c r="J182" s="20" t="s">
        <v>0</v>
      </c>
      <c r="K182" s="46">
        <f t="shared" si="39"/>
        <v>288544</v>
      </c>
      <c r="L182" s="71"/>
    </row>
    <row r="183" spans="1:12" ht="18.75" customHeight="1">
      <c r="A183" s="73"/>
      <c r="B183" s="116" t="s">
        <v>149</v>
      </c>
      <c r="C183" s="213" t="s">
        <v>137</v>
      </c>
      <c r="D183" s="19">
        <v>43355</v>
      </c>
      <c r="E183" s="20">
        <v>74502</v>
      </c>
      <c r="F183" s="20">
        <f t="shared" si="40"/>
        <v>74502</v>
      </c>
      <c r="G183" s="20">
        <f t="shared" si="41"/>
        <v>74502</v>
      </c>
      <c r="H183" s="20" t="s">
        <v>1</v>
      </c>
      <c r="I183" s="20">
        <v>1</v>
      </c>
      <c r="J183" s="20" t="s">
        <v>0</v>
      </c>
      <c r="K183" s="32">
        <f t="shared" si="39"/>
        <v>74502</v>
      </c>
      <c r="L183" s="71"/>
    </row>
    <row r="184" spans="1:12" ht="18.75" customHeight="1">
      <c r="A184" s="73"/>
      <c r="B184" s="29" t="s">
        <v>152</v>
      </c>
      <c r="C184" s="213" t="s">
        <v>137</v>
      </c>
      <c r="D184" s="19">
        <v>43356</v>
      </c>
      <c r="E184" s="20">
        <v>74502</v>
      </c>
      <c r="F184" s="20">
        <f t="shared" si="40"/>
        <v>74502</v>
      </c>
      <c r="G184" s="20">
        <f t="shared" si="41"/>
        <v>74502</v>
      </c>
      <c r="H184" s="20" t="s">
        <v>1</v>
      </c>
      <c r="I184" s="20">
        <v>1</v>
      </c>
      <c r="J184" s="20" t="s">
        <v>0</v>
      </c>
      <c r="K184" s="46">
        <f t="shared" ref="K184:K186" si="42">G184*I184</f>
        <v>74502</v>
      </c>
      <c r="L184" s="71"/>
    </row>
    <row r="185" spans="1:12" ht="18.75" customHeight="1">
      <c r="A185" s="73"/>
      <c r="B185" s="276" t="s">
        <v>301</v>
      </c>
      <c r="C185" s="213" t="s">
        <v>137</v>
      </c>
      <c r="D185" s="19">
        <v>43357</v>
      </c>
      <c r="E185" s="20">
        <v>74502</v>
      </c>
      <c r="F185" s="20">
        <f t="shared" ref="F185:F186" si="43">E185</f>
        <v>74502</v>
      </c>
      <c r="G185" s="20">
        <f t="shared" ref="G185:G186" si="44">F185</f>
        <v>74502</v>
      </c>
      <c r="H185" s="20" t="s">
        <v>1</v>
      </c>
      <c r="I185" s="20">
        <v>1</v>
      </c>
      <c r="J185" s="20" t="s">
        <v>0</v>
      </c>
      <c r="K185" s="46">
        <f t="shared" si="42"/>
        <v>74502</v>
      </c>
      <c r="L185" s="71"/>
    </row>
    <row r="186" spans="1:12" ht="18.75" customHeight="1" thickBot="1">
      <c r="A186" s="73"/>
      <c r="B186" s="276" t="s">
        <v>302</v>
      </c>
      <c r="C186" s="213" t="s">
        <v>137</v>
      </c>
      <c r="D186" s="19">
        <v>43358</v>
      </c>
      <c r="E186" s="20">
        <v>74502</v>
      </c>
      <c r="F186" s="20">
        <f t="shared" si="43"/>
        <v>74502</v>
      </c>
      <c r="G186" s="20">
        <f t="shared" si="44"/>
        <v>74502</v>
      </c>
      <c r="H186" s="20" t="s">
        <v>1</v>
      </c>
      <c r="I186" s="20">
        <v>1</v>
      </c>
      <c r="J186" s="20" t="s">
        <v>0</v>
      </c>
      <c r="K186" s="46">
        <f t="shared" si="42"/>
        <v>74502</v>
      </c>
      <c r="L186" s="71"/>
    </row>
    <row r="187" spans="1:12" ht="18.75" customHeight="1" thickBot="1">
      <c r="A187" s="73"/>
      <c r="B187" s="29"/>
      <c r="C187" s="62"/>
      <c r="D187" s="83"/>
      <c r="E187" s="62"/>
      <c r="F187" s="62"/>
      <c r="G187" s="62"/>
      <c r="H187" s="62"/>
      <c r="I187" s="62"/>
      <c r="J187" s="62"/>
      <c r="K187" s="76">
        <f>SUM(K179:K186)</f>
        <v>1452184</v>
      </c>
      <c r="L187" s="71"/>
    </row>
    <row r="188" spans="1:12" ht="18.75" customHeight="1" thickBot="1">
      <c r="A188" s="73"/>
      <c r="B188" s="93"/>
      <c r="C188" s="87"/>
      <c r="D188" s="86"/>
      <c r="E188" s="87"/>
      <c r="F188" s="87"/>
      <c r="G188" s="87"/>
      <c r="H188" s="87"/>
      <c r="I188" s="322" t="s">
        <v>181</v>
      </c>
      <c r="J188" s="323"/>
      <c r="K188" s="100">
        <f>SUM(K177+K187)</f>
        <v>1837344</v>
      </c>
      <c r="L188" s="71"/>
    </row>
    <row r="189" spans="1:12" ht="18.75" customHeight="1">
      <c r="A189" s="73"/>
      <c r="B189" s="107" t="s">
        <v>132</v>
      </c>
      <c r="C189" s="88" t="s">
        <v>29</v>
      </c>
      <c r="D189" s="88" t="s">
        <v>3</v>
      </c>
      <c r="E189" s="88" t="s">
        <v>45</v>
      </c>
      <c r="F189" s="103" t="s">
        <v>26</v>
      </c>
      <c r="G189" s="88" t="s">
        <v>18</v>
      </c>
      <c r="H189" s="104"/>
      <c r="I189" s="88" t="s">
        <v>24</v>
      </c>
      <c r="J189" s="105"/>
      <c r="K189" s="106" t="s">
        <v>8</v>
      </c>
      <c r="L189" s="71"/>
    </row>
    <row r="190" spans="1:12" ht="18.75" customHeight="1">
      <c r="A190" s="73"/>
      <c r="B190" s="29" t="s">
        <v>164</v>
      </c>
      <c r="C190" s="24" t="s">
        <v>165</v>
      </c>
      <c r="D190" s="96">
        <v>43351</v>
      </c>
      <c r="E190" s="24" t="s">
        <v>110</v>
      </c>
      <c r="F190" s="24">
        <v>63880</v>
      </c>
      <c r="G190" s="24">
        <f>F190*1</f>
        <v>63880</v>
      </c>
      <c r="H190" s="207" t="s">
        <v>1</v>
      </c>
      <c r="I190" s="78">
        <v>1</v>
      </c>
      <c r="J190" s="24" t="s">
        <v>0</v>
      </c>
      <c r="K190" s="102">
        <f t="shared" ref="K190:K196" si="45">G190*I190</f>
        <v>63880</v>
      </c>
      <c r="L190" s="71"/>
    </row>
    <row r="191" spans="1:12" ht="18.75" customHeight="1">
      <c r="A191" s="73"/>
      <c r="B191" s="91" t="s">
        <v>106</v>
      </c>
      <c r="C191" s="20" t="s">
        <v>95</v>
      </c>
      <c r="D191" s="19">
        <v>43352</v>
      </c>
      <c r="E191" s="20" t="s">
        <v>94</v>
      </c>
      <c r="F191" s="20">
        <v>64800</v>
      </c>
      <c r="G191" s="20">
        <f t="shared" ref="G191:G196" si="46">F191*1</f>
        <v>64800</v>
      </c>
      <c r="H191" s="213" t="s">
        <v>1</v>
      </c>
      <c r="I191" s="15">
        <v>1</v>
      </c>
      <c r="J191" s="20" t="s">
        <v>0</v>
      </c>
      <c r="K191" s="90">
        <f t="shared" si="45"/>
        <v>64800</v>
      </c>
      <c r="L191" s="71"/>
    </row>
    <row r="192" spans="1:12" ht="18.75" customHeight="1">
      <c r="A192" s="73"/>
      <c r="B192" s="91" t="s">
        <v>106</v>
      </c>
      <c r="C192" s="20" t="s">
        <v>116</v>
      </c>
      <c r="D192" s="19">
        <v>43353</v>
      </c>
      <c r="E192" s="20" t="s">
        <v>94</v>
      </c>
      <c r="F192" s="20">
        <v>64800</v>
      </c>
      <c r="G192" s="20">
        <f t="shared" si="46"/>
        <v>64800</v>
      </c>
      <c r="H192" s="213" t="s">
        <v>1</v>
      </c>
      <c r="I192" s="15">
        <v>1</v>
      </c>
      <c r="J192" s="20" t="s">
        <v>0</v>
      </c>
      <c r="K192" s="90">
        <f t="shared" si="45"/>
        <v>64800</v>
      </c>
      <c r="L192" s="71"/>
    </row>
    <row r="193" spans="1:12" ht="18.75" customHeight="1">
      <c r="A193" s="73"/>
      <c r="B193" s="29"/>
      <c r="C193" s="20" t="s">
        <v>95</v>
      </c>
      <c r="D193" s="19">
        <v>43354</v>
      </c>
      <c r="E193" s="20" t="s">
        <v>94</v>
      </c>
      <c r="F193" s="20">
        <v>64800</v>
      </c>
      <c r="G193" s="20">
        <f t="shared" si="46"/>
        <v>64800</v>
      </c>
      <c r="H193" s="213" t="s">
        <v>1</v>
      </c>
      <c r="I193" s="15">
        <v>1</v>
      </c>
      <c r="J193" s="20" t="s">
        <v>0</v>
      </c>
      <c r="K193" s="90">
        <f t="shared" si="45"/>
        <v>64800</v>
      </c>
      <c r="L193" s="71"/>
    </row>
    <row r="194" spans="1:12" ht="18.75" customHeight="1">
      <c r="A194" s="73"/>
      <c r="B194" s="29"/>
      <c r="C194" s="35" t="s">
        <v>166</v>
      </c>
      <c r="D194" s="19">
        <v>43355</v>
      </c>
      <c r="E194" s="20" t="s">
        <v>111</v>
      </c>
      <c r="F194" s="20">
        <v>63880</v>
      </c>
      <c r="G194" s="20">
        <f t="shared" si="46"/>
        <v>63880</v>
      </c>
      <c r="H194" s="213" t="s">
        <v>1</v>
      </c>
      <c r="I194" s="15">
        <v>1</v>
      </c>
      <c r="J194" s="20" t="s">
        <v>0</v>
      </c>
      <c r="K194" s="90">
        <f t="shared" si="45"/>
        <v>63880</v>
      </c>
      <c r="L194" s="71"/>
    </row>
    <row r="195" spans="1:12" ht="18.75" customHeight="1">
      <c r="A195" s="73"/>
      <c r="B195" s="29"/>
      <c r="C195" s="20" t="s">
        <v>96</v>
      </c>
      <c r="D195" s="19" t="s">
        <v>113</v>
      </c>
      <c r="E195" s="20" t="s">
        <v>94</v>
      </c>
      <c r="F195" s="20">
        <v>3000</v>
      </c>
      <c r="G195" s="20">
        <f t="shared" si="46"/>
        <v>3000</v>
      </c>
      <c r="H195" s="213" t="s">
        <v>1</v>
      </c>
      <c r="I195" s="15">
        <v>5</v>
      </c>
      <c r="J195" s="20" t="s">
        <v>0</v>
      </c>
      <c r="K195" s="90">
        <f t="shared" si="45"/>
        <v>15000</v>
      </c>
      <c r="L195" s="71"/>
    </row>
    <row r="196" spans="1:12" ht="18.75" customHeight="1" thickBot="1">
      <c r="A196" s="73"/>
      <c r="B196" s="29"/>
      <c r="C196" s="271" t="s">
        <v>297</v>
      </c>
      <c r="D196" s="72" t="s">
        <v>115</v>
      </c>
      <c r="E196" s="18" t="s">
        <v>142</v>
      </c>
      <c r="F196" s="18">
        <v>12000</v>
      </c>
      <c r="G196" s="18">
        <f t="shared" si="46"/>
        <v>12000</v>
      </c>
      <c r="H196" s="203" t="s">
        <v>1</v>
      </c>
      <c r="I196" s="14">
        <v>4</v>
      </c>
      <c r="J196" s="18" t="s">
        <v>0</v>
      </c>
      <c r="K196" s="92">
        <f t="shared" si="45"/>
        <v>48000</v>
      </c>
      <c r="L196" s="47"/>
    </row>
    <row r="197" spans="1:12" ht="18.75" customHeight="1" thickBot="1">
      <c r="A197" s="73"/>
      <c r="B197" s="112"/>
      <c r="C197" s="212" t="s">
        <v>100</v>
      </c>
      <c r="D197" s="74" t="s">
        <v>101</v>
      </c>
      <c r="E197" s="75"/>
      <c r="F197" s="75"/>
      <c r="G197" s="75"/>
      <c r="H197" s="75"/>
      <c r="I197" s="75"/>
      <c r="J197" s="75"/>
      <c r="K197" s="76">
        <f>SUM(K190:K196)</f>
        <v>385160</v>
      </c>
      <c r="L197" s="47"/>
    </row>
    <row r="198" spans="1:12" ht="18.75" customHeight="1">
      <c r="A198" s="73"/>
      <c r="B198" s="91" t="s">
        <v>2</v>
      </c>
      <c r="C198" s="78" t="s">
        <v>133</v>
      </c>
      <c r="D198" s="78" t="s">
        <v>3</v>
      </c>
      <c r="E198" s="78" t="s">
        <v>6</v>
      </c>
      <c r="F198" s="79" t="s">
        <v>7</v>
      </c>
      <c r="G198" s="78" t="s">
        <v>18</v>
      </c>
      <c r="H198" s="80"/>
      <c r="I198" s="78" t="s">
        <v>17</v>
      </c>
      <c r="J198" s="81"/>
      <c r="K198" s="82" t="s">
        <v>8</v>
      </c>
      <c r="L198" s="47"/>
    </row>
    <row r="199" spans="1:12" ht="18.75" customHeight="1">
      <c r="A199" s="73"/>
      <c r="B199" s="134"/>
      <c r="C199" s="20" t="s">
        <v>137</v>
      </c>
      <c r="D199" s="19">
        <v>43351</v>
      </c>
      <c r="E199" s="139"/>
      <c r="F199" s="20">
        <f>E199</f>
        <v>0</v>
      </c>
      <c r="G199" s="20">
        <f>F199</f>
        <v>0</v>
      </c>
      <c r="H199" s="20" t="s">
        <v>1</v>
      </c>
      <c r="I199" s="20">
        <v>1</v>
      </c>
      <c r="J199" s="20" t="s">
        <v>0</v>
      </c>
      <c r="K199" s="46">
        <f t="shared" ref="K199:K202" si="47">G199*I199</f>
        <v>0</v>
      </c>
      <c r="L199" s="47"/>
    </row>
    <row r="200" spans="1:12" ht="18.75" customHeight="1">
      <c r="A200" s="73"/>
      <c r="B200" s="73"/>
      <c r="C200" s="20" t="s">
        <v>137</v>
      </c>
      <c r="D200" s="19">
        <v>43352</v>
      </c>
      <c r="E200" s="139"/>
      <c r="F200" s="20">
        <f t="shared" ref="F200:F202" si="48">E200</f>
        <v>0</v>
      </c>
      <c r="G200" s="20">
        <f t="shared" ref="G200:G202" si="49">F200</f>
        <v>0</v>
      </c>
      <c r="H200" s="20" t="s">
        <v>1</v>
      </c>
      <c r="I200" s="20">
        <v>1</v>
      </c>
      <c r="J200" s="20" t="s">
        <v>0</v>
      </c>
      <c r="K200" s="46">
        <f t="shared" si="47"/>
        <v>0</v>
      </c>
      <c r="L200" s="47"/>
    </row>
    <row r="201" spans="1:12" ht="18.75" customHeight="1">
      <c r="A201" s="73"/>
      <c r="B201" s="73"/>
      <c r="C201" s="20" t="s">
        <v>137</v>
      </c>
      <c r="D201" s="19">
        <v>43353</v>
      </c>
      <c r="E201" s="139"/>
      <c r="F201" s="20">
        <f t="shared" si="48"/>
        <v>0</v>
      </c>
      <c r="G201" s="20">
        <f t="shared" si="49"/>
        <v>0</v>
      </c>
      <c r="H201" s="20" t="s">
        <v>1</v>
      </c>
      <c r="I201" s="20">
        <v>1</v>
      </c>
      <c r="J201" s="20" t="s">
        <v>0</v>
      </c>
      <c r="K201" s="46">
        <f t="shared" si="47"/>
        <v>0</v>
      </c>
      <c r="L201" s="47"/>
    </row>
    <row r="202" spans="1:12" ht="18.75" customHeight="1" thickBot="1">
      <c r="A202" s="73"/>
      <c r="B202" s="73"/>
      <c r="C202" s="20" t="s">
        <v>137</v>
      </c>
      <c r="D202" s="19">
        <v>43354</v>
      </c>
      <c r="E202" s="139"/>
      <c r="F202" s="20">
        <f t="shared" si="48"/>
        <v>0</v>
      </c>
      <c r="G202" s="20">
        <f t="shared" si="49"/>
        <v>0</v>
      </c>
      <c r="H202" s="20" t="s">
        <v>1</v>
      </c>
      <c r="I202" s="20">
        <v>1</v>
      </c>
      <c r="J202" s="20" t="s">
        <v>0</v>
      </c>
      <c r="K202" s="46">
        <f t="shared" si="47"/>
        <v>0</v>
      </c>
      <c r="L202" s="47"/>
    </row>
    <row r="203" spans="1:12" ht="18.75" customHeight="1" thickBot="1">
      <c r="A203" s="73"/>
      <c r="B203" s="73"/>
      <c r="C203" s="23"/>
      <c r="D203" s="83"/>
      <c r="E203" s="62"/>
      <c r="F203" s="62"/>
      <c r="G203" s="62"/>
      <c r="H203" s="62"/>
      <c r="I203" s="62"/>
      <c r="J203" s="62"/>
      <c r="K203" s="76">
        <f>SUM(K199:K202)</f>
        <v>0</v>
      </c>
      <c r="L203" s="47"/>
    </row>
    <row r="204" spans="1:12" ht="18.75" customHeight="1" thickBot="1">
      <c r="A204" s="73"/>
      <c r="B204" s="73"/>
      <c r="C204" s="60"/>
      <c r="D204" s="86"/>
      <c r="E204" s="87"/>
      <c r="F204" s="87"/>
      <c r="G204" s="87"/>
      <c r="H204" s="87"/>
      <c r="I204" s="322" t="s">
        <v>182</v>
      </c>
      <c r="J204" s="323"/>
      <c r="K204" s="100">
        <f>SUM(K197+K203)</f>
        <v>385160</v>
      </c>
      <c r="L204" s="47"/>
    </row>
    <row r="205" spans="1:12" ht="18.75" customHeight="1">
      <c r="A205" s="73"/>
      <c r="B205" s="145" t="s">
        <v>132</v>
      </c>
      <c r="C205" s="65" t="s">
        <v>29</v>
      </c>
      <c r="D205" s="65" t="s">
        <v>3</v>
      </c>
      <c r="E205" s="65" t="s">
        <v>45</v>
      </c>
      <c r="F205" s="66" t="s">
        <v>26</v>
      </c>
      <c r="G205" s="65" t="s">
        <v>18</v>
      </c>
      <c r="H205" s="67"/>
      <c r="I205" s="65" t="s">
        <v>24</v>
      </c>
      <c r="J205" s="68"/>
      <c r="K205" s="69" t="s">
        <v>8</v>
      </c>
      <c r="L205" s="71"/>
    </row>
    <row r="206" spans="1:12" ht="18.75" customHeight="1">
      <c r="A206" s="73"/>
      <c r="B206" s="116" t="s">
        <v>174</v>
      </c>
      <c r="C206" s="20" t="s">
        <v>102</v>
      </c>
      <c r="D206" s="19">
        <v>43351</v>
      </c>
      <c r="E206" s="20" t="s">
        <v>110</v>
      </c>
      <c r="F206" s="20">
        <v>64800</v>
      </c>
      <c r="G206" s="20">
        <f>F206*1</f>
        <v>64800</v>
      </c>
      <c r="H206" s="213" t="s">
        <v>1</v>
      </c>
      <c r="I206" s="15">
        <v>1</v>
      </c>
      <c r="J206" s="20" t="s">
        <v>0</v>
      </c>
      <c r="K206" s="90">
        <f t="shared" ref="K206:K212" si="50">G206*I206</f>
        <v>64800</v>
      </c>
      <c r="L206" s="71"/>
    </row>
    <row r="207" spans="1:12" ht="18.75" customHeight="1">
      <c r="A207" s="73"/>
      <c r="B207" s="91" t="s">
        <v>106</v>
      </c>
      <c r="C207" s="20" t="s">
        <v>95</v>
      </c>
      <c r="D207" s="19">
        <v>43352</v>
      </c>
      <c r="E207" s="20" t="s">
        <v>94</v>
      </c>
      <c r="F207" s="20">
        <v>64800</v>
      </c>
      <c r="G207" s="20">
        <f t="shared" ref="G207:G212" si="51">F207*1</f>
        <v>64800</v>
      </c>
      <c r="H207" s="213" t="s">
        <v>1</v>
      </c>
      <c r="I207" s="15">
        <v>1</v>
      </c>
      <c r="J207" s="20" t="s">
        <v>0</v>
      </c>
      <c r="K207" s="90">
        <f t="shared" si="50"/>
        <v>64800</v>
      </c>
      <c r="L207" s="71"/>
    </row>
    <row r="208" spans="1:12" ht="18.75" customHeight="1">
      <c r="A208" s="73"/>
      <c r="B208" s="91" t="s">
        <v>106</v>
      </c>
      <c r="C208" s="20" t="s">
        <v>116</v>
      </c>
      <c r="D208" s="19">
        <v>43353</v>
      </c>
      <c r="E208" s="20" t="s">
        <v>94</v>
      </c>
      <c r="F208" s="20">
        <v>64800</v>
      </c>
      <c r="G208" s="20">
        <f t="shared" si="51"/>
        <v>64800</v>
      </c>
      <c r="H208" s="213" t="s">
        <v>1</v>
      </c>
      <c r="I208" s="15">
        <v>1</v>
      </c>
      <c r="J208" s="20" t="s">
        <v>0</v>
      </c>
      <c r="K208" s="90">
        <f t="shared" si="50"/>
        <v>64800</v>
      </c>
      <c r="L208" s="71"/>
    </row>
    <row r="209" spans="1:12" ht="18.75" customHeight="1">
      <c r="A209" s="73"/>
      <c r="B209" s="29"/>
      <c r="C209" s="20" t="s">
        <v>95</v>
      </c>
      <c r="D209" s="19">
        <v>43354</v>
      </c>
      <c r="E209" s="20" t="s">
        <v>94</v>
      </c>
      <c r="F209" s="20">
        <v>64800</v>
      </c>
      <c r="G209" s="20">
        <f t="shared" si="51"/>
        <v>64800</v>
      </c>
      <c r="H209" s="213" t="s">
        <v>1</v>
      </c>
      <c r="I209" s="15">
        <v>1</v>
      </c>
      <c r="J209" s="20" t="s">
        <v>0</v>
      </c>
      <c r="K209" s="90">
        <f t="shared" si="50"/>
        <v>64800</v>
      </c>
      <c r="L209" s="71"/>
    </row>
    <row r="210" spans="1:12" ht="18.75" customHeight="1">
      <c r="A210" s="73"/>
      <c r="B210" s="29"/>
      <c r="C210" s="35" t="s">
        <v>109</v>
      </c>
      <c r="D210" s="19">
        <v>43355</v>
      </c>
      <c r="E210" s="20" t="s">
        <v>111</v>
      </c>
      <c r="F210" s="20">
        <v>63880</v>
      </c>
      <c r="G210" s="20">
        <f t="shared" si="51"/>
        <v>63880</v>
      </c>
      <c r="H210" s="213" t="s">
        <v>1</v>
      </c>
      <c r="I210" s="15">
        <v>1</v>
      </c>
      <c r="J210" s="20" t="s">
        <v>0</v>
      </c>
      <c r="K210" s="90">
        <f t="shared" si="50"/>
        <v>63880</v>
      </c>
      <c r="L210" s="71"/>
    </row>
    <row r="211" spans="1:12" ht="18.75" customHeight="1">
      <c r="A211" s="73"/>
      <c r="B211" s="29"/>
      <c r="C211" s="20" t="s">
        <v>96</v>
      </c>
      <c r="D211" s="19" t="s">
        <v>113</v>
      </c>
      <c r="E211" s="20" t="s">
        <v>94</v>
      </c>
      <c r="F211" s="20">
        <v>3000</v>
      </c>
      <c r="G211" s="20">
        <f t="shared" si="51"/>
        <v>3000</v>
      </c>
      <c r="H211" s="213" t="s">
        <v>1</v>
      </c>
      <c r="I211" s="15">
        <v>5</v>
      </c>
      <c r="J211" s="20" t="s">
        <v>0</v>
      </c>
      <c r="K211" s="90">
        <f t="shared" si="50"/>
        <v>15000</v>
      </c>
      <c r="L211" s="71"/>
    </row>
    <row r="212" spans="1:12" ht="18.75" customHeight="1" thickBot="1">
      <c r="A212" s="73"/>
      <c r="B212" s="29"/>
      <c r="C212" s="271" t="s">
        <v>297</v>
      </c>
      <c r="D212" s="72" t="s">
        <v>115</v>
      </c>
      <c r="E212" s="18" t="s">
        <v>142</v>
      </c>
      <c r="F212" s="18">
        <v>12000</v>
      </c>
      <c r="G212" s="18">
        <f t="shared" si="51"/>
        <v>12000</v>
      </c>
      <c r="H212" s="203" t="s">
        <v>1</v>
      </c>
      <c r="I212" s="14">
        <v>4</v>
      </c>
      <c r="J212" s="18" t="s">
        <v>0</v>
      </c>
      <c r="K212" s="92">
        <f t="shared" si="50"/>
        <v>48000</v>
      </c>
      <c r="L212" s="71"/>
    </row>
    <row r="213" spans="1:12" ht="18.75" customHeight="1" thickBot="1">
      <c r="A213" s="73"/>
      <c r="B213" s="73"/>
      <c r="C213" s="200" t="s">
        <v>100</v>
      </c>
      <c r="D213" s="113" t="s">
        <v>101</v>
      </c>
      <c r="E213" s="114"/>
      <c r="F213" s="114"/>
      <c r="G213" s="114"/>
      <c r="H213" s="114"/>
      <c r="I213" s="114"/>
      <c r="J213" s="75"/>
      <c r="K213" s="76">
        <f>SUM(K206:K212)</f>
        <v>386080</v>
      </c>
      <c r="L213" s="71"/>
    </row>
    <row r="214" spans="1:12" ht="18.75" customHeight="1">
      <c r="A214" s="73"/>
      <c r="B214" s="77" t="s">
        <v>2</v>
      </c>
      <c r="C214" s="15" t="s">
        <v>133</v>
      </c>
      <c r="D214" s="15" t="s">
        <v>3</v>
      </c>
      <c r="E214" s="15" t="s">
        <v>6</v>
      </c>
      <c r="F214" s="202" t="s">
        <v>7</v>
      </c>
      <c r="G214" s="15" t="s">
        <v>18</v>
      </c>
      <c r="H214" s="16"/>
      <c r="I214" s="15" t="s">
        <v>17</v>
      </c>
      <c r="J214" s="17"/>
      <c r="K214" s="149">
        <f>SUM(K215:K218)</f>
        <v>0</v>
      </c>
      <c r="L214" s="71"/>
    </row>
    <row r="215" spans="1:12" ht="18.75" customHeight="1">
      <c r="A215" s="73"/>
      <c r="B215" s="134"/>
      <c r="C215" s="20" t="s">
        <v>137</v>
      </c>
      <c r="D215" s="19">
        <v>43351</v>
      </c>
      <c r="E215" s="139"/>
      <c r="F215" s="20">
        <f>E215</f>
        <v>0</v>
      </c>
      <c r="G215" s="20">
        <f>F215</f>
        <v>0</v>
      </c>
      <c r="H215" s="20" t="s">
        <v>1</v>
      </c>
      <c r="I215" s="20">
        <v>1</v>
      </c>
      <c r="J215" s="20" t="s">
        <v>0</v>
      </c>
      <c r="K215" s="46">
        <f t="shared" ref="K215:K218" si="52">G215*I215</f>
        <v>0</v>
      </c>
      <c r="L215" s="71"/>
    </row>
    <row r="216" spans="1:12" ht="18.75" customHeight="1">
      <c r="A216" s="73"/>
      <c r="B216" s="73"/>
      <c r="C216" s="20" t="s">
        <v>137</v>
      </c>
      <c r="D216" s="19">
        <v>43352</v>
      </c>
      <c r="E216" s="139"/>
      <c r="F216" s="20">
        <f t="shared" ref="F216:F218" si="53">E216</f>
        <v>0</v>
      </c>
      <c r="G216" s="20">
        <f t="shared" ref="G216:G218" si="54">F216</f>
        <v>0</v>
      </c>
      <c r="H216" s="20" t="s">
        <v>1</v>
      </c>
      <c r="I216" s="20">
        <v>1</v>
      </c>
      <c r="J216" s="20" t="s">
        <v>0</v>
      </c>
      <c r="K216" s="46">
        <f t="shared" si="52"/>
        <v>0</v>
      </c>
      <c r="L216" s="71"/>
    </row>
    <row r="217" spans="1:12" ht="18.75" customHeight="1">
      <c r="A217" s="73"/>
      <c r="B217" s="73"/>
      <c r="C217" s="20" t="s">
        <v>137</v>
      </c>
      <c r="D217" s="19">
        <v>43353</v>
      </c>
      <c r="E217" s="139"/>
      <c r="F217" s="20">
        <f t="shared" si="53"/>
        <v>0</v>
      </c>
      <c r="G217" s="20">
        <f t="shared" si="54"/>
        <v>0</v>
      </c>
      <c r="H217" s="20" t="s">
        <v>1</v>
      </c>
      <c r="I217" s="20">
        <v>1</v>
      </c>
      <c r="J217" s="20" t="s">
        <v>0</v>
      </c>
      <c r="K217" s="46">
        <f t="shared" si="52"/>
        <v>0</v>
      </c>
      <c r="L217" s="71"/>
    </row>
    <row r="218" spans="1:12" ht="18.75" customHeight="1" thickBot="1">
      <c r="A218" s="73"/>
      <c r="B218" s="73"/>
      <c r="C218" s="20" t="s">
        <v>137</v>
      </c>
      <c r="D218" s="19">
        <v>43354</v>
      </c>
      <c r="E218" s="139"/>
      <c r="F218" s="20">
        <f t="shared" si="53"/>
        <v>0</v>
      </c>
      <c r="G218" s="20">
        <f t="shared" si="54"/>
        <v>0</v>
      </c>
      <c r="H218" s="20" t="s">
        <v>1</v>
      </c>
      <c r="I218" s="20">
        <v>1</v>
      </c>
      <c r="J218" s="20" t="s">
        <v>0</v>
      </c>
      <c r="K218" s="46">
        <f t="shared" si="52"/>
        <v>0</v>
      </c>
      <c r="L218" s="71"/>
    </row>
    <row r="219" spans="1:12" ht="18.75" customHeight="1" thickBot="1">
      <c r="A219" s="73"/>
      <c r="B219" s="73"/>
      <c r="C219" s="23"/>
      <c r="D219" s="83"/>
      <c r="E219" s="62"/>
      <c r="F219" s="62"/>
      <c r="G219" s="62"/>
      <c r="H219" s="62"/>
      <c r="I219" s="62"/>
      <c r="J219" s="62"/>
      <c r="K219" s="76">
        <f>SUM(K215:K218)</f>
        <v>0</v>
      </c>
      <c r="L219" s="71"/>
    </row>
    <row r="220" spans="1:12" ht="18.75" customHeight="1" thickBot="1">
      <c r="A220" s="73"/>
      <c r="B220" s="84"/>
      <c r="C220" s="60"/>
      <c r="D220" s="86"/>
      <c r="E220" s="87"/>
      <c r="F220" s="87"/>
      <c r="G220" s="87"/>
      <c r="H220" s="87"/>
      <c r="I220" s="322" t="s">
        <v>183</v>
      </c>
      <c r="J220" s="323"/>
      <c r="K220" s="100">
        <f>SUM(K213+K219)</f>
        <v>386080</v>
      </c>
      <c r="L220" s="71"/>
    </row>
    <row r="221" spans="1:12" ht="18.75" customHeight="1" thickBot="1">
      <c r="A221" s="73"/>
      <c r="B221" s="107" t="s">
        <v>132</v>
      </c>
      <c r="C221" s="88" t="s">
        <v>29</v>
      </c>
      <c r="D221" s="88" t="s">
        <v>3</v>
      </c>
      <c r="E221" s="88" t="s">
        <v>45</v>
      </c>
      <c r="F221" s="103" t="s">
        <v>26</v>
      </c>
      <c r="G221" s="88" t="s">
        <v>18</v>
      </c>
      <c r="H221" s="104"/>
      <c r="I221" s="88" t="s">
        <v>24</v>
      </c>
      <c r="J221" s="105"/>
      <c r="K221" s="106" t="s">
        <v>8</v>
      </c>
      <c r="L221" s="71"/>
    </row>
    <row r="222" spans="1:12" ht="18.75" customHeight="1">
      <c r="A222" s="73"/>
      <c r="B222" s="70" t="s">
        <v>163</v>
      </c>
      <c r="C222" s="40" t="s">
        <v>118</v>
      </c>
      <c r="D222" s="39">
        <v>43350</v>
      </c>
      <c r="E222" s="40" t="s">
        <v>110</v>
      </c>
      <c r="F222" s="40">
        <v>84800</v>
      </c>
      <c r="G222" s="40">
        <f>F222*1</f>
        <v>84800</v>
      </c>
      <c r="H222" s="38" t="s">
        <v>1</v>
      </c>
      <c r="I222" s="40">
        <v>1</v>
      </c>
      <c r="J222" s="40" t="s">
        <v>0</v>
      </c>
      <c r="K222" s="42">
        <f t="shared" ref="K222:K229" si="55">G222*I222</f>
        <v>84800</v>
      </c>
      <c r="L222" s="71"/>
    </row>
    <row r="223" spans="1:12" ht="18.75" customHeight="1">
      <c r="A223" s="73"/>
      <c r="B223" s="29"/>
      <c r="C223" s="20" t="s">
        <v>117</v>
      </c>
      <c r="D223" s="19">
        <v>43351</v>
      </c>
      <c r="E223" s="20" t="s">
        <v>94</v>
      </c>
      <c r="F223" s="20">
        <v>64800</v>
      </c>
      <c r="G223" s="20">
        <f>F223*1</f>
        <v>64800</v>
      </c>
      <c r="H223" s="213" t="s">
        <v>1</v>
      </c>
      <c r="I223" s="20">
        <v>1</v>
      </c>
      <c r="J223" s="20" t="s">
        <v>0</v>
      </c>
      <c r="K223" s="46">
        <f t="shared" si="55"/>
        <v>64800</v>
      </c>
      <c r="L223" s="71"/>
    </row>
    <row r="224" spans="1:12" ht="18.75" customHeight="1">
      <c r="A224" s="73"/>
      <c r="B224" s="29"/>
      <c r="C224" s="20" t="s">
        <v>119</v>
      </c>
      <c r="D224" s="19">
        <v>43352</v>
      </c>
      <c r="E224" s="20" t="s">
        <v>94</v>
      </c>
      <c r="F224" s="20">
        <v>84800</v>
      </c>
      <c r="G224" s="20">
        <f t="shared" ref="G224:G229" si="56">F224*1</f>
        <v>84800</v>
      </c>
      <c r="H224" s="213" t="s">
        <v>1</v>
      </c>
      <c r="I224" s="20">
        <v>1</v>
      </c>
      <c r="J224" s="20" t="s">
        <v>0</v>
      </c>
      <c r="K224" s="46">
        <f t="shared" si="55"/>
        <v>84800</v>
      </c>
      <c r="L224" s="71"/>
    </row>
    <row r="225" spans="1:12" ht="18.75" customHeight="1">
      <c r="A225" s="73"/>
      <c r="B225" s="29"/>
      <c r="C225" s="20" t="s">
        <v>95</v>
      </c>
      <c r="D225" s="19">
        <v>43353</v>
      </c>
      <c r="E225" s="20" t="s">
        <v>94</v>
      </c>
      <c r="F225" s="20">
        <v>64800</v>
      </c>
      <c r="G225" s="20">
        <f t="shared" si="56"/>
        <v>64800</v>
      </c>
      <c r="H225" s="213" t="s">
        <v>1</v>
      </c>
      <c r="I225" s="20">
        <v>1</v>
      </c>
      <c r="J225" s="20" t="s">
        <v>0</v>
      </c>
      <c r="K225" s="46">
        <f t="shared" si="55"/>
        <v>64800</v>
      </c>
      <c r="L225" s="71"/>
    </row>
    <row r="226" spans="1:12" ht="18.75" customHeight="1">
      <c r="A226" s="73"/>
      <c r="B226" s="29"/>
      <c r="C226" s="20" t="s">
        <v>95</v>
      </c>
      <c r="D226" s="19">
        <v>43354</v>
      </c>
      <c r="E226" s="20" t="s">
        <v>94</v>
      </c>
      <c r="F226" s="20">
        <v>64800</v>
      </c>
      <c r="G226" s="20">
        <f t="shared" si="56"/>
        <v>64800</v>
      </c>
      <c r="H226" s="213" t="s">
        <v>1</v>
      </c>
      <c r="I226" s="20">
        <v>1</v>
      </c>
      <c r="J226" s="20" t="s">
        <v>0</v>
      </c>
      <c r="K226" s="46">
        <f t="shared" si="55"/>
        <v>64800</v>
      </c>
      <c r="L226" s="71"/>
    </row>
    <row r="227" spans="1:12" ht="18.75" customHeight="1">
      <c r="A227" s="73"/>
      <c r="B227" s="29"/>
      <c r="C227" s="20" t="s">
        <v>103</v>
      </c>
      <c r="D227" s="19">
        <v>43355</v>
      </c>
      <c r="E227" s="20" t="s">
        <v>171</v>
      </c>
      <c r="F227" s="20">
        <v>63880</v>
      </c>
      <c r="G227" s="20">
        <f t="shared" si="56"/>
        <v>63880</v>
      </c>
      <c r="H227" s="213" t="s">
        <v>1</v>
      </c>
      <c r="I227" s="20">
        <v>1</v>
      </c>
      <c r="J227" s="20" t="s">
        <v>0</v>
      </c>
      <c r="K227" s="46">
        <f t="shared" si="55"/>
        <v>63880</v>
      </c>
      <c r="L227" s="71"/>
    </row>
    <row r="228" spans="1:12" ht="18.75" customHeight="1">
      <c r="A228" s="73"/>
      <c r="B228" s="29"/>
      <c r="C228" s="20" t="s">
        <v>96</v>
      </c>
      <c r="D228" s="19" t="s">
        <v>98</v>
      </c>
      <c r="E228" s="20" t="s">
        <v>94</v>
      </c>
      <c r="F228" s="20">
        <v>3000</v>
      </c>
      <c r="G228" s="20">
        <f t="shared" si="56"/>
        <v>3000</v>
      </c>
      <c r="H228" s="213" t="s">
        <v>1</v>
      </c>
      <c r="I228" s="20">
        <v>6</v>
      </c>
      <c r="J228" s="20" t="s">
        <v>0</v>
      </c>
      <c r="K228" s="46">
        <f t="shared" si="55"/>
        <v>18000</v>
      </c>
      <c r="L228" s="71"/>
    </row>
    <row r="229" spans="1:12" ht="18.75" customHeight="1" thickBot="1">
      <c r="A229" s="73"/>
      <c r="B229" s="29"/>
      <c r="C229" s="271" t="s">
        <v>297</v>
      </c>
      <c r="D229" s="72" t="s">
        <v>99</v>
      </c>
      <c r="E229" s="18" t="s">
        <v>142</v>
      </c>
      <c r="F229" s="18">
        <v>12000</v>
      </c>
      <c r="G229" s="18">
        <f t="shared" si="56"/>
        <v>12000</v>
      </c>
      <c r="H229" s="203" t="s">
        <v>1</v>
      </c>
      <c r="I229" s="18">
        <v>5</v>
      </c>
      <c r="J229" s="18" t="s">
        <v>0</v>
      </c>
      <c r="K229" s="32">
        <f t="shared" si="55"/>
        <v>60000</v>
      </c>
      <c r="L229" s="71"/>
    </row>
    <row r="230" spans="1:12" ht="18.75" customHeight="1" thickBot="1">
      <c r="A230" s="73"/>
      <c r="B230" s="110"/>
      <c r="C230" s="212" t="s">
        <v>100</v>
      </c>
      <c r="D230" s="74" t="s">
        <v>101</v>
      </c>
      <c r="E230" s="75"/>
      <c r="F230" s="75"/>
      <c r="G230" s="75"/>
      <c r="H230" s="75"/>
      <c r="I230" s="75"/>
      <c r="J230" s="75"/>
      <c r="K230" s="76">
        <f>SUM(K222:K229)</f>
        <v>505880</v>
      </c>
      <c r="L230" s="71"/>
    </row>
    <row r="231" spans="1:12" ht="18.75" customHeight="1">
      <c r="A231" s="73"/>
      <c r="B231" s="91" t="s">
        <v>2</v>
      </c>
      <c r="C231" s="78" t="s">
        <v>133</v>
      </c>
      <c r="D231" s="78" t="s">
        <v>3</v>
      </c>
      <c r="E231" s="78" t="s">
        <v>6</v>
      </c>
      <c r="F231" s="79" t="s">
        <v>7</v>
      </c>
      <c r="G231" s="78" t="s">
        <v>18</v>
      </c>
      <c r="H231" s="80"/>
      <c r="I231" s="78" t="s">
        <v>17</v>
      </c>
      <c r="J231" s="81"/>
      <c r="K231" s="82" t="s">
        <v>8</v>
      </c>
      <c r="L231" s="71"/>
    </row>
    <row r="232" spans="1:12" ht="18.75" customHeight="1">
      <c r="A232" s="73"/>
      <c r="B232" s="116" t="s">
        <v>148</v>
      </c>
      <c r="C232" s="213" t="s">
        <v>137</v>
      </c>
      <c r="D232" s="19">
        <v>43350</v>
      </c>
      <c r="E232" s="20">
        <v>190000</v>
      </c>
      <c r="F232" s="20">
        <f>E232</f>
        <v>190000</v>
      </c>
      <c r="G232" s="20">
        <f>F232</f>
        <v>190000</v>
      </c>
      <c r="H232" s="20" t="s">
        <v>1</v>
      </c>
      <c r="I232" s="20">
        <v>1</v>
      </c>
      <c r="J232" s="20" t="s">
        <v>0</v>
      </c>
      <c r="K232" s="46">
        <f t="shared" ref="K232:K236" si="57">G232*I232</f>
        <v>190000</v>
      </c>
      <c r="L232" s="71"/>
    </row>
    <row r="233" spans="1:12" ht="18.75" customHeight="1">
      <c r="A233" s="73"/>
      <c r="B233" s="29"/>
      <c r="C233" s="213" t="s">
        <v>137</v>
      </c>
      <c r="D233" s="19">
        <v>43351</v>
      </c>
      <c r="E233" s="20">
        <v>190000</v>
      </c>
      <c r="F233" s="20">
        <f t="shared" ref="F233:G236" si="58">E233</f>
        <v>190000</v>
      </c>
      <c r="G233" s="20">
        <f t="shared" si="58"/>
        <v>190000</v>
      </c>
      <c r="H233" s="20" t="s">
        <v>1</v>
      </c>
      <c r="I233" s="20">
        <v>1</v>
      </c>
      <c r="J233" s="20" t="s">
        <v>0</v>
      </c>
      <c r="K233" s="46">
        <f t="shared" si="57"/>
        <v>190000</v>
      </c>
      <c r="L233" s="71"/>
    </row>
    <row r="234" spans="1:12" ht="18.75" customHeight="1">
      <c r="A234" s="73"/>
      <c r="B234" s="272" t="s">
        <v>296</v>
      </c>
      <c r="C234" s="213" t="s">
        <v>137</v>
      </c>
      <c r="D234" s="19">
        <v>43352</v>
      </c>
      <c r="E234" s="20">
        <v>59800</v>
      </c>
      <c r="F234" s="20">
        <f t="shared" si="58"/>
        <v>59800</v>
      </c>
      <c r="G234" s="20">
        <f t="shared" si="58"/>
        <v>59800</v>
      </c>
      <c r="H234" s="20" t="s">
        <v>1</v>
      </c>
      <c r="I234" s="20">
        <v>1</v>
      </c>
      <c r="J234" s="20" t="s">
        <v>0</v>
      </c>
      <c r="K234" s="46">
        <f t="shared" si="57"/>
        <v>59800</v>
      </c>
      <c r="L234" s="71"/>
    </row>
    <row r="235" spans="1:12" ht="18.75" customHeight="1">
      <c r="A235" s="73"/>
      <c r="B235" s="29"/>
      <c r="C235" s="213" t="s">
        <v>137</v>
      </c>
      <c r="D235" s="19">
        <v>43353</v>
      </c>
      <c r="E235" s="20">
        <v>59800</v>
      </c>
      <c r="F235" s="20">
        <f t="shared" si="58"/>
        <v>59800</v>
      </c>
      <c r="G235" s="20">
        <f t="shared" si="58"/>
        <v>59800</v>
      </c>
      <c r="H235" s="20" t="s">
        <v>1</v>
      </c>
      <c r="I235" s="20">
        <v>1</v>
      </c>
      <c r="J235" s="20" t="s">
        <v>0</v>
      </c>
      <c r="K235" s="46">
        <f t="shared" si="57"/>
        <v>59800</v>
      </c>
      <c r="L235" s="71"/>
    </row>
    <row r="236" spans="1:12" ht="18.75" customHeight="1" thickBot="1">
      <c r="A236" s="73"/>
      <c r="B236" s="110"/>
      <c r="C236" s="213" t="s">
        <v>137</v>
      </c>
      <c r="D236" s="19">
        <v>43354</v>
      </c>
      <c r="E236" s="20">
        <v>59800</v>
      </c>
      <c r="F236" s="20">
        <f t="shared" si="58"/>
        <v>59800</v>
      </c>
      <c r="G236" s="20">
        <f t="shared" si="58"/>
        <v>59800</v>
      </c>
      <c r="H236" s="20" t="s">
        <v>1</v>
      </c>
      <c r="I236" s="20">
        <v>1</v>
      </c>
      <c r="J236" s="20" t="s">
        <v>0</v>
      </c>
      <c r="K236" s="32">
        <f t="shared" si="57"/>
        <v>59800</v>
      </c>
      <c r="L236" s="71"/>
    </row>
    <row r="237" spans="1:12" ht="18.75" customHeight="1" thickBot="1">
      <c r="A237" s="73"/>
      <c r="B237" s="73"/>
      <c r="C237" s="62"/>
      <c r="D237" s="94"/>
      <c r="E237" s="62"/>
      <c r="F237" s="62"/>
      <c r="G237" s="62"/>
      <c r="H237" s="62"/>
      <c r="I237" s="62"/>
      <c r="J237" s="62"/>
      <c r="K237" s="76">
        <f>SUM(K232:K236)</f>
        <v>559400</v>
      </c>
      <c r="L237" s="71"/>
    </row>
    <row r="238" spans="1:12" ht="18.75" customHeight="1" thickBot="1">
      <c r="A238" s="73"/>
      <c r="B238" s="73"/>
      <c r="C238" s="62"/>
      <c r="D238" s="94"/>
      <c r="E238" s="62"/>
      <c r="F238" s="62"/>
      <c r="G238" s="62"/>
      <c r="H238" s="62"/>
      <c r="I238" s="326" t="s">
        <v>184</v>
      </c>
      <c r="J238" s="327"/>
      <c r="K238" s="76">
        <f>SUM(K237+K230)</f>
        <v>1065280</v>
      </c>
      <c r="L238" s="71"/>
    </row>
    <row r="239" spans="1:12" ht="18.75" customHeight="1">
      <c r="A239" s="73"/>
      <c r="B239" s="145" t="s">
        <v>132</v>
      </c>
      <c r="C239" s="65" t="s">
        <v>29</v>
      </c>
      <c r="D239" s="65" t="s">
        <v>3</v>
      </c>
      <c r="E239" s="65" t="s">
        <v>45</v>
      </c>
      <c r="F239" s="66" t="s">
        <v>26</v>
      </c>
      <c r="G239" s="65" t="s">
        <v>18</v>
      </c>
      <c r="H239" s="67"/>
      <c r="I239" s="65" t="s">
        <v>24</v>
      </c>
      <c r="J239" s="68"/>
      <c r="K239" s="69" t="s">
        <v>8</v>
      </c>
      <c r="L239" s="71"/>
    </row>
    <row r="240" spans="1:12" ht="18.75" customHeight="1">
      <c r="A240" s="73"/>
      <c r="B240" s="116">
        <v>7</v>
      </c>
      <c r="C240" s="20" t="s">
        <v>102</v>
      </c>
      <c r="D240" s="19">
        <v>43351</v>
      </c>
      <c r="E240" s="20" t="s">
        <v>110</v>
      </c>
      <c r="F240" s="20">
        <v>64800</v>
      </c>
      <c r="G240" s="20">
        <f>F240*1</f>
        <v>64800</v>
      </c>
      <c r="H240" s="213" t="s">
        <v>1</v>
      </c>
      <c r="I240" s="15">
        <v>1</v>
      </c>
      <c r="J240" s="20" t="s">
        <v>0</v>
      </c>
      <c r="K240" s="90">
        <f t="shared" ref="K240:K246" si="59">G240*I240</f>
        <v>64800</v>
      </c>
      <c r="L240" s="71"/>
    </row>
    <row r="241" spans="1:12" ht="18.75" customHeight="1">
      <c r="A241" s="73"/>
      <c r="B241" s="91" t="s">
        <v>106</v>
      </c>
      <c r="C241" s="20" t="s">
        <v>95</v>
      </c>
      <c r="D241" s="19">
        <v>43352</v>
      </c>
      <c r="E241" s="20" t="s">
        <v>94</v>
      </c>
      <c r="F241" s="20">
        <v>64800</v>
      </c>
      <c r="G241" s="20">
        <f t="shared" ref="G241:G246" si="60">F241*1</f>
        <v>64800</v>
      </c>
      <c r="H241" s="213" t="s">
        <v>1</v>
      </c>
      <c r="I241" s="15">
        <v>1</v>
      </c>
      <c r="J241" s="20" t="s">
        <v>0</v>
      </c>
      <c r="K241" s="90">
        <f t="shared" si="59"/>
        <v>64800</v>
      </c>
      <c r="L241" s="71"/>
    </row>
    <row r="242" spans="1:12" ht="18.75" customHeight="1">
      <c r="A242" s="73"/>
      <c r="B242" s="91" t="s">
        <v>106</v>
      </c>
      <c r="C242" s="20" t="s">
        <v>116</v>
      </c>
      <c r="D242" s="19">
        <v>43353</v>
      </c>
      <c r="E242" s="20" t="s">
        <v>94</v>
      </c>
      <c r="F242" s="20">
        <v>64800</v>
      </c>
      <c r="G242" s="20">
        <f t="shared" si="60"/>
        <v>64800</v>
      </c>
      <c r="H242" s="213" t="s">
        <v>1</v>
      </c>
      <c r="I242" s="15">
        <v>1</v>
      </c>
      <c r="J242" s="20" t="s">
        <v>0</v>
      </c>
      <c r="K242" s="90">
        <f t="shared" si="59"/>
        <v>64800</v>
      </c>
      <c r="L242" s="71"/>
    </row>
    <row r="243" spans="1:12" ht="18.75" customHeight="1">
      <c r="A243" s="73"/>
      <c r="B243" s="29"/>
      <c r="C243" s="20" t="s">
        <v>95</v>
      </c>
      <c r="D243" s="19">
        <v>43354</v>
      </c>
      <c r="E243" s="20" t="s">
        <v>94</v>
      </c>
      <c r="F243" s="20">
        <v>64800</v>
      </c>
      <c r="G243" s="20">
        <f t="shared" si="60"/>
        <v>64800</v>
      </c>
      <c r="H243" s="213" t="s">
        <v>1</v>
      </c>
      <c r="I243" s="15">
        <v>1</v>
      </c>
      <c r="J243" s="20" t="s">
        <v>0</v>
      </c>
      <c r="K243" s="90">
        <f t="shared" si="59"/>
        <v>64800</v>
      </c>
      <c r="L243" s="71"/>
    </row>
    <row r="244" spans="1:12" ht="18.75" customHeight="1">
      <c r="A244" s="73"/>
      <c r="B244" s="29"/>
      <c r="C244" s="35" t="s">
        <v>109</v>
      </c>
      <c r="D244" s="19">
        <v>43355</v>
      </c>
      <c r="E244" s="20" t="s">
        <v>111</v>
      </c>
      <c r="F244" s="20">
        <v>63880</v>
      </c>
      <c r="G244" s="20">
        <f t="shared" si="60"/>
        <v>63880</v>
      </c>
      <c r="H244" s="213" t="s">
        <v>1</v>
      </c>
      <c r="I244" s="15">
        <v>1</v>
      </c>
      <c r="J244" s="20" t="s">
        <v>0</v>
      </c>
      <c r="K244" s="90">
        <f t="shared" si="59"/>
        <v>63880</v>
      </c>
      <c r="L244" s="71"/>
    </row>
    <row r="245" spans="1:12" ht="18.75" customHeight="1">
      <c r="A245" s="73"/>
      <c r="B245" s="29"/>
      <c r="C245" s="20" t="s">
        <v>96</v>
      </c>
      <c r="D245" s="19" t="s">
        <v>113</v>
      </c>
      <c r="E245" s="20" t="s">
        <v>94</v>
      </c>
      <c r="F245" s="20">
        <v>3000</v>
      </c>
      <c r="G245" s="20">
        <f t="shared" si="60"/>
        <v>3000</v>
      </c>
      <c r="H245" s="213" t="s">
        <v>1</v>
      </c>
      <c r="I245" s="15">
        <v>5</v>
      </c>
      <c r="J245" s="20" t="s">
        <v>0</v>
      </c>
      <c r="K245" s="90">
        <f t="shared" si="59"/>
        <v>15000</v>
      </c>
      <c r="L245" s="71"/>
    </row>
    <row r="246" spans="1:12" ht="18.75" customHeight="1" thickBot="1">
      <c r="A246" s="73"/>
      <c r="B246" s="29"/>
      <c r="C246" s="271" t="s">
        <v>297</v>
      </c>
      <c r="D246" s="72" t="s">
        <v>115</v>
      </c>
      <c r="E246" s="18" t="s">
        <v>142</v>
      </c>
      <c r="F246" s="18">
        <v>12000</v>
      </c>
      <c r="G246" s="18">
        <f t="shared" si="60"/>
        <v>12000</v>
      </c>
      <c r="H246" s="203" t="s">
        <v>1</v>
      </c>
      <c r="I246" s="14">
        <v>4</v>
      </c>
      <c r="J246" s="18" t="s">
        <v>0</v>
      </c>
      <c r="K246" s="92">
        <f t="shared" si="59"/>
        <v>48000</v>
      </c>
      <c r="L246" s="71"/>
    </row>
    <row r="247" spans="1:12" ht="18.75" customHeight="1" thickBot="1">
      <c r="A247" s="73"/>
      <c r="B247" s="73"/>
      <c r="C247" s="200" t="s">
        <v>100</v>
      </c>
      <c r="D247" s="113" t="s">
        <v>101</v>
      </c>
      <c r="E247" s="114"/>
      <c r="F247" s="114"/>
      <c r="G247" s="114"/>
      <c r="H247" s="114"/>
      <c r="I247" s="114"/>
      <c r="J247" s="75"/>
      <c r="K247" s="76">
        <f>SUM(K240:K246)</f>
        <v>386080</v>
      </c>
      <c r="L247" s="71"/>
    </row>
    <row r="248" spans="1:12" ht="18.75" customHeight="1">
      <c r="A248" s="73"/>
      <c r="B248" s="77" t="s">
        <v>2</v>
      </c>
      <c r="C248" s="15" t="s">
        <v>133</v>
      </c>
      <c r="D248" s="15" t="s">
        <v>3</v>
      </c>
      <c r="E248" s="15" t="s">
        <v>6</v>
      </c>
      <c r="F248" s="202" t="s">
        <v>7</v>
      </c>
      <c r="G248" s="15" t="s">
        <v>18</v>
      </c>
      <c r="H248" s="16"/>
      <c r="I248" s="15" t="s">
        <v>17</v>
      </c>
      <c r="J248" s="17"/>
      <c r="K248" s="149">
        <f>SUM(K249:K252)</f>
        <v>0</v>
      </c>
      <c r="L248" s="71"/>
    </row>
    <row r="249" spans="1:12" ht="18.75" customHeight="1">
      <c r="A249" s="73"/>
      <c r="B249" s="134"/>
      <c r="C249" s="20" t="s">
        <v>137</v>
      </c>
      <c r="D249" s="19">
        <v>43351</v>
      </c>
      <c r="E249" s="139"/>
      <c r="F249" s="20">
        <f>E249</f>
        <v>0</v>
      </c>
      <c r="G249" s="20">
        <f>F249</f>
        <v>0</v>
      </c>
      <c r="H249" s="20" t="s">
        <v>1</v>
      </c>
      <c r="I249" s="20">
        <v>1</v>
      </c>
      <c r="J249" s="20" t="s">
        <v>0</v>
      </c>
      <c r="K249" s="46">
        <f t="shared" ref="K249:K252" si="61">G249*I249</f>
        <v>0</v>
      </c>
      <c r="L249" s="71"/>
    </row>
    <row r="250" spans="1:12" ht="18.75" customHeight="1">
      <c r="A250" s="73"/>
      <c r="B250" s="73"/>
      <c r="C250" s="20" t="s">
        <v>137</v>
      </c>
      <c r="D250" s="19">
        <v>43352</v>
      </c>
      <c r="E250" s="139"/>
      <c r="F250" s="20">
        <f t="shared" ref="F250:F252" si="62">E250</f>
        <v>0</v>
      </c>
      <c r="G250" s="20">
        <f t="shared" ref="G250:G252" si="63">F250</f>
        <v>0</v>
      </c>
      <c r="H250" s="20" t="s">
        <v>1</v>
      </c>
      <c r="I250" s="20">
        <v>1</v>
      </c>
      <c r="J250" s="20" t="s">
        <v>0</v>
      </c>
      <c r="K250" s="46">
        <f t="shared" si="61"/>
        <v>0</v>
      </c>
      <c r="L250" s="71"/>
    </row>
    <row r="251" spans="1:12" ht="18.75" customHeight="1">
      <c r="A251" s="73"/>
      <c r="B251" s="73"/>
      <c r="C251" s="20" t="s">
        <v>137</v>
      </c>
      <c r="D251" s="19">
        <v>43353</v>
      </c>
      <c r="E251" s="139"/>
      <c r="F251" s="20">
        <f t="shared" si="62"/>
        <v>0</v>
      </c>
      <c r="G251" s="20">
        <f t="shared" si="63"/>
        <v>0</v>
      </c>
      <c r="H251" s="20" t="s">
        <v>1</v>
      </c>
      <c r="I251" s="20">
        <v>1</v>
      </c>
      <c r="J251" s="20" t="s">
        <v>0</v>
      </c>
      <c r="K251" s="46">
        <f t="shared" si="61"/>
        <v>0</v>
      </c>
      <c r="L251" s="71"/>
    </row>
    <row r="252" spans="1:12" ht="18.75" customHeight="1" thickBot="1">
      <c r="A252" s="73"/>
      <c r="B252" s="73"/>
      <c r="C252" s="20" t="s">
        <v>137</v>
      </c>
      <c r="D252" s="19">
        <v>43354</v>
      </c>
      <c r="E252" s="139"/>
      <c r="F252" s="20">
        <f t="shared" si="62"/>
        <v>0</v>
      </c>
      <c r="G252" s="20">
        <f t="shared" si="63"/>
        <v>0</v>
      </c>
      <c r="H252" s="20" t="s">
        <v>1</v>
      </c>
      <c r="I252" s="20">
        <v>1</v>
      </c>
      <c r="J252" s="20" t="s">
        <v>0</v>
      </c>
      <c r="K252" s="46">
        <f t="shared" si="61"/>
        <v>0</v>
      </c>
      <c r="L252" s="71"/>
    </row>
    <row r="253" spans="1:12" ht="18.75" customHeight="1" thickBot="1">
      <c r="A253" s="73"/>
      <c r="B253" s="73"/>
      <c r="C253" s="23"/>
      <c r="D253" s="83"/>
      <c r="E253" s="62"/>
      <c r="F253" s="62"/>
      <c r="G253" s="62"/>
      <c r="H253" s="62"/>
      <c r="I253" s="62"/>
      <c r="J253" s="62"/>
      <c r="K253" s="76">
        <f>SUM(K249:K252)</f>
        <v>0</v>
      </c>
      <c r="L253" s="71"/>
    </row>
    <row r="254" spans="1:12" ht="18.75" customHeight="1" thickBot="1">
      <c r="A254" s="73"/>
      <c r="B254" s="84"/>
      <c r="C254" s="60"/>
      <c r="D254" s="86"/>
      <c r="E254" s="87"/>
      <c r="F254" s="87"/>
      <c r="G254" s="87"/>
      <c r="H254" s="87"/>
      <c r="I254" s="322" t="s">
        <v>175</v>
      </c>
      <c r="J254" s="323"/>
      <c r="K254" s="100">
        <f>SUM(K247+K253)</f>
        <v>386080</v>
      </c>
      <c r="L254" s="71"/>
    </row>
    <row r="255" spans="1:12" ht="18.75" customHeight="1">
      <c r="A255" s="73"/>
      <c r="B255" s="145" t="s">
        <v>132</v>
      </c>
      <c r="C255" s="65" t="s">
        <v>29</v>
      </c>
      <c r="D255" s="65" t="s">
        <v>3</v>
      </c>
      <c r="E255" s="65" t="s">
        <v>45</v>
      </c>
      <c r="F255" s="66" t="s">
        <v>26</v>
      </c>
      <c r="G255" s="65" t="s">
        <v>18</v>
      </c>
      <c r="H255" s="67"/>
      <c r="I255" s="65" t="s">
        <v>24</v>
      </c>
      <c r="J255" s="68"/>
      <c r="K255" s="69" t="s">
        <v>8</v>
      </c>
      <c r="L255" s="71"/>
    </row>
    <row r="256" spans="1:12" ht="18.75" customHeight="1">
      <c r="A256" s="73"/>
      <c r="B256" s="116">
        <v>8</v>
      </c>
      <c r="C256" s="20" t="s">
        <v>102</v>
      </c>
      <c r="D256" s="19">
        <v>43351</v>
      </c>
      <c r="E256" s="20" t="s">
        <v>110</v>
      </c>
      <c r="F256" s="20">
        <v>64800</v>
      </c>
      <c r="G256" s="20">
        <f>F256*1</f>
        <v>64800</v>
      </c>
      <c r="H256" s="213" t="s">
        <v>1</v>
      </c>
      <c r="I256" s="15">
        <v>1</v>
      </c>
      <c r="J256" s="20" t="s">
        <v>0</v>
      </c>
      <c r="K256" s="90">
        <f t="shared" ref="K256:K262" si="64">G256*I256</f>
        <v>64800</v>
      </c>
      <c r="L256" s="71"/>
    </row>
    <row r="257" spans="1:12" ht="18.75" customHeight="1">
      <c r="A257" s="73"/>
      <c r="B257" s="91" t="s">
        <v>106</v>
      </c>
      <c r="C257" s="20" t="s">
        <v>95</v>
      </c>
      <c r="D257" s="19">
        <v>43352</v>
      </c>
      <c r="E257" s="20" t="s">
        <v>94</v>
      </c>
      <c r="F257" s="20">
        <v>64800</v>
      </c>
      <c r="G257" s="20">
        <f t="shared" ref="G257:G262" si="65">F257*1</f>
        <v>64800</v>
      </c>
      <c r="H257" s="213" t="s">
        <v>1</v>
      </c>
      <c r="I257" s="15">
        <v>1</v>
      </c>
      <c r="J257" s="20" t="s">
        <v>0</v>
      </c>
      <c r="K257" s="90">
        <f t="shared" si="64"/>
        <v>64800</v>
      </c>
      <c r="L257" s="71"/>
    </row>
    <row r="258" spans="1:12" ht="18.75" customHeight="1">
      <c r="A258" s="73"/>
      <c r="B258" s="91" t="s">
        <v>106</v>
      </c>
      <c r="C258" s="20" t="s">
        <v>116</v>
      </c>
      <c r="D258" s="19">
        <v>43353</v>
      </c>
      <c r="E258" s="20" t="s">
        <v>94</v>
      </c>
      <c r="F258" s="20">
        <v>64800</v>
      </c>
      <c r="G258" s="20">
        <f t="shared" si="65"/>
        <v>64800</v>
      </c>
      <c r="H258" s="213" t="s">
        <v>1</v>
      </c>
      <c r="I258" s="15">
        <v>1</v>
      </c>
      <c r="J258" s="20" t="s">
        <v>0</v>
      </c>
      <c r="K258" s="90">
        <f t="shared" si="64"/>
        <v>64800</v>
      </c>
      <c r="L258" s="71"/>
    </row>
    <row r="259" spans="1:12" ht="18.75" customHeight="1">
      <c r="A259" s="73"/>
      <c r="B259" s="29"/>
      <c r="C259" s="20" t="s">
        <v>95</v>
      </c>
      <c r="D259" s="19">
        <v>43354</v>
      </c>
      <c r="E259" s="20" t="s">
        <v>94</v>
      </c>
      <c r="F259" s="20">
        <v>64800</v>
      </c>
      <c r="G259" s="20">
        <f t="shared" si="65"/>
        <v>64800</v>
      </c>
      <c r="H259" s="213" t="s">
        <v>1</v>
      </c>
      <c r="I259" s="15">
        <v>1</v>
      </c>
      <c r="J259" s="20" t="s">
        <v>0</v>
      </c>
      <c r="K259" s="90">
        <f t="shared" si="64"/>
        <v>64800</v>
      </c>
      <c r="L259" s="71"/>
    </row>
    <row r="260" spans="1:12" ht="20.25" customHeight="1">
      <c r="A260" s="73"/>
      <c r="B260" s="29"/>
      <c r="C260" s="35" t="s">
        <v>109</v>
      </c>
      <c r="D260" s="19">
        <v>43355</v>
      </c>
      <c r="E260" s="20" t="s">
        <v>111</v>
      </c>
      <c r="F260" s="20">
        <v>63880</v>
      </c>
      <c r="G260" s="20">
        <f t="shared" si="65"/>
        <v>63880</v>
      </c>
      <c r="H260" s="213" t="s">
        <v>1</v>
      </c>
      <c r="I260" s="15">
        <v>1</v>
      </c>
      <c r="J260" s="20" t="s">
        <v>0</v>
      </c>
      <c r="K260" s="90">
        <f t="shared" si="64"/>
        <v>63880</v>
      </c>
      <c r="L260" s="71"/>
    </row>
    <row r="261" spans="1:12" ht="18.75" customHeight="1">
      <c r="A261" s="73"/>
      <c r="B261" s="29"/>
      <c r="C261" s="20" t="s">
        <v>96</v>
      </c>
      <c r="D261" s="19" t="s">
        <v>113</v>
      </c>
      <c r="E261" s="20" t="s">
        <v>94</v>
      </c>
      <c r="F261" s="20">
        <v>3000</v>
      </c>
      <c r="G261" s="20">
        <f t="shared" si="65"/>
        <v>3000</v>
      </c>
      <c r="H261" s="213" t="s">
        <v>1</v>
      </c>
      <c r="I261" s="15">
        <v>5</v>
      </c>
      <c r="J261" s="20" t="s">
        <v>0</v>
      </c>
      <c r="K261" s="90">
        <f t="shared" si="64"/>
        <v>15000</v>
      </c>
      <c r="L261" s="71"/>
    </row>
    <row r="262" spans="1:12" ht="18.75" customHeight="1" thickBot="1">
      <c r="A262" s="73"/>
      <c r="B262" s="29"/>
      <c r="C262" s="271" t="s">
        <v>297</v>
      </c>
      <c r="D262" s="72" t="s">
        <v>115</v>
      </c>
      <c r="E262" s="18" t="s">
        <v>142</v>
      </c>
      <c r="F262" s="18">
        <v>12000</v>
      </c>
      <c r="G262" s="18">
        <f t="shared" si="65"/>
        <v>12000</v>
      </c>
      <c r="H262" s="203" t="s">
        <v>1</v>
      </c>
      <c r="I262" s="14">
        <v>4</v>
      </c>
      <c r="J262" s="18" t="s">
        <v>0</v>
      </c>
      <c r="K262" s="92">
        <f t="shared" si="64"/>
        <v>48000</v>
      </c>
      <c r="L262" s="71"/>
    </row>
    <row r="263" spans="1:12" ht="18.75" customHeight="1" thickBot="1">
      <c r="A263" s="73"/>
      <c r="B263" s="73"/>
      <c r="C263" s="200" t="s">
        <v>100</v>
      </c>
      <c r="D263" s="113" t="s">
        <v>101</v>
      </c>
      <c r="E263" s="114"/>
      <c r="F263" s="114"/>
      <c r="G263" s="114"/>
      <c r="H263" s="114"/>
      <c r="I263" s="114"/>
      <c r="J263" s="75"/>
      <c r="K263" s="76">
        <f>SUM(K256:K262)</f>
        <v>386080</v>
      </c>
      <c r="L263" s="71"/>
    </row>
    <row r="264" spans="1:12" ht="18.75" customHeight="1">
      <c r="A264" s="73"/>
      <c r="B264" s="77" t="s">
        <v>2</v>
      </c>
      <c r="C264" s="15" t="s">
        <v>133</v>
      </c>
      <c r="D264" s="15" t="s">
        <v>3</v>
      </c>
      <c r="E264" s="15" t="s">
        <v>6</v>
      </c>
      <c r="F264" s="202" t="s">
        <v>7</v>
      </c>
      <c r="G264" s="15" t="s">
        <v>18</v>
      </c>
      <c r="H264" s="16"/>
      <c r="I264" s="15" t="s">
        <v>17</v>
      </c>
      <c r="J264" s="17"/>
      <c r="K264" s="149">
        <f>SUM(K265:K268)</f>
        <v>0</v>
      </c>
      <c r="L264" s="71"/>
    </row>
    <row r="265" spans="1:12" ht="18.75" customHeight="1">
      <c r="A265" s="73"/>
      <c r="B265" s="134"/>
      <c r="C265" s="20" t="s">
        <v>137</v>
      </c>
      <c r="D265" s="19">
        <v>43351</v>
      </c>
      <c r="E265" s="139"/>
      <c r="F265" s="20">
        <f>E265</f>
        <v>0</v>
      </c>
      <c r="G265" s="20">
        <f>F265</f>
        <v>0</v>
      </c>
      <c r="H265" s="20" t="s">
        <v>1</v>
      </c>
      <c r="I265" s="20">
        <v>1</v>
      </c>
      <c r="J265" s="20" t="s">
        <v>0</v>
      </c>
      <c r="K265" s="46">
        <f t="shared" ref="K265:K268" si="66">G265*I265</f>
        <v>0</v>
      </c>
      <c r="L265" s="71"/>
    </row>
    <row r="266" spans="1:12" ht="18.75" customHeight="1">
      <c r="A266" s="73"/>
      <c r="B266" s="73"/>
      <c r="C266" s="20" t="s">
        <v>137</v>
      </c>
      <c r="D266" s="19">
        <v>43352</v>
      </c>
      <c r="E266" s="139"/>
      <c r="F266" s="20">
        <f t="shared" ref="F266:F268" si="67">E266</f>
        <v>0</v>
      </c>
      <c r="G266" s="20">
        <f t="shared" ref="G266:G268" si="68">F266</f>
        <v>0</v>
      </c>
      <c r="H266" s="20" t="s">
        <v>1</v>
      </c>
      <c r="I266" s="20">
        <v>1</v>
      </c>
      <c r="J266" s="20" t="s">
        <v>0</v>
      </c>
      <c r="K266" s="46">
        <f t="shared" si="66"/>
        <v>0</v>
      </c>
      <c r="L266" s="71"/>
    </row>
    <row r="267" spans="1:12" ht="18.75" customHeight="1">
      <c r="A267" s="73"/>
      <c r="B267" s="73"/>
      <c r="C267" s="20" t="s">
        <v>137</v>
      </c>
      <c r="D267" s="19">
        <v>43353</v>
      </c>
      <c r="E267" s="139"/>
      <c r="F267" s="20">
        <f t="shared" si="67"/>
        <v>0</v>
      </c>
      <c r="G267" s="20">
        <f t="shared" si="68"/>
        <v>0</v>
      </c>
      <c r="H267" s="20" t="s">
        <v>1</v>
      </c>
      <c r="I267" s="20">
        <v>1</v>
      </c>
      <c r="J267" s="20" t="s">
        <v>0</v>
      </c>
      <c r="K267" s="46">
        <f t="shared" si="66"/>
        <v>0</v>
      </c>
      <c r="L267" s="71"/>
    </row>
    <row r="268" spans="1:12" ht="18.75" customHeight="1" thickBot="1">
      <c r="A268" s="73"/>
      <c r="B268" s="73"/>
      <c r="C268" s="20" t="s">
        <v>137</v>
      </c>
      <c r="D268" s="19">
        <v>43354</v>
      </c>
      <c r="E268" s="139"/>
      <c r="F268" s="20">
        <f t="shared" si="67"/>
        <v>0</v>
      </c>
      <c r="G268" s="20">
        <f t="shared" si="68"/>
        <v>0</v>
      </c>
      <c r="H268" s="20" t="s">
        <v>1</v>
      </c>
      <c r="I268" s="20">
        <v>1</v>
      </c>
      <c r="J268" s="20" t="s">
        <v>0</v>
      </c>
      <c r="K268" s="46">
        <f t="shared" si="66"/>
        <v>0</v>
      </c>
      <c r="L268" s="71"/>
    </row>
    <row r="269" spans="1:12" ht="18.75" customHeight="1" thickBot="1">
      <c r="A269" s="73"/>
      <c r="B269" s="73"/>
      <c r="C269" s="23"/>
      <c r="D269" s="83"/>
      <c r="E269" s="62"/>
      <c r="F269" s="62"/>
      <c r="G269" s="62"/>
      <c r="H269" s="62"/>
      <c r="I269" s="62"/>
      <c r="J269" s="62"/>
      <c r="K269" s="76">
        <f>SUM(K265:K268)</f>
        <v>0</v>
      </c>
      <c r="L269" s="71"/>
    </row>
    <row r="270" spans="1:12" ht="18.75" customHeight="1" thickBot="1">
      <c r="A270" s="73"/>
      <c r="B270" s="84"/>
      <c r="C270" s="60"/>
      <c r="D270" s="86"/>
      <c r="E270" s="87"/>
      <c r="F270" s="87"/>
      <c r="G270" s="87"/>
      <c r="H270" s="87"/>
      <c r="I270" s="322" t="s">
        <v>176</v>
      </c>
      <c r="J270" s="323"/>
      <c r="K270" s="100">
        <f>SUM(K263+K269)</f>
        <v>386080</v>
      </c>
      <c r="L270" s="71"/>
    </row>
    <row r="271" spans="1:12" ht="18.75" customHeight="1">
      <c r="A271" s="73"/>
      <c r="B271" s="145" t="s">
        <v>132</v>
      </c>
      <c r="C271" s="65" t="s">
        <v>29</v>
      </c>
      <c r="D271" s="65" t="s">
        <v>3</v>
      </c>
      <c r="E271" s="65" t="s">
        <v>45</v>
      </c>
      <c r="F271" s="66" t="s">
        <v>26</v>
      </c>
      <c r="G271" s="65" t="s">
        <v>18</v>
      </c>
      <c r="H271" s="67"/>
      <c r="I271" s="65" t="s">
        <v>24</v>
      </c>
      <c r="J271" s="68"/>
      <c r="K271" s="69" t="s">
        <v>8</v>
      </c>
      <c r="L271" s="71"/>
    </row>
    <row r="272" spans="1:12" ht="18.75" customHeight="1">
      <c r="A272" s="73"/>
      <c r="B272" s="116">
        <v>9</v>
      </c>
      <c r="C272" s="20" t="s">
        <v>102</v>
      </c>
      <c r="D272" s="19">
        <v>43351</v>
      </c>
      <c r="E272" s="20" t="s">
        <v>110</v>
      </c>
      <c r="F272" s="20">
        <v>64800</v>
      </c>
      <c r="G272" s="20">
        <f>F272*1</f>
        <v>64800</v>
      </c>
      <c r="H272" s="213" t="s">
        <v>1</v>
      </c>
      <c r="I272" s="15">
        <v>1</v>
      </c>
      <c r="J272" s="20" t="s">
        <v>0</v>
      </c>
      <c r="K272" s="90">
        <f t="shared" ref="K272:K278" si="69">G272*I272</f>
        <v>64800</v>
      </c>
      <c r="L272" s="71"/>
    </row>
    <row r="273" spans="1:12" ht="18.75" customHeight="1">
      <c r="A273" s="73"/>
      <c r="B273" s="91" t="s">
        <v>106</v>
      </c>
      <c r="C273" s="20" t="s">
        <v>95</v>
      </c>
      <c r="D273" s="19">
        <v>43352</v>
      </c>
      <c r="E273" s="20" t="s">
        <v>94</v>
      </c>
      <c r="F273" s="20">
        <v>64800</v>
      </c>
      <c r="G273" s="20">
        <f t="shared" ref="G273:G278" si="70">F273*1</f>
        <v>64800</v>
      </c>
      <c r="H273" s="213" t="s">
        <v>1</v>
      </c>
      <c r="I273" s="15">
        <v>1</v>
      </c>
      <c r="J273" s="20" t="s">
        <v>0</v>
      </c>
      <c r="K273" s="90">
        <f t="shared" si="69"/>
        <v>64800</v>
      </c>
      <c r="L273" s="71"/>
    </row>
    <row r="274" spans="1:12" ht="18.75" customHeight="1">
      <c r="A274" s="73"/>
      <c r="B274" s="91" t="s">
        <v>106</v>
      </c>
      <c r="C274" s="20" t="s">
        <v>116</v>
      </c>
      <c r="D274" s="19">
        <v>43353</v>
      </c>
      <c r="E274" s="20" t="s">
        <v>94</v>
      </c>
      <c r="F274" s="20">
        <v>64800</v>
      </c>
      <c r="G274" s="20">
        <f t="shared" si="70"/>
        <v>64800</v>
      </c>
      <c r="H274" s="213" t="s">
        <v>1</v>
      </c>
      <c r="I274" s="15">
        <v>1</v>
      </c>
      <c r="J274" s="20" t="s">
        <v>0</v>
      </c>
      <c r="K274" s="90">
        <f t="shared" si="69"/>
        <v>64800</v>
      </c>
      <c r="L274" s="71"/>
    </row>
    <row r="275" spans="1:12" ht="18.75" customHeight="1">
      <c r="A275" s="73"/>
      <c r="B275" s="29"/>
      <c r="C275" s="20" t="s">
        <v>95</v>
      </c>
      <c r="D275" s="19">
        <v>43354</v>
      </c>
      <c r="E275" s="20" t="s">
        <v>94</v>
      </c>
      <c r="F275" s="20">
        <v>64800</v>
      </c>
      <c r="G275" s="20">
        <f t="shared" si="70"/>
        <v>64800</v>
      </c>
      <c r="H275" s="213" t="s">
        <v>1</v>
      </c>
      <c r="I275" s="15">
        <v>1</v>
      </c>
      <c r="J275" s="20" t="s">
        <v>0</v>
      </c>
      <c r="K275" s="90">
        <f t="shared" si="69"/>
        <v>64800</v>
      </c>
      <c r="L275" s="71"/>
    </row>
    <row r="276" spans="1:12" ht="18.75" customHeight="1">
      <c r="A276" s="73"/>
      <c r="B276" s="29"/>
      <c r="C276" s="35" t="s">
        <v>109</v>
      </c>
      <c r="D276" s="19">
        <v>43355</v>
      </c>
      <c r="E276" s="20" t="s">
        <v>111</v>
      </c>
      <c r="F276" s="20">
        <v>63880</v>
      </c>
      <c r="G276" s="20">
        <f t="shared" si="70"/>
        <v>63880</v>
      </c>
      <c r="H276" s="213" t="s">
        <v>1</v>
      </c>
      <c r="I276" s="15">
        <v>1</v>
      </c>
      <c r="J276" s="20" t="s">
        <v>0</v>
      </c>
      <c r="K276" s="90">
        <f t="shared" si="69"/>
        <v>63880</v>
      </c>
      <c r="L276" s="71"/>
    </row>
    <row r="277" spans="1:12" ht="18.75" customHeight="1">
      <c r="A277" s="73"/>
      <c r="B277" s="29"/>
      <c r="C277" s="20" t="s">
        <v>96</v>
      </c>
      <c r="D277" s="19" t="s">
        <v>113</v>
      </c>
      <c r="E277" s="20" t="s">
        <v>94</v>
      </c>
      <c r="F277" s="20">
        <v>3000</v>
      </c>
      <c r="G277" s="20">
        <f t="shared" si="70"/>
        <v>3000</v>
      </c>
      <c r="H277" s="213" t="s">
        <v>1</v>
      </c>
      <c r="I277" s="15">
        <v>5</v>
      </c>
      <c r="J277" s="20" t="s">
        <v>0</v>
      </c>
      <c r="K277" s="90">
        <f t="shared" si="69"/>
        <v>15000</v>
      </c>
      <c r="L277" s="71"/>
    </row>
    <row r="278" spans="1:12" ht="18.75" customHeight="1" thickBot="1">
      <c r="A278" s="73"/>
      <c r="B278" s="29"/>
      <c r="C278" s="271" t="s">
        <v>297</v>
      </c>
      <c r="D278" s="72" t="s">
        <v>115</v>
      </c>
      <c r="E278" s="18" t="s">
        <v>142</v>
      </c>
      <c r="F278" s="18">
        <v>12000</v>
      </c>
      <c r="G278" s="18">
        <f t="shared" si="70"/>
        <v>12000</v>
      </c>
      <c r="H278" s="203" t="s">
        <v>1</v>
      </c>
      <c r="I278" s="14">
        <v>4</v>
      </c>
      <c r="J278" s="18" t="s">
        <v>0</v>
      </c>
      <c r="K278" s="92">
        <f t="shared" si="69"/>
        <v>48000</v>
      </c>
      <c r="L278" s="71"/>
    </row>
    <row r="279" spans="1:12" ht="18.75" customHeight="1" thickBot="1">
      <c r="A279" s="73"/>
      <c r="B279" s="73"/>
      <c r="C279" s="200" t="s">
        <v>100</v>
      </c>
      <c r="D279" s="113" t="s">
        <v>101</v>
      </c>
      <c r="E279" s="114"/>
      <c r="F279" s="114"/>
      <c r="G279" s="114"/>
      <c r="H279" s="114"/>
      <c r="I279" s="114"/>
      <c r="J279" s="75"/>
      <c r="K279" s="76">
        <f>SUM(K272:K278)</f>
        <v>386080</v>
      </c>
      <c r="L279" s="71"/>
    </row>
    <row r="280" spans="1:12" ht="18.75" customHeight="1">
      <c r="A280" s="73"/>
      <c r="B280" s="77" t="s">
        <v>2</v>
      </c>
      <c r="C280" s="15" t="s">
        <v>133</v>
      </c>
      <c r="D280" s="15" t="s">
        <v>3</v>
      </c>
      <c r="E280" s="15" t="s">
        <v>6</v>
      </c>
      <c r="F280" s="202" t="s">
        <v>7</v>
      </c>
      <c r="G280" s="15" t="s">
        <v>18</v>
      </c>
      <c r="H280" s="16"/>
      <c r="I280" s="15" t="s">
        <v>17</v>
      </c>
      <c r="J280" s="17"/>
      <c r="K280" s="149">
        <f>SUM(K281:K284)</f>
        <v>0</v>
      </c>
      <c r="L280" s="71"/>
    </row>
    <row r="281" spans="1:12" ht="18.75" customHeight="1">
      <c r="A281" s="73"/>
      <c r="B281" s="134"/>
      <c r="C281" s="20" t="s">
        <v>137</v>
      </c>
      <c r="D281" s="19">
        <v>43351</v>
      </c>
      <c r="E281" s="139"/>
      <c r="F281" s="20">
        <f>E281</f>
        <v>0</v>
      </c>
      <c r="G281" s="20">
        <f>F281</f>
        <v>0</v>
      </c>
      <c r="H281" s="20" t="s">
        <v>1</v>
      </c>
      <c r="I281" s="20">
        <v>1</v>
      </c>
      <c r="J281" s="20" t="s">
        <v>0</v>
      </c>
      <c r="K281" s="46">
        <f t="shared" ref="K281:K284" si="71">G281*I281</f>
        <v>0</v>
      </c>
      <c r="L281" s="71"/>
    </row>
    <row r="282" spans="1:12" ht="18.75" customHeight="1">
      <c r="A282" s="73"/>
      <c r="B282" s="73"/>
      <c r="C282" s="20" t="s">
        <v>137</v>
      </c>
      <c r="D282" s="19">
        <v>43352</v>
      </c>
      <c r="E282" s="139"/>
      <c r="F282" s="20">
        <f t="shared" ref="F282:F284" si="72">E282</f>
        <v>0</v>
      </c>
      <c r="G282" s="20">
        <f t="shared" ref="G282:G284" si="73">F282</f>
        <v>0</v>
      </c>
      <c r="H282" s="20" t="s">
        <v>1</v>
      </c>
      <c r="I282" s="20">
        <v>1</v>
      </c>
      <c r="J282" s="20" t="s">
        <v>0</v>
      </c>
      <c r="K282" s="46">
        <f t="shared" si="71"/>
        <v>0</v>
      </c>
      <c r="L282" s="71"/>
    </row>
    <row r="283" spans="1:12" ht="18.75" customHeight="1">
      <c r="A283" s="73"/>
      <c r="B283" s="73"/>
      <c r="C283" s="20" t="s">
        <v>137</v>
      </c>
      <c r="D283" s="19">
        <v>43353</v>
      </c>
      <c r="E283" s="139"/>
      <c r="F283" s="20">
        <f t="shared" si="72"/>
        <v>0</v>
      </c>
      <c r="G283" s="20">
        <f t="shared" si="73"/>
        <v>0</v>
      </c>
      <c r="H283" s="20" t="s">
        <v>1</v>
      </c>
      <c r="I283" s="20">
        <v>1</v>
      </c>
      <c r="J283" s="20" t="s">
        <v>0</v>
      </c>
      <c r="K283" s="46">
        <f t="shared" si="71"/>
        <v>0</v>
      </c>
      <c r="L283" s="71"/>
    </row>
    <row r="284" spans="1:12" ht="18.75" customHeight="1" thickBot="1">
      <c r="A284" s="73"/>
      <c r="B284" s="73"/>
      <c r="C284" s="20" t="s">
        <v>137</v>
      </c>
      <c r="D284" s="19">
        <v>43354</v>
      </c>
      <c r="E284" s="139"/>
      <c r="F284" s="20">
        <f t="shared" si="72"/>
        <v>0</v>
      </c>
      <c r="G284" s="20">
        <f t="shared" si="73"/>
        <v>0</v>
      </c>
      <c r="H284" s="20" t="s">
        <v>1</v>
      </c>
      <c r="I284" s="20">
        <v>1</v>
      </c>
      <c r="J284" s="20" t="s">
        <v>0</v>
      </c>
      <c r="K284" s="46">
        <f t="shared" si="71"/>
        <v>0</v>
      </c>
      <c r="L284" s="71"/>
    </row>
    <row r="285" spans="1:12" ht="18.75" customHeight="1" thickBot="1">
      <c r="A285" s="73"/>
      <c r="B285" s="73"/>
      <c r="C285" s="23"/>
      <c r="D285" s="83"/>
      <c r="E285" s="62"/>
      <c r="F285" s="62"/>
      <c r="G285" s="62"/>
      <c r="H285" s="62"/>
      <c r="I285" s="62"/>
      <c r="J285" s="62"/>
      <c r="K285" s="76">
        <f>SUM(K281:K284)</f>
        <v>0</v>
      </c>
      <c r="L285" s="71"/>
    </row>
    <row r="286" spans="1:12" ht="18.75" customHeight="1" thickBot="1">
      <c r="A286" s="73"/>
      <c r="B286" s="84"/>
      <c r="C286" s="60"/>
      <c r="D286" s="86"/>
      <c r="E286" s="87"/>
      <c r="F286" s="87"/>
      <c r="G286" s="87"/>
      <c r="H286" s="87"/>
      <c r="I286" s="322" t="s">
        <v>177</v>
      </c>
      <c r="J286" s="323"/>
      <c r="K286" s="100">
        <f>SUM(K279+K285)</f>
        <v>386080</v>
      </c>
      <c r="L286" s="71"/>
    </row>
    <row r="287" spans="1:12" ht="18.75" customHeight="1">
      <c r="A287" s="73"/>
      <c r="B287" s="145" t="s">
        <v>132</v>
      </c>
      <c r="C287" s="65" t="s">
        <v>29</v>
      </c>
      <c r="D287" s="65" t="s">
        <v>3</v>
      </c>
      <c r="E287" s="65" t="s">
        <v>45</v>
      </c>
      <c r="F287" s="66" t="s">
        <v>26</v>
      </c>
      <c r="G287" s="65" t="s">
        <v>18</v>
      </c>
      <c r="H287" s="67"/>
      <c r="I287" s="65" t="s">
        <v>24</v>
      </c>
      <c r="J287" s="68"/>
      <c r="K287" s="69" t="s">
        <v>8</v>
      </c>
      <c r="L287" s="71"/>
    </row>
    <row r="288" spans="1:12" ht="18.75" customHeight="1">
      <c r="A288" s="73"/>
      <c r="B288" s="116">
        <v>10</v>
      </c>
      <c r="C288" s="20" t="s">
        <v>102</v>
      </c>
      <c r="D288" s="19">
        <v>43351</v>
      </c>
      <c r="E288" s="20" t="s">
        <v>110</v>
      </c>
      <c r="F288" s="20">
        <v>64800</v>
      </c>
      <c r="G288" s="20">
        <f>F288*1</f>
        <v>64800</v>
      </c>
      <c r="H288" s="213" t="s">
        <v>1</v>
      </c>
      <c r="I288" s="15">
        <v>1</v>
      </c>
      <c r="J288" s="20" t="s">
        <v>0</v>
      </c>
      <c r="K288" s="90">
        <f t="shared" ref="K288:K294" si="74">G288*I288</f>
        <v>64800</v>
      </c>
      <c r="L288" s="71"/>
    </row>
    <row r="289" spans="1:12" ht="18.75" customHeight="1">
      <c r="A289" s="73"/>
      <c r="B289" s="275" t="s">
        <v>300</v>
      </c>
      <c r="C289" s="20" t="s">
        <v>95</v>
      </c>
      <c r="D289" s="19">
        <v>43352</v>
      </c>
      <c r="E289" s="20" t="s">
        <v>94</v>
      </c>
      <c r="F289" s="20">
        <v>64800</v>
      </c>
      <c r="G289" s="20">
        <f t="shared" ref="G289:G294" si="75">F289*1</f>
        <v>64800</v>
      </c>
      <c r="H289" s="213" t="s">
        <v>1</v>
      </c>
      <c r="I289" s="15">
        <v>1</v>
      </c>
      <c r="J289" s="20" t="s">
        <v>0</v>
      </c>
      <c r="K289" s="90">
        <f t="shared" si="74"/>
        <v>64800</v>
      </c>
      <c r="L289" s="71"/>
    </row>
    <row r="290" spans="1:12" ht="18.75" customHeight="1">
      <c r="A290" s="73"/>
      <c r="B290" s="29"/>
      <c r="C290" s="20" t="s">
        <v>116</v>
      </c>
      <c r="D290" s="19">
        <v>43353</v>
      </c>
      <c r="E290" s="20" t="s">
        <v>94</v>
      </c>
      <c r="F290" s="20">
        <v>64800</v>
      </c>
      <c r="G290" s="20">
        <f t="shared" si="75"/>
        <v>64800</v>
      </c>
      <c r="H290" s="213" t="s">
        <v>1</v>
      </c>
      <c r="I290" s="15">
        <v>1</v>
      </c>
      <c r="J290" s="20" t="s">
        <v>0</v>
      </c>
      <c r="K290" s="90">
        <f t="shared" si="74"/>
        <v>64800</v>
      </c>
      <c r="L290" s="71"/>
    </row>
    <row r="291" spans="1:12" ht="18.75" customHeight="1">
      <c r="A291" s="73"/>
      <c r="B291" s="29"/>
      <c r="C291" s="20" t="s">
        <v>95</v>
      </c>
      <c r="D291" s="19">
        <v>43354</v>
      </c>
      <c r="E291" s="20" t="s">
        <v>94</v>
      </c>
      <c r="F291" s="20">
        <v>64800</v>
      </c>
      <c r="G291" s="20">
        <f t="shared" si="75"/>
        <v>64800</v>
      </c>
      <c r="H291" s="213" t="s">
        <v>1</v>
      </c>
      <c r="I291" s="15">
        <v>1</v>
      </c>
      <c r="J291" s="20" t="s">
        <v>0</v>
      </c>
      <c r="K291" s="90">
        <f t="shared" si="74"/>
        <v>64800</v>
      </c>
      <c r="L291" s="71"/>
    </row>
    <row r="292" spans="1:12" ht="18.75" customHeight="1">
      <c r="A292" s="73"/>
      <c r="B292" s="29"/>
      <c r="C292" s="35" t="s">
        <v>109</v>
      </c>
      <c r="D292" s="19">
        <v>43355</v>
      </c>
      <c r="E292" s="20" t="s">
        <v>111</v>
      </c>
      <c r="F292" s="20">
        <v>63880</v>
      </c>
      <c r="G292" s="20">
        <f t="shared" si="75"/>
        <v>63880</v>
      </c>
      <c r="H292" s="213" t="s">
        <v>1</v>
      </c>
      <c r="I292" s="15">
        <v>1</v>
      </c>
      <c r="J292" s="20" t="s">
        <v>0</v>
      </c>
      <c r="K292" s="90">
        <f t="shared" si="74"/>
        <v>63880</v>
      </c>
      <c r="L292" s="71"/>
    </row>
    <row r="293" spans="1:12" ht="18.75" customHeight="1">
      <c r="A293" s="73"/>
      <c r="B293" s="29"/>
      <c r="C293" s="20" t="s">
        <v>96</v>
      </c>
      <c r="D293" s="19" t="s">
        <v>113</v>
      </c>
      <c r="E293" s="20" t="s">
        <v>94</v>
      </c>
      <c r="F293" s="20">
        <v>3000</v>
      </c>
      <c r="G293" s="20">
        <f t="shared" si="75"/>
        <v>3000</v>
      </c>
      <c r="H293" s="213" t="s">
        <v>1</v>
      </c>
      <c r="I293" s="15">
        <v>5</v>
      </c>
      <c r="J293" s="20" t="s">
        <v>0</v>
      </c>
      <c r="K293" s="90">
        <f t="shared" si="74"/>
        <v>15000</v>
      </c>
      <c r="L293" s="71"/>
    </row>
    <row r="294" spans="1:12" ht="18.75" customHeight="1" thickBot="1">
      <c r="A294" s="73"/>
      <c r="B294" s="29"/>
      <c r="C294" s="271" t="s">
        <v>297</v>
      </c>
      <c r="D294" s="72" t="s">
        <v>115</v>
      </c>
      <c r="E294" s="18" t="s">
        <v>142</v>
      </c>
      <c r="F294" s="18">
        <v>12000</v>
      </c>
      <c r="G294" s="18">
        <f t="shared" si="75"/>
        <v>12000</v>
      </c>
      <c r="H294" s="203" t="s">
        <v>1</v>
      </c>
      <c r="I294" s="14">
        <v>4</v>
      </c>
      <c r="J294" s="18" t="s">
        <v>0</v>
      </c>
      <c r="K294" s="92">
        <f t="shared" si="74"/>
        <v>48000</v>
      </c>
      <c r="L294" s="71"/>
    </row>
    <row r="295" spans="1:12" ht="18.75" customHeight="1" thickBot="1">
      <c r="A295" s="73"/>
      <c r="B295" s="73"/>
      <c r="C295" s="200" t="s">
        <v>100</v>
      </c>
      <c r="D295" s="113" t="s">
        <v>101</v>
      </c>
      <c r="E295" s="114"/>
      <c r="F295" s="114"/>
      <c r="G295" s="114"/>
      <c r="H295" s="114"/>
      <c r="I295" s="114"/>
      <c r="J295" s="75"/>
      <c r="K295" s="76">
        <f>SUM(K288:K294)</f>
        <v>386080</v>
      </c>
      <c r="L295" s="71"/>
    </row>
    <row r="296" spans="1:12" ht="18.75" customHeight="1">
      <c r="A296" s="73"/>
      <c r="B296" s="77" t="s">
        <v>2</v>
      </c>
      <c r="C296" s="15" t="s">
        <v>133</v>
      </c>
      <c r="D296" s="15" t="s">
        <v>3</v>
      </c>
      <c r="E296" s="15" t="s">
        <v>6</v>
      </c>
      <c r="F296" s="202" t="s">
        <v>7</v>
      </c>
      <c r="G296" s="15" t="s">
        <v>18</v>
      </c>
      <c r="H296" s="16"/>
      <c r="I296" s="15" t="s">
        <v>17</v>
      </c>
      <c r="J296" s="17"/>
      <c r="K296" s="149">
        <f>SUM(K297:K300)</f>
        <v>1246826</v>
      </c>
      <c r="L296" s="71"/>
    </row>
    <row r="297" spans="1:12" ht="18.75" customHeight="1">
      <c r="A297" s="73"/>
      <c r="B297" s="273" t="s">
        <v>298</v>
      </c>
      <c r="C297" s="20" t="s">
        <v>137</v>
      </c>
      <c r="D297" s="19">
        <v>43351</v>
      </c>
      <c r="E297" s="35">
        <v>320090</v>
      </c>
      <c r="F297" s="20">
        <f>E297</f>
        <v>320090</v>
      </c>
      <c r="G297" s="20">
        <f>F297</f>
        <v>320090</v>
      </c>
      <c r="H297" s="20" t="s">
        <v>1</v>
      </c>
      <c r="I297" s="20">
        <v>1</v>
      </c>
      <c r="J297" s="20" t="s">
        <v>0</v>
      </c>
      <c r="K297" s="46">
        <f t="shared" ref="K297:K300" si="76">G297*I297</f>
        <v>320090</v>
      </c>
      <c r="L297" s="71"/>
    </row>
    <row r="298" spans="1:12" ht="18.75" customHeight="1">
      <c r="A298" s="73"/>
      <c r="B298" s="274" t="s">
        <v>299</v>
      </c>
      <c r="C298" s="20" t="s">
        <v>137</v>
      </c>
      <c r="D298" s="19">
        <v>43352</v>
      </c>
      <c r="E298" s="35">
        <v>308912</v>
      </c>
      <c r="F298" s="20">
        <f t="shared" ref="F298:F300" si="77">E298</f>
        <v>308912</v>
      </c>
      <c r="G298" s="20">
        <f t="shared" ref="G298:G300" si="78">F298</f>
        <v>308912</v>
      </c>
      <c r="H298" s="20" t="s">
        <v>1</v>
      </c>
      <c r="I298" s="20">
        <v>1</v>
      </c>
      <c r="J298" s="20" t="s">
        <v>0</v>
      </c>
      <c r="K298" s="46">
        <f t="shared" si="76"/>
        <v>308912</v>
      </c>
      <c r="L298" s="71"/>
    </row>
    <row r="299" spans="1:12" ht="18.75" customHeight="1">
      <c r="A299" s="73"/>
      <c r="B299" s="73"/>
      <c r="C299" s="20" t="s">
        <v>137</v>
      </c>
      <c r="D299" s="19">
        <v>43353</v>
      </c>
      <c r="E299" s="35">
        <v>308912</v>
      </c>
      <c r="F299" s="20">
        <f t="shared" si="77"/>
        <v>308912</v>
      </c>
      <c r="G299" s="20">
        <f t="shared" si="78"/>
        <v>308912</v>
      </c>
      <c r="H299" s="20" t="s">
        <v>1</v>
      </c>
      <c r="I299" s="20">
        <v>1</v>
      </c>
      <c r="J299" s="20" t="s">
        <v>0</v>
      </c>
      <c r="K299" s="46">
        <f t="shared" si="76"/>
        <v>308912</v>
      </c>
      <c r="L299" s="71"/>
    </row>
    <row r="300" spans="1:12" ht="18.75" customHeight="1" thickBot="1">
      <c r="A300" s="73"/>
      <c r="B300" s="73"/>
      <c r="C300" s="20" t="s">
        <v>137</v>
      </c>
      <c r="D300" s="19">
        <v>43354</v>
      </c>
      <c r="E300" s="35">
        <v>308912</v>
      </c>
      <c r="F300" s="20">
        <f t="shared" si="77"/>
        <v>308912</v>
      </c>
      <c r="G300" s="20">
        <f t="shared" si="78"/>
        <v>308912</v>
      </c>
      <c r="H300" s="20" t="s">
        <v>1</v>
      </c>
      <c r="I300" s="20">
        <v>1</v>
      </c>
      <c r="J300" s="20" t="s">
        <v>0</v>
      </c>
      <c r="K300" s="46">
        <f t="shared" si="76"/>
        <v>308912</v>
      </c>
      <c r="L300" s="71"/>
    </row>
    <row r="301" spans="1:12" ht="18.75" customHeight="1" thickBot="1">
      <c r="A301" s="73"/>
      <c r="B301" s="73"/>
      <c r="C301" s="23"/>
      <c r="D301" s="83"/>
      <c r="E301" s="62"/>
      <c r="F301" s="62"/>
      <c r="G301" s="62"/>
      <c r="H301" s="62"/>
      <c r="I301" s="62"/>
      <c r="J301" s="62"/>
      <c r="K301" s="76">
        <f>SUM(K297:K300)</f>
        <v>1246826</v>
      </c>
      <c r="L301" s="71"/>
    </row>
    <row r="302" spans="1:12" ht="18.75" customHeight="1" thickBot="1">
      <c r="A302" s="73"/>
      <c r="B302" s="84"/>
      <c r="C302" s="60"/>
      <c r="D302" s="86"/>
      <c r="E302" s="87"/>
      <c r="F302" s="87"/>
      <c r="G302" s="87"/>
      <c r="H302" s="87"/>
      <c r="I302" s="322" t="s">
        <v>178</v>
      </c>
      <c r="J302" s="323"/>
      <c r="K302" s="100">
        <f>SUM(K295+K301)</f>
        <v>1632906</v>
      </c>
      <c r="L302" s="71"/>
    </row>
    <row r="303" spans="1:12" ht="18.75" customHeight="1" thickBot="1">
      <c r="A303" s="118"/>
      <c r="B303" s="127"/>
      <c r="C303" s="127"/>
      <c r="D303" s="132"/>
      <c r="E303" s="127"/>
      <c r="F303" s="127"/>
      <c r="G303" s="127"/>
      <c r="H303" s="127"/>
      <c r="I303" s="127"/>
      <c r="J303" s="133"/>
      <c r="K303" s="131" t="s">
        <v>153</v>
      </c>
      <c r="L303" s="117">
        <f>SUM(K154+K168+K188+K204+K220+K238+K254+K270+K286+K302)</f>
        <v>8363921</v>
      </c>
    </row>
    <row r="304" spans="1:12" ht="18.75" customHeight="1">
      <c r="A304" s="254" t="s">
        <v>38</v>
      </c>
      <c r="B304" s="95"/>
      <c r="C304" s="95"/>
      <c r="D304" s="95"/>
      <c r="E304" s="36"/>
      <c r="F304" s="36"/>
      <c r="G304" s="36"/>
      <c r="H304" s="36"/>
      <c r="I304" s="95"/>
      <c r="J304" s="36"/>
      <c r="K304" s="36"/>
      <c r="L304" s="255"/>
    </row>
    <row r="305" spans="1:12" ht="18.75" customHeight="1">
      <c r="A305" s="256" t="s">
        <v>38</v>
      </c>
      <c r="B305" s="217" t="s">
        <v>260</v>
      </c>
      <c r="C305" s="217" t="s">
        <v>261</v>
      </c>
      <c r="D305" s="15" t="s">
        <v>3</v>
      </c>
      <c r="E305" s="217" t="s">
        <v>250</v>
      </c>
      <c r="F305" s="202" t="s">
        <v>39</v>
      </c>
      <c r="G305" s="15" t="s">
        <v>18</v>
      </c>
      <c r="H305" s="16"/>
      <c r="I305" s="15" t="s">
        <v>17</v>
      </c>
      <c r="J305" s="17"/>
      <c r="K305" s="15" t="s">
        <v>8</v>
      </c>
      <c r="L305" s="257" t="s">
        <v>4</v>
      </c>
    </row>
    <row r="306" spans="1:12" ht="18.75" customHeight="1">
      <c r="A306" s="116" t="s">
        <v>38</v>
      </c>
      <c r="B306" s="213" t="s">
        <v>28</v>
      </c>
      <c r="C306" s="213" t="s">
        <v>32</v>
      </c>
      <c r="D306" s="19">
        <v>43351</v>
      </c>
      <c r="E306" s="218" t="s">
        <v>251</v>
      </c>
      <c r="F306" s="212">
        <v>20000</v>
      </c>
      <c r="G306" s="20">
        <f>F306*L2</f>
        <v>19000</v>
      </c>
      <c r="H306" s="213" t="s">
        <v>1</v>
      </c>
      <c r="I306" s="20">
        <v>19</v>
      </c>
      <c r="J306" s="20" t="s">
        <v>0</v>
      </c>
      <c r="K306" s="21">
        <f>G306*I306</f>
        <v>361000</v>
      </c>
      <c r="L306" s="32"/>
    </row>
    <row r="307" spans="1:12" ht="18.75" customHeight="1">
      <c r="A307" s="258" t="s">
        <v>263</v>
      </c>
      <c r="B307" s="213" t="s">
        <v>28</v>
      </c>
      <c r="C307" s="213" t="s">
        <v>31</v>
      </c>
      <c r="D307" s="19">
        <v>43351</v>
      </c>
      <c r="E307" s="218" t="s">
        <v>251</v>
      </c>
      <c r="F307" s="212">
        <v>20000</v>
      </c>
      <c r="G307" s="20">
        <f>F307*L2</f>
        <v>19000</v>
      </c>
      <c r="H307" s="213" t="s">
        <v>1</v>
      </c>
      <c r="I307" s="20">
        <v>4</v>
      </c>
      <c r="J307" s="20" t="s">
        <v>0</v>
      </c>
      <c r="K307" s="21">
        <f t="shared" ref="K307:K319" si="79">G307*I307</f>
        <v>76000</v>
      </c>
      <c r="L307" s="152"/>
    </row>
    <row r="308" spans="1:12" ht="18.75" customHeight="1">
      <c r="A308" s="258" t="s">
        <v>262</v>
      </c>
      <c r="B308" s="213" t="s">
        <v>28</v>
      </c>
      <c r="C308" s="213" t="s">
        <v>32</v>
      </c>
      <c r="D308" s="19">
        <v>43352</v>
      </c>
      <c r="E308" s="218" t="s">
        <v>251</v>
      </c>
      <c r="F308" s="212">
        <v>20000</v>
      </c>
      <c r="G308" s="20">
        <f>F308*L2</f>
        <v>19000</v>
      </c>
      <c r="H308" s="213" t="s">
        <v>1</v>
      </c>
      <c r="I308" s="20">
        <v>22</v>
      </c>
      <c r="J308" s="20" t="s">
        <v>0</v>
      </c>
      <c r="K308" s="21">
        <f t="shared" si="79"/>
        <v>418000</v>
      </c>
      <c r="L308" s="152"/>
    </row>
    <row r="309" spans="1:12" ht="18.75" customHeight="1">
      <c r="A309" s="29"/>
      <c r="B309" s="213" t="s">
        <v>28</v>
      </c>
      <c r="C309" s="213" t="s">
        <v>33</v>
      </c>
      <c r="D309" s="19">
        <v>43352</v>
      </c>
      <c r="E309" s="218" t="s">
        <v>251</v>
      </c>
      <c r="F309" s="212">
        <v>20000</v>
      </c>
      <c r="G309" s="20">
        <f>F309*L2</f>
        <v>19000</v>
      </c>
      <c r="H309" s="213" t="s">
        <v>1</v>
      </c>
      <c r="I309" s="20">
        <v>9</v>
      </c>
      <c r="J309" s="20" t="s">
        <v>0</v>
      </c>
      <c r="K309" s="21">
        <f t="shared" si="79"/>
        <v>171000</v>
      </c>
      <c r="L309" s="152"/>
    </row>
    <row r="310" spans="1:12" ht="18.75" customHeight="1">
      <c r="A310" s="29"/>
      <c r="B310" s="213" t="s">
        <v>28</v>
      </c>
      <c r="C310" s="215" t="s">
        <v>249</v>
      </c>
      <c r="D310" s="19">
        <v>43352</v>
      </c>
      <c r="E310" s="218" t="s">
        <v>251</v>
      </c>
      <c r="F310" s="212">
        <v>20000</v>
      </c>
      <c r="G310" s="20">
        <f>F310*L2</f>
        <v>19000</v>
      </c>
      <c r="H310" s="213" t="s">
        <v>1</v>
      </c>
      <c r="I310" s="20">
        <v>1</v>
      </c>
      <c r="J310" s="20" t="s">
        <v>0</v>
      </c>
      <c r="K310" s="21">
        <f t="shared" si="79"/>
        <v>19000</v>
      </c>
      <c r="L310" s="152"/>
    </row>
    <row r="311" spans="1:12" ht="18.75" customHeight="1">
      <c r="A311" s="29"/>
      <c r="B311" s="215" t="s">
        <v>243</v>
      </c>
      <c r="C311" s="215" t="s">
        <v>248</v>
      </c>
      <c r="D311" s="19">
        <v>43352</v>
      </c>
      <c r="E311" s="218" t="s">
        <v>251</v>
      </c>
      <c r="F311" s="212">
        <v>20000</v>
      </c>
      <c r="G311" s="20">
        <f>F311*L2</f>
        <v>19000</v>
      </c>
      <c r="H311" s="213" t="s">
        <v>1</v>
      </c>
      <c r="I311" s="20">
        <v>1</v>
      </c>
      <c r="J311" s="20" t="s">
        <v>0</v>
      </c>
      <c r="K311" s="21">
        <f t="shared" si="79"/>
        <v>19000</v>
      </c>
      <c r="L311" s="152"/>
    </row>
    <row r="312" spans="1:12" ht="18.75" customHeight="1" thickBot="1">
      <c r="A312" s="29"/>
      <c r="B312" s="203" t="s">
        <v>30</v>
      </c>
      <c r="C312" s="220" t="s">
        <v>239</v>
      </c>
      <c r="D312" s="72">
        <v>43353</v>
      </c>
      <c r="E312" s="221" t="s">
        <v>252</v>
      </c>
      <c r="F312" s="200">
        <v>27000</v>
      </c>
      <c r="G312" s="18">
        <f>F312*L2</f>
        <v>25650</v>
      </c>
      <c r="H312" s="203" t="s">
        <v>1</v>
      </c>
      <c r="I312" s="18">
        <v>57</v>
      </c>
      <c r="J312" s="18" t="s">
        <v>0</v>
      </c>
      <c r="K312" s="31">
        <f t="shared" si="79"/>
        <v>1462050</v>
      </c>
      <c r="L312" s="152"/>
    </row>
    <row r="313" spans="1:12" ht="18.75" customHeight="1" thickBot="1">
      <c r="A313" s="73"/>
      <c r="B313" s="236" t="s">
        <v>288</v>
      </c>
      <c r="C313" s="237"/>
      <c r="D313" s="63"/>
      <c r="E313" s="238"/>
      <c r="F313" s="239">
        <v>27000</v>
      </c>
      <c r="G313" s="64">
        <f>F313*L2</f>
        <v>25650</v>
      </c>
      <c r="H313" s="240" t="s">
        <v>1</v>
      </c>
      <c r="I313" s="64">
        <v>-13</v>
      </c>
      <c r="J313" s="64" t="s">
        <v>0</v>
      </c>
      <c r="K313" s="241">
        <f t="shared" si="79"/>
        <v>-333450</v>
      </c>
      <c r="L313" s="71"/>
    </row>
    <row r="314" spans="1:12" ht="18.75" customHeight="1">
      <c r="A314" s="29"/>
      <c r="B314" s="207" t="s">
        <v>30</v>
      </c>
      <c r="C314" s="223" t="s">
        <v>172</v>
      </c>
      <c r="D314" s="96">
        <v>43353</v>
      </c>
      <c r="E314" s="214" t="s">
        <v>252</v>
      </c>
      <c r="F314" s="206">
        <v>27000</v>
      </c>
      <c r="G314" s="24">
        <f>F314*L2</f>
        <v>25650</v>
      </c>
      <c r="H314" s="207" t="s">
        <v>1</v>
      </c>
      <c r="I314" s="24">
        <v>5</v>
      </c>
      <c r="J314" s="24" t="s">
        <v>0</v>
      </c>
      <c r="K314" s="26">
        <f t="shared" ref="K314" si="80">G314*I314</f>
        <v>128250</v>
      </c>
      <c r="L314" s="152"/>
    </row>
    <row r="315" spans="1:12" ht="18.75" customHeight="1">
      <c r="A315" s="29"/>
      <c r="B315" s="213" t="s">
        <v>30</v>
      </c>
      <c r="C315" s="215" t="s">
        <v>242</v>
      </c>
      <c r="D315" s="19">
        <v>43353</v>
      </c>
      <c r="E315" s="218" t="s">
        <v>253</v>
      </c>
      <c r="F315" s="212">
        <v>30800</v>
      </c>
      <c r="G315" s="20">
        <f>F315*L2</f>
        <v>29260</v>
      </c>
      <c r="H315" s="213" t="s">
        <v>1</v>
      </c>
      <c r="I315" s="20">
        <v>2</v>
      </c>
      <c r="J315" s="20" t="s">
        <v>0</v>
      </c>
      <c r="K315" s="21">
        <f t="shared" ref="K315" si="81">G315*I315</f>
        <v>58520</v>
      </c>
      <c r="L315" s="152"/>
    </row>
    <row r="316" spans="1:12" ht="18.75" customHeight="1">
      <c r="A316" s="29"/>
      <c r="B316" s="213" t="s">
        <v>34</v>
      </c>
      <c r="C316" s="213" t="s">
        <v>35</v>
      </c>
      <c r="D316" s="19">
        <v>43354</v>
      </c>
      <c r="E316" s="218" t="s">
        <v>251</v>
      </c>
      <c r="F316" s="212">
        <v>20000</v>
      </c>
      <c r="G316" s="20">
        <f>F316*L2</f>
        <v>19000</v>
      </c>
      <c r="H316" s="213" t="s">
        <v>1</v>
      </c>
      <c r="I316" s="20">
        <v>19</v>
      </c>
      <c r="J316" s="20" t="s">
        <v>0</v>
      </c>
      <c r="K316" s="21">
        <f t="shared" si="79"/>
        <v>361000</v>
      </c>
      <c r="L316" s="152"/>
    </row>
    <row r="317" spans="1:12" ht="18.75" customHeight="1">
      <c r="A317" s="29"/>
      <c r="B317" s="213" t="s">
        <v>34</v>
      </c>
      <c r="C317" s="213" t="s">
        <v>36</v>
      </c>
      <c r="D317" s="19">
        <v>43354</v>
      </c>
      <c r="E317" s="218" t="s">
        <v>251</v>
      </c>
      <c r="F317" s="212">
        <v>20000</v>
      </c>
      <c r="G317" s="20">
        <f>F317*L2</f>
        <v>19000</v>
      </c>
      <c r="H317" s="213" t="s">
        <v>1</v>
      </c>
      <c r="I317" s="20">
        <v>4</v>
      </c>
      <c r="J317" s="20" t="s">
        <v>0</v>
      </c>
      <c r="K317" s="21">
        <f t="shared" si="79"/>
        <v>76000</v>
      </c>
      <c r="L317" s="152"/>
    </row>
    <row r="318" spans="1:12" ht="18.75" customHeight="1">
      <c r="A318" s="29"/>
      <c r="B318" s="213" t="s">
        <v>34</v>
      </c>
      <c r="C318" s="213" t="s">
        <v>35</v>
      </c>
      <c r="D318" s="19">
        <v>43355</v>
      </c>
      <c r="E318" s="218" t="s">
        <v>251</v>
      </c>
      <c r="F318" s="212">
        <v>20000</v>
      </c>
      <c r="G318" s="20">
        <f>F318*L2</f>
        <v>19000</v>
      </c>
      <c r="H318" s="213" t="s">
        <v>1</v>
      </c>
      <c r="I318" s="20">
        <v>20</v>
      </c>
      <c r="J318" s="20" t="s">
        <v>0</v>
      </c>
      <c r="K318" s="21">
        <f t="shared" si="79"/>
        <v>380000</v>
      </c>
      <c r="L318" s="152"/>
    </row>
    <row r="319" spans="1:12" ht="18.75" customHeight="1">
      <c r="A319" s="29"/>
      <c r="B319" s="203" t="s">
        <v>34</v>
      </c>
      <c r="C319" s="203" t="s">
        <v>36</v>
      </c>
      <c r="D319" s="72">
        <v>43355</v>
      </c>
      <c r="E319" s="218" t="s">
        <v>251</v>
      </c>
      <c r="F319" s="200">
        <v>20000</v>
      </c>
      <c r="G319" s="18">
        <f>F319*L2</f>
        <v>19000</v>
      </c>
      <c r="H319" s="203" t="s">
        <v>1</v>
      </c>
      <c r="I319" s="18">
        <v>11</v>
      </c>
      <c r="J319" s="18" t="s">
        <v>0</v>
      </c>
      <c r="K319" s="31">
        <f t="shared" si="79"/>
        <v>209000</v>
      </c>
      <c r="L319" s="152"/>
    </row>
    <row r="320" spans="1:12" ht="18.75" customHeight="1">
      <c r="A320" s="29"/>
      <c r="B320" s="215" t="s">
        <v>247</v>
      </c>
      <c r="C320" s="215" t="s">
        <v>245</v>
      </c>
      <c r="D320" s="19">
        <v>43355</v>
      </c>
      <c r="E320" s="218" t="s">
        <v>251</v>
      </c>
      <c r="F320" s="212">
        <v>20000</v>
      </c>
      <c r="G320" s="20">
        <f>F320*L2</f>
        <v>19000</v>
      </c>
      <c r="H320" s="213" t="s">
        <v>1</v>
      </c>
      <c r="I320" s="20">
        <v>1</v>
      </c>
      <c r="J320" s="20" t="s">
        <v>0</v>
      </c>
      <c r="K320" s="21">
        <f t="shared" ref="K320:K353" si="82">G320*I320</f>
        <v>19000</v>
      </c>
      <c r="L320" s="152"/>
    </row>
    <row r="321" spans="1:12" ht="18.75" customHeight="1" thickBot="1">
      <c r="A321" s="29"/>
      <c r="B321" s="215" t="s">
        <v>246</v>
      </c>
      <c r="C321" s="215" t="s">
        <v>244</v>
      </c>
      <c r="D321" s="19">
        <v>43355</v>
      </c>
      <c r="E321" s="218" t="s">
        <v>251</v>
      </c>
      <c r="F321" s="212">
        <v>20000</v>
      </c>
      <c r="G321" s="20">
        <f>F321*L2</f>
        <v>19000</v>
      </c>
      <c r="H321" s="213" t="s">
        <v>1</v>
      </c>
      <c r="I321" s="20">
        <v>1</v>
      </c>
      <c r="J321" s="20" t="s">
        <v>0</v>
      </c>
      <c r="K321" s="31">
        <f t="shared" si="82"/>
        <v>19000</v>
      </c>
      <c r="L321" s="152"/>
    </row>
    <row r="322" spans="1:12" ht="18.75" customHeight="1" thickBot="1">
      <c r="A322" s="29"/>
      <c r="B322" s="215"/>
      <c r="C322" s="200" t="s">
        <v>100</v>
      </c>
      <c r="D322" s="285" t="s">
        <v>318</v>
      </c>
      <c r="E322" s="114"/>
      <c r="F322" s="114"/>
      <c r="G322" s="114"/>
      <c r="H322" s="114"/>
      <c r="I322" s="114"/>
      <c r="J322" s="75"/>
      <c r="K322" s="76">
        <f>SUM(K306:K321)</f>
        <v>3443370</v>
      </c>
      <c r="L322" s="71"/>
    </row>
    <row r="323" spans="1:12" ht="18.75" customHeight="1">
      <c r="A323" s="77" t="s">
        <v>38</v>
      </c>
      <c r="B323" s="226" t="s">
        <v>260</v>
      </c>
      <c r="C323" s="226" t="s">
        <v>261</v>
      </c>
      <c r="D323" s="14" t="s">
        <v>3</v>
      </c>
      <c r="E323" s="226" t="s">
        <v>250</v>
      </c>
      <c r="F323" s="208" t="s">
        <v>39</v>
      </c>
      <c r="G323" s="14" t="s">
        <v>18</v>
      </c>
      <c r="H323" s="227"/>
      <c r="I323" s="14" t="s">
        <v>17</v>
      </c>
      <c r="J323" s="228"/>
      <c r="K323" s="115" t="s">
        <v>8</v>
      </c>
      <c r="L323" s="149" t="s">
        <v>4</v>
      </c>
    </row>
    <row r="324" spans="1:12" ht="18.75" customHeight="1">
      <c r="A324" s="216" t="s">
        <v>254</v>
      </c>
      <c r="B324" s="20" t="s">
        <v>28</v>
      </c>
      <c r="C324" s="278" t="s">
        <v>306</v>
      </c>
      <c r="D324" s="19">
        <v>43351</v>
      </c>
      <c r="E324" s="218" t="s">
        <v>255</v>
      </c>
      <c r="F324" s="20">
        <v>30800</v>
      </c>
      <c r="G324" s="20">
        <f>F324*L2</f>
        <v>29260</v>
      </c>
      <c r="H324" s="20" t="s">
        <v>1</v>
      </c>
      <c r="I324" s="20">
        <v>1</v>
      </c>
      <c r="J324" s="20" t="s">
        <v>0</v>
      </c>
      <c r="K324" s="27">
        <f t="shared" si="82"/>
        <v>29260</v>
      </c>
      <c r="L324" s="259"/>
    </row>
    <row r="325" spans="1:12" ht="18.75" customHeight="1">
      <c r="A325" s="260"/>
      <c r="B325" s="20" t="s">
        <v>28</v>
      </c>
      <c r="C325" s="278" t="s">
        <v>307</v>
      </c>
      <c r="D325" s="19">
        <v>43351</v>
      </c>
      <c r="E325" s="218" t="s">
        <v>255</v>
      </c>
      <c r="F325" s="20">
        <v>30800</v>
      </c>
      <c r="G325" s="20">
        <f>F325*L2</f>
        <v>29260</v>
      </c>
      <c r="H325" s="20" t="s">
        <v>1</v>
      </c>
      <c r="I325" s="20">
        <v>1</v>
      </c>
      <c r="J325" s="20" t="s">
        <v>0</v>
      </c>
      <c r="K325" s="27">
        <f t="shared" si="82"/>
        <v>29260</v>
      </c>
      <c r="L325" s="71"/>
    </row>
    <row r="326" spans="1:12" ht="18.75" customHeight="1">
      <c r="A326" s="274" t="s">
        <v>311</v>
      </c>
      <c r="B326" s="20" t="s">
        <v>28</v>
      </c>
      <c r="C326" s="278" t="s">
        <v>308</v>
      </c>
      <c r="D326" s="19">
        <v>43351</v>
      </c>
      <c r="E326" s="218" t="s">
        <v>255</v>
      </c>
      <c r="F326" s="20">
        <v>30800</v>
      </c>
      <c r="G326" s="20">
        <f>F326*L2</f>
        <v>29260</v>
      </c>
      <c r="H326" s="20" t="s">
        <v>1</v>
      </c>
      <c r="I326" s="20">
        <v>1</v>
      </c>
      <c r="J326" s="20" t="s">
        <v>0</v>
      </c>
      <c r="K326" s="27">
        <f t="shared" si="82"/>
        <v>29260</v>
      </c>
      <c r="L326" s="71"/>
    </row>
    <row r="327" spans="1:12" ht="18.75" customHeight="1">
      <c r="A327" s="73"/>
      <c r="B327" s="20" t="s">
        <v>28</v>
      </c>
      <c r="C327" s="278" t="s">
        <v>309</v>
      </c>
      <c r="D327" s="19">
        <v>43351</v>
      </c>
      <c r="E327" s="218" t="s">
        <v>255</v>
      </c>
      <c r="F327" s="20">
        <v>30800</v>
      </c>
      <c r="G327" s="20">
        <f>F327*L2</f>
        <v>29260</v>
      </c>
      <c r="H327" s="20" t="s">
        <v>1</v>
      </c>
      <c r="I327" s="20">
        <v>1</v>
      </c>
      <c r="J327" s="20" t="s">
        <v>0</v>
      </c>
      <c r="K327" s="27">
        <f t="shared" si="82"/>
        <v>29260</v>
      </c>
      <c r="L327" s="71"/>
    </row>
    <row r="328" spans="1:12" ht="18.75" customHeight="1" thickBot="1">
      <c r="A328" s="73"/>
      <c r="B328" s="50" t="s">
        <v>28</v>
      </c>
      <c r="C328" s="280" t="s">
        <v>310</v>
      </c>
      <c r="D328" s="49">
        <v>43351</v>
      </c>
      <c r="E328" s="229" t="s">
        <v>255</v>
      </c>
      <c r="F328" s="50">
        <v>30800</v>
      </c>
      <c r="G328" s="50">
        <f>F328*L2</f>
        <v>29260</v>
      </c>
      <c r="H328" s="50" t="s">
        <v>1</v>
      </c>
      <c r="I328" s="50">
        <v>1</v>
      </c>
      <c r="J328" s="50" t="s">
        <v>0</v>
      </c>
      <c r="K328" s="161">
        <f t="shared" si="82"/>
        <v>29260</v>
      </c>
      <c r="L328" s="71"/>
    </row>
    <row r="329" spans="1:12" ht="18.75" customHeight="1">
      <c r="A329" s="73"/>
      <c r="B329" s="24" t="s">
        <v>28</v>
      </c>
      <c r="C329" s="279" t="s">
        <v>306</v>
      </c>
      <c r="D329" s="96">
        <v>43352</v>
      </c>
      <c r="E329" s="214" t="s">
        <v>255</v>
      </c>
      <c r="F329" s="24">
        <v>30800</v>
      </c>
      <c r="G329" s="24">
        <f>F329*L2</f>
        <v>29260</v>
      </c>
      <c r="H329" s="20" t="s">
        <v>1</v>
      </c>
      <c r="I329" s="20">
        <v>1</v>
      </c>
      <c r="J329" s="20" t="s">
        <v>0</v>
      </c>
      <c r="K329" s="25">
        <f t="shared" si="82"/>
        <v>29260</v>
      </c>
      <c r="L329" s="71"/>
    </row>
    <row r="330" spans="1:12" ht="18.75" customHeight="1">
      <c r="A330" s="73"/>
      <c r="B330" s="20" t="s">
        <v>28</v>
      </c>
      <c r="C330" s="278" t="s">
        <v>307</v>
      </c>
      <c r="D330" s="19">
        <v>43352</v>
      </c>
      <c r="E330" s="218" t="s">
        <v>255</v>
      </c>
      <c r="F330" s="20">
        <v>30800</v>
      </c>
      <c r="G330" s="20">
        <f>F330*L2</f>
        <v>29260</v>
      </c>
      <c r="H330" s="20" t="s">
        <v>1</v>
      </c>
      <c r="I330" s="20">
        <v>1</v>
      </c>
      <c r="J330" s="20" t="s">
        <v>0</v>
      </c>
      <c r="K330" s="27">
        <f t="shared" si="82"/>
        <v>29260</v>
      </c>
      <c r="L330" s="71"/>
    </row>
    <row r="331" spans="1:12" ht="18.75" customHeight="1">
      <c r="A331" s="73"/>
      <c r="B331" s="20" t="s">
        <v>28</v>
      </c>
      <c r="C331" s="278" t="s">
        <v>308</v>
      </c>
      <c r="D331" s="19">
        <v>43352</v>
      </c>
      <c r="E331" s="218" t="s">
        <v>255</v>
      </c>
      <c r="F331" s="20">
        <v>30800</v>
      </c>
      <c r="G331" s="20">
        <f>F331*L2</f>
        <v>29260</v>
      </c>
      <c r="H331" s="20" t="s">
        <v>1</v>
      </c>
      <c r="I331" s="20">
        <v>1</v>
      </c>
      <c r="J331" s="20" t="s">
        <v>0</v>
      </c>
      <c r="K331" s="27">
        <f t="shared" si="82"/>
        <v>29260</v>
      </c>
      <c r="L331" s="71"/>
    </row>
    <row r="332" spans="1:12" ht="18.75" customHeight="1">
      <c r="A332" s="73"/>
      <c r="B332" s="20" t="s">
        <v>28</v>
      </c>
      <c r="C332" s="278" t="s">
        <v>309</v>
      </c>
      <c r="D332" s="19">
        <v>43352</v>
      </c>
      <c r="E332" s="218" t="s">
        <v>255</v>
      </c>
      <c r="F332" s="20">
        <v>30800</v>
      </c>
      <c r="G332" s="20">
        <f>F332*L2</f>
        <v>29260</v>
      </c>
      <c r="H332" s="20" t="s">
        <v>1</v>
      </c>
      <c r="I332" s="20">
        <v>1</v>
      </c>
      <c r="J332" s="20" t="s">
        <v>0</v>
      </c>
      <c r="K332" s="27">
        <f t="shared" si="82"/>
        <v>29260</v>
      </c>
      <c r="L332" s="71"/>
    </row>
    <row r="333" spans="1:12" ht="18.75" customHeight="1" thickBot="1">
      <c r="A333" s="73"/>
      <c r="B333" s="50" t="s">
        <v>28</v>
      </c>
      <c r="C333" s="280" t="s">
        <v>310</v>
      </c>
      <c r="D333" s="49">
        <v>43352</v>
      </c>
      <c r="E333" s="229" t="s">
        <v>255</v>
      </c>
      <c r="F333" s="50">
        <v>30800</v>
      </c>
      <c r="G333" s="50">
        <f>F333*L2</f>
        <v>29260</v>
      </c>
      <c r="H333" s="50" t="s">
        <v>1</v>
      </c>
      <c r="I333" s="50">
        <v>1</v>
      </c>
      <c r="J333" s="50" t="s">
        <v>0</v>
      </c>
      <c r="K333" s="161">
        <f t="shared" si="82"/>
        <v>29260</v>
      </c>
      <c r="L333" s="71"/>
    </row>
    <row r="334" spans="1:12" ht="18.75" customHeight="1">
      <c r="A334" s="73"/>
      <c r="B334" s="24" t="s">
        <v>28</v>
      </c>
      <c r="C334" s="279" t="s">
        <v>306</v>
      </c>
      <c r="D334" s="96">
        <v>43353</v>
      </c>
      <c r="E334" s="214" t="s">
        <v>255</v>
      </c>
      <c r="F334" s="24">
        <v>30800</v>
      </c>
      <c r="G334" s="24">
        <f>F334*L2</f>
        <v>29260</v>
      </c>
      <c r="H334" s="20" t="s">
        <v>1</v>
      </c>
      <c r="I334" s="20">
        <v>1</v>
      </c>
      <c r="J334" s="20" t="s">
        <v>0</v>
      </c>
      <c r="K334" s="25">
        <f t="shared" si="82"/>
        <v>29260</v>
      </c>
      <c r="L334" s="71"/>
    </row>
    <row r="335" spans="1:12" ht="18.75" customHeight="1">
      <c r="A335" s="73"/>
      <c r="B335" s="20" t="s">
        <v>28</v>
      </c>
      <c r="C335" s="278" t="s">
        <v>307</v>
      </c>
      <c r="D335" s="19">
        <v>43353</v>
      </c>
      <c r="E335" s="218" t="s">
        <v>255</v>
      </c>
      <c r="F335" s="20">
        <v>30800</v>
      </c>
      <c r="G335" s="20">
        <f>F335*L2</f>
        <v>29260</v>
      </c>
      <c r="H335" s="20" t="s">
        <v>1</v>
      </c>
      <c r="I335" s="20">
        <v>1</v>
      </c>
      <c r="J335" s="20" t="s">
        <v>0</v>
      </c>
      <c r="K335" s="27">
        <f t="shared" si="82"/>
        <v>29260</v>
      </c>
      <c r="L335" s="71"/>
    </row>
    <row r="336" spans="1:12" ht="18.75" customHeight="1">
      <c r="A336" s="73"/>
      <c r="B336" s="20" t="s">
        <v>28</v>
      </c>
      <c r="C336" s="278" t="s">
        <v>308</v>
      </c>
      <c r="D336" s="19">
        <v>43353</v>
      </c>
      <c r="E336" s="218" t="s">
        <v>255</v>
      </c>
      <c r="F336" s="20">
        <v>30800</v>
      </c>
      <c r="G336" s="20">
        <f>F336*L2</f>
        <v>29260</v>
      </c>
      <c r="H336" s="20" t="s">
        <v>1</v>
      </c>
      <c r="I336" s="20">
        <v>1</v>
      </c>
      <c r="J336" s="20" t="s">
        <v>0</v>
      </c>
      <c r="K336" s="27">
        <f t="shared" si="82"/>
        <v>29260</v>
      </c>
      <c r="L336" s="71"/>
    </row>
    <row r="337" spans="1:12" ht="18.75" customHeight="1">
      <c r="A337" s="73"/>
      <c r="B337" s="20" t="s">
        <v>28</v>
      </c>
      <c r="C337" s="278" t="s">
        <v>309</v>
      </c>
      <c r="D337" s="19">
        <v>43353</v>
      </c>
      <c r="E337" s="218" t="s">
        <v>255</v>
      </c>
      <c r="F337" s="20">
        <v>30800</v>
      </c>
      <c r="G337" s="20">
        <f>F337*L2</f>
        <v>29260</v>
      </c>
      <c r="H337" s="20" t="s">
        <v>1</v>
      </c>
      <c r="I337" s="20">
        <v>1</v>
      </c>
      <c r="J337" s="20" t="s">
        <v>0</v>
      </c>
      <c r="K337" s="27">
        <f t="shared" si="82"/>
        <v>29260</v>
      </c>
      <c r="L337" s="71"/>
    </row>
    <row r="338" spans="1:12" ht="18.75" customHeight="1" thickBot="1">
      <c r="A338" s="73"/>
      <c r="B338" s="50" t="s">
        <v>28</v>
      </c>
      <c r="C338" s="280" t="s">
        <v>310</v>
      </c>
      <c r="D338" s="49">
        <v>43353</v>
      </c>
      <c r="E338" s="229" t="s">
        <v>255</v>
      </c>
      <c r="F338" s="50">
        <v>30800</v>
      </c>
      <c r="G338" s="50">
        <f>F338*L2</f>
        <v>29260</v>
      </c>
      <c r="H338" s="50" t="s">
        <v>1</v>
      </c>
      <c r="I338" s="50">
        <v>1</v>
      </c>
      <c r="J338" s="50" t="s">
        <v>0</v>
      </c>
      <c r="K338" s="161">
        <f t="shared" si="82"/>
        <v>29260</v>
      </c>
      <c r="L338" s="71"/>
    </row>
    <row r="339" spans="1:12" ht="18.75" customHeight="1">
      <c r="A339" s="73"/>
      <c r="B339" s="279" t="s">
        <v>34</v>
      </c>
      <c r="C339" s="279" t="s">
        <v>306</v>
      </c>
      <c r="D339" s="96">
        <v>43354</v>
      </c>
      <c r="E339" s="214" t="s">
        <v>255</v>
      </c>
      <c r="F339" s="24">
        <v>30800</v>
      </c>
      <c r="G339" s="24">
        <f>F339*L2</f>
        <v>29260</v>
      </c>
      <c r="H339" s="20" t="s">
        <v>1</v>
      </c>
      <c r="I339" s="20">
        <v>1</v>
      </c>
      <c r="J339" s="20" t="s">
        <v>0</v>
      </c>
      <c r="K339" s="25">
        <f t="shared" si="82"/>
        <v>29260</v>
      </c>
      <c r="L339" s="71"/>
    </row>
    <row r="340" spans="1:12" ht="18.75" customHeight="1">
      <c r="A340" s="73"/>
      <c r="B340" s="278" t="s">
        <v>34</v>
      </c>
      <c r="C340" s="278" t="s">
        <v>307</v>
      </c>
      <c r="D340" s="19">
        <v>43354</v>
      </c>
      <c r="E340" s="218" t="s">
        <v>255</v>
      </c>
      <c r="F340" s="20">
        <v>30800</v>
      </c>
      <c r="G340" s="20">
        <f>F340*L2</f>
        <v>29260</v>
      </c>
      <c r="H340" s="20" t="s">
        <v>1</v>
      </c>
      <c r="I340" s="20">
        <v>1</v>
      </c>
      <c r="J340" s="20" t="s">
        <v>0</v>
      </c>
      <c r="K340" s="27">
        <f t="shared" si="82"/>
        <v>29260</v>
      </c>
      <c r="L340" s="71"/>
    </row>
    <row r="341" spans="1:12" ht="18.75" customHeight="1">
      <c r="A341" s="73"/>
      <c r="B341" s="278" t="s">
        <v>34</v>
      </c>
      <c r="C341" s="278" t="s">
        <v>308</v>
      </c>
      <c r="D341" s="19">
        <v>43354</v>
      </c>
      <c r="E341" s="218" t="s">
        <v>255</v>
      </c>
      <c r="F341" s="20">
        <v>30800</v>
      </c>
      <c r="G341" s="20">
        <f>F341*L2</f>
        <v>29260</v>
      </c>
      <c r="H341" s="20" t="s">
        <v>1</v>
      </c>
      <c r="I341" s="20">
        <v>1</v>
      </c>
      <c r="J341" s="20" t="s">
        <v>0</v>
      </c>
      <c r="K341" s="27">
        <f t="shared" si="82"/>
        <v>29260</v>
      </c>
      <c r="L341" s="71"/>
    </row>
    <row r="342" spans="1:12" ht="18.75" customHeight="1">
      <c r="A342" s="73"/>
      <c r="B342" s="278" t="s">
        <v>34</v>
      </c>
      <c r="C342" s="278" t="s">
        <v>309</v>
      </c>
      <c r="D342" s="19">
        <v>43354</v>
      </c>
      <c r="E342" s="218" t="s">
        <v>255</v>
      </c>
      <c r="F342" s="20">
        <v>30800</v>
      </c>
      <c r="G342" s="20">
        <f>F342*L2</f>
        <v>29260</v>
      </c>
      <c r="H342" s="20" t="s">
        <v>1</v>
      </c>
      <c r="I342" s="20">
        <v>1</v>
      </c>
      <c r="J342" s="20" t="s">
        <v>0</v>
      </c>
      <c r="K342" s="27">
        <f t="shared" si="82"/>
        <v>29260</v>
      </c>
      <c r="L342" s="71"/>
    </row>
    <row r="343" spans="1:12" ht="18.75" customHeight="1" thickBot="1">
      <c r="A343" s="73"/>
      <c r="B343" s="280" t="s">
        <v>34</v>
      </c>
      <c r="C343" s="280" t="s">
        <v>310</v>
      </c>
      <c r="D343" s="49">
        <v>43354</v>
      </c>
      <c r="E343" s="229" t="s">
        <v>255</v>
      </c>
      <c r="F343" s="50">
        <v>30800</v>
      </c>
      <c r="G343" s="50">
        <f>F343*L2</f>
        <v>29260</v>
      </c>
      <c r="H343" s="50" t="s">
        <v>1</v>
      </c>
      <c r="I343" s="50">
        <v>1</v>
      </c>
      <c r="J343" s="50" t="s">
        <v>0</v>
      </c>
      <c r="K343" s="161">
        <f t="shared" si="82"/>
        <v>29260</v>
      </c>
      <c r="L343" s="71"/>
    </row>
    <row r="344" spans="1:12" ht="18.75" customHeight="1">
      <c r="A344" s="73"/>
      <c r="B344" s="279" t="s">
        <v>34</v>
      </c>
      <c r="C344" s="279" t="s">
        <v>306</v>
      </c>
      <c r="D344" s="96">
        <v>43355</v>
      </c>
      <c r="E344" s="214" t="s">
        <v>255</v>
      </c>
      <c r="F344" s="24">
        <v>30800</v>
      </c>
      <c r="G344" s="24">
        <f>F344*L2</f>
        <v>29260</v>
      </c>
      <c r="H344" s="20" t="s">
        <v>1</v>
      </c>
      <c r="I344" s="20">
        <v>1</v>
      </c>
      <c r="J344" s="20" t="s">
        <v>0</v>
      </c>
      <c r="K344" s="25">
        <f t="shared" si="82"/>
        <v>29260</v>
      </c>
      <c r="L344" s="71"/>
    </row>
    <row r="345" spans="1:12" ht="18.75" customHeight="1">
      <c r="A345" s="73"/>
      <c r="B345" s="278" t="s">
        <v>34</v>
      </c>
      <c r="C345" s="278" t="s">
        <v>307</v>
      </c>
      <c r="D345" s="19">
        <v>43355</v>
      </c>
      <c r="E345" s="218" t="s">
        <v>255</v>
      </c>
      <c r="F345" s="20">
        <v>30800</v>
      </c>
      <c r="G345" s="20">
        <f>F345*L2</f>
        <v>29260</v>
      </c>
      <c r="H345" s="20" t="s">
        <v>1</v>
      </c>
      <c r="I345" s="20">
        <v>1</v>
      </c>
      <c r="J345" s="20" t="s">
        <v>0</v>
      </c>
      <c r="K345" s="27">
        <f t="shared" si="82"/>
        <v>29260</v>
      </c>
      <c r="L345" s="71"/>
    </row>
    <row r="346" spans="1:12" ht="18.75" customHeight="1">
      <c r="A346" s="73"/>
      <c r="B346" s="278" t="s">
        <v>34</v>
      </c>
      <c r="C346" s="278" t="s">
        <v>308</v>
      </c>
      <c r="D346" s="19">
        <v>43355</v>
      </c>
      <c r="E346" s="218" t="s">
        <v>255</v>
      </c>
      <c r="F346" s="20">
        <v>30800</v>
      </c>
      <c r="G346" s="20">
        <f>F346*L2</f>
        <v>29260</v>
      </c>
      <c r="H346" s="20" t="s">
        <v>1</v>
      </c>
      <c r="I346" s="20">
        <v>1</v>
      </c>
      <c r="J346" s="20" t="s">
        <v>0</v>
      </c>
      <c r="K346" s="27">
        <f t="shared" si="82"/>
        <v>29260</v>
      </c>
      <c r="L346" s="71"/>
    </row>
    <row r="347" spans="1:12" ht="18.75" customHeight="1">
      <c r="A347" s="73"/>
      <c r="B347" s="278" t="s">
        <v>34</v>
      </c>
      <c r="C347" s="278" t="s">
        <v>309</v>
      </c>
      <c r="D347" s="19">
        <v>43355</v>
      </c>
      <c r="E347" s="218" t="s">
        <v>255</v>
      </c>
      <c r="F347" s="20">
        <v>30800</v>
      </c>
      <c r="G347" s="20">
        <f>F347*L2</f>
        <v>29260</v>
      </c>
      <c r="H347" s="20" t="s">
        <v>1</v>
      </c>
      <c r="I347" s="20">
        <v>1</v>
      </c>
      <c r="J347" s="20" t="s">
        <v>0</v>
      </c>
      <c r="K347" s="27">
        <f t="shared" si="82"/>
        <v>29260</v>
      </c>
      <c r="L347" s="71"/>
    </row>
    <row r="348" spans="1:12" ht="18.75" customHeight="1" thickBot="1">
      <c r="A348" s="73"/>
      <c r="B348" s="280" t="s">
        <v>34</v>
      </c>
      <c r="C348" s="280" t="s">
        <v>310</v>
      </c>
      <c r="D348" s="49">
        <v>43355</v>
      </c>
      <c r="E348" s="229" t="s">
        <v>255</v>
      </c>
      <c r="F348" s="50">
        <v>30800</v>
      </c>
      <c r="G348" s="50">
        <f>F348*L2</f>
        <v>29260</v>
      </c>
      <c r="H348" s="50" t="s">
        <v>1</v>
      </c>
      <c r="I348" s="50">
        <v>1</v>
      </c>
      <c r="J348" s="50" t="s">
        <v>0</v>
      </c>
      <c r="K348" s="161">
        <f t="shared" si="82"/>
        <v>29260</v>
      </c>
      <c r="L348" s="71"/>
    </row>
    <row r="349" spans="1:12" ht="18.75" customHeight="1">
      <c r="A349" s="73"/>
      <c r="B349" s="279" t="s">
        <v>34</v>
      </c>
      <c r="C349" s="279" t="s">
        <v>306</v>
      </c>
      <c r="D349" s="96">
        <v>43356</v>
      </c>
      <c r="E349" s="214" t="s">
        <v>255</v>
      </c>
      <c r="F349" s="24">
        <v>30800</v>
      </c>
      <c r="G349" s="24">
        <f>F349*L2</f>
        <v>29260</v>
      </c>
      <c r="H349" s="20" t="s">
        <v>1</v>
      </c>
      <c r="I349" s="20">
        <v>1</v>
      </c>
      <c r="J349" s="20" t="s">
        <v>0</v>
      </c>
      <c r="K349" s="25">
        <f t="shared" si="82"/>
        <v>29260</v>
      </c>
      <c r="L349" s="71"/>
    </row>
    <row r="350" spans="1:12" ht="18.75" customHeight="1">
      <c r="A350" s="73"/>
      <c r="B350" s="278" t="s">
        <v>34</v>
      </c>
      <c r="C350" s="278" t="s">
        <v>307</v>
      </c>
      <c r="D350" s="19">
        <v>43356</v>
      </c>
      <c r="E350" s="218" t="s">
        <v>255</v>
      </c>
      <c r="F350" s="20">
        <v>30800</v>
      </c>
      <c r="G350" s="20">
        <f>F350*L2</f>
        <v>29260</v>
      </c>
      <c r="H350" s="20" t="s">
        <v>1</v>
      </c>
      <c r="I350" s="20">
        <v>1</v>
      </c>
      <c r="J350" s="20" t="s">
        <v>0</v>
      </c>
      <c r="K350" s="27">
        <f t="shared" si="82"/>
        <v>29260</v>
      </c>
      <c r="L350" s="71"/>
    </row>
    <row r="351" spans="1:12" ht="18.75" customHeight="1">
      <c r="A351" s="73"/>
      <c r="B351" s="278" t="s">
        <v>34</v>
      </c>
      <c r="C351" s="278" t="s">
        <v>308</v>
      </c>
      <c r="D351" s="19">
        <v>43356</v>
      </c>
      <c r="E351" s="218" t="s">
        <v>255</v>
      </c>
      <c r="F351" s="20">
        <v>30800</v>
      </c>
      <c r="G351" s="20">
        <f>F351*L2</f>
        <v>29260</v>
      </c>
      <c r="H351" s="20" t="s">
        <v>1</v>
      </c>
      <c r="I351" s="20">
        <v>1</v>
      </c>
      <c r="J351" s="20" t="s">
        <v>0</v>
      </c>
      <c r="K351" s="27">
        <f t="shared" si="82"/>
        <v>29260</v>
      </c>
      <c r="L351" s="71"/>
    </row>
    <row r="352" spans="1:12" ht="18.75" customHeight="1">
      <c r="A352" s="73"/>
      <c r="B352" s="278" t="s">
        <v>34</v>
      </c>
      <c r="C352" s="278" t="s">
        <v>309</v>
      </c>
      <c r="D352" s="19">
        <v>43356</v>
      </c>
      <c r="E352" s="218" t="s">
        <v>255</v>
      </c>
      <c r="F352" s="20">
        <v>30800</v>
      </c>
      <c r="G352" s="20">
        <f>F352*L2</f>
        <v>29260</v>
      </c>
      <c r="H352" s="20" t="s">
        <v>1</v>
      </c>
      <c r="I352" s="20">
        <v>1</v>
      </c>
      <c r="J352" s="20" t="s">
        <v>0</v>
      </c>
      <c r="K352" s="27">
        <f t="shared" si="82"/>
        <v>29260</v>
      </c>
      <c r="L352" s="71"/>
    </row>
    <row r="353" spans="1:12" ht="18.75" customHeight="1" thickBot="1">
      <c r="A353" s="73"/>
      <c r="B353" s="280" t="s">
        <v>34</v>
      </c>
      <c r="C353" s="278" t="s">
        <v>310</v>
      </c>
      <c r="D353" s="19">
        <v>43356</v>
      </c>
      <c r="E353" s="218" t="s">
        <v>255</v>
      </c>
      <c r="F353" s="20">
        <v>30800</v>
      </c>
      <c r="G353" s="20">
        <f>F353*L2</f>
        <v>29260</v>
      </c>
      <c r="H353" s="50" t="s">
        <v>1</v>
      </c>
      <c r="I353" s="50">
        <v>1</v>
      </c>
      <c r="J353" s="50" t="s">
        <v>0</v>
      </c>
      <c r="K353" s="27">
        <f t="shared" si="82"/>
        <v>29260</v>
      </c>
      <c r="L353" s="71"/>
    </row>
    <row r="354" spans="1:12" ht="18.75" customHeight="1">
      <c r="A354" s="73"/>
      <c r="B354" s="20"/>
      <c r="C354" s="20" t="s">
        <v>100</v>
      </c>
      <c r="D354" s="286" t="s">
        <v>318</v>
      </c>
      <c r="E354" s="20"/>
      <c r="F354" s="20"/>
      <c r="G354" s="20"/>
      <c r="H354" s="20"/>
      <c r="I354" s="20"/>
      <c r="J354" s="20"/>
      <c r="K354" s="27">
        <f>SUM(K324:K353)</f>
        <v>877800</v>
      </c>
      <c r="L354" s="71"/>
    </row>
    <row r="355" spans="1:12" ht="18.75" customHeight="1">
      <c r="A355" s="77" t="s">
        <v>38</v>
      </c>
      <c r="B355" s="217" t="s">
        <v>267</v>
      </c>
      <c r="C355" s="15" t="s">
        <v>29</v>
      </c>
      <c r="D355" s="15" t="s">
        <v>3</v>
      </c>
      <c r="E355" s="217" t="s">
        <v>250</v>
      </c>
      <c r="F355" s="202" t="s">
        <v>39</v>
      </c>
      <c r="G355" s="15" t="s">
        <v>18</v>
      </c>
      <c r="H355" s="16"/>
      <c r="I355" s="15" t="s">
        <v>17</v>
      </c>
      <c r="J355" s="17"/>
      <c r="K355" s="15" t="s">
        <v>8</v>
      </c>
      <c r="L355" s="149" t="s">
        <v>4</v>
      </c>
    </row>
    <row r="356" spans="1:12" ht="18.75" customHeight="1">
      <c r="A356" s="258" t="s">
        <v>273</v>
      </c>
      <c r="B356" s="222" t="s">
        <v>268</v>
      </c>
      <c r="C356" s="223" t="s">
        <v>272</v>
      </c>
      <c r="D356" s="224">
        <v>43351</v>
      </c>
      <c r="E356" s="219" t="s">
        <v>271</v>
      </c>
      <c r="F356" s="24">
        <v>30800</v>
      </c>
      <c r="G356" s="24">
        <f>F356*L2</f>
        <v>29260</v>
      </c>
      <c r="H356" s="213" t="s">
        <v>1</v>
      </c>
      <c r="I356" s="23">
        <v>4</v>
      </c>
      <c r="J356" s="20" t="s">
        <v>0</v>
      </c>
      <c r="K356" s="25">
        <f t="shared" ref="K356:K381" si="83">G356*I356</f>
        <v>117040</v>
      </c>
      <c r="L356" s="71"/>
    </row>
    <row r="357" spans="1:12" ht="18.75" customHeight="1">
      <c r="A357" s="29"/>
      <c r="B357" s="220" t="s">
        <v>269</v>
      </c>
      <c r="C357" s="223" t="s">
        <v>272</v>
      </c>
      <c r="D357" s="72">
        <v>43351</v>
      </c>
      <c r="E357" s="221" t="s">
        <v>271</v>
      </c>
      <c r="F357" s="20">
        <v>30800</v>
      </c>
      <c r="G357" s="20">
        <f>F357*L2</f>
        <v>29260</v>
      </c>
      <c r="H357" s="213" t="s">
        <v>1</v>
      </c>
      <c r="I357" s="18">
        <v>3</v>
      </c>
      <c r="J357" s="20" t="s">
        <v>0</v>
      </c>
      <c r="K357" s="27">
        <f t="shared" si="83"/>
        <v>87780</v>
      </c>
      <c r="L357" s="71"/>
    </row>
    <row r="358" spans="1:12" ht="18.75" customHeight="1">
      <c r="A358" s="29"/>
      <c r="B358" s="218" t="s">
        <v>270</v>
      </c>
      <c r="C358" s="223" t="s">
        <v>272</v>
      </c>
      <c r="D358" s="19">
        <v>43351</v>
      </c>
      <c r="E358" s="218" t="s">
        <v>271</v>
      </c>
      <c r="F358" s="20">
        <v>30800</v>
      </c>
      <c r="G358" s="20">
        <f>F358*L2</f>
        <v>29260</v>
      </c>
      <c r="H358" s="20" t="s">
        <v>1</v>
      </c>
      <c r="I358" s="20">
        <v>3</v>
      </c>
      <c r="J358" s="20" t="s">
        <v>0</v>
      </c>
      <c r="K358" s="27">
        <f t="shared" si="83"/>
        <v>87780</v>
      </c>
      <c r="L358" s="71"/>
    </row>
    <row r="359" spans="1:12" ht="18.75" customHeight="1">
      <c r="A359" s="29"/>
      <c r="B359" s="218"/>
      <c r="C359" s="218" t="s">
        <v>284</v>
      </c>
      <c r="D359" s="19"/>
      <c r="E359" s="218"/>
      <c r="F359" s="20"/>
      <c r="G359" s="20">
        <v>22198</v>
      </c>
      <c r="H359" s="20" t="s">
        <v>1</v>
      </c>
      <c r="I359" s="20">
        <v>10</v>
      </c>
      <c r="J359" s="20" t="s">
        <v>0</v>
      </c>
      <c r="K359" s="27">
        <f t="shared" si="83"/>
        <v>221980</v>
      </c>
      <c r="L359" s="71"/>
    </row>
    <row r="360" spans="1:12" ht="18.75" customHeight="1">
      <c r="A360" s="29"/>
      <c r="B360" s="218" t="s">
        <v>268</v>
      </c>
      <c r="C360" s="218" t="s">
        <v>272</v>
      </c>
      <c r="D360" s="19">
        <v>43352</v>
      </c>
      <c r="E360" s="218" t="s">
        <v>271</v>
      </c>
      <c r="F360" s="20">
        <v>30800</v>
      </c>
      <c r="G360" s="20">
        <f>F360*L2</f>
        <v>29260</v>
      </c>
      <c r="H360" s="20" t="s">
        <v>1</v>
      </c>
      <c r="I360" s="20">
        <v>4</v>
      </c>
      <c r="J360" s="20" t="s">
        <v>0</v>
      </c>
      <c r="K360" s="27">
        <f t="shared" si="83"/>
        <v>117040</v>
      </c>
      <c r="L360" s="71"/>
    </row>
    <row r="361" spans="1:12" ht="18.75" customHeight="1">
      <c r="A361" s="29"/>
      <c r="B361" s="220" t="s">
        <v>269</v>
      </c>
      <c r="C361" s="223" t="s">
        <v>272</v>
      </c>
      <c r="D361" s="72">
        <v>43352</v>
      </c>
      <c r="E361" s="221" t="s">
        <v>271</v>
      </c>
      <c r="F361" s="20">
        <v>30800</v>
      </c>
      <c r="G361" s="20">
        <f>F361*L2</f>
        <v>29260</v>
      </c>
      <c r="H361" s="20" t="s">
        <v>1</v>
      </c>
      <c r="I361" s="18">
        <v>3</v>
      </c>
      <c r="J361" s="20" t="s">
        <v>0</v>
      </c>
      <c r="K361" s="27">
        <f t="shared" si="83"/>
        <v>87780</v>
      </c>
      <c r="L361" s="71"/>
    </row>
    <row r="362" spans="1:12" ht="18.75" customHeight="1">
      <c r="A362" s="29"/>
      <c r="B362" s="220" t="s">
        <v>270</v>
      </c>
      <c r="C362" s="223" t="s">
        <v>272</v>
      </c>
      <c r="D362" s="72">
        <v>43352</v>
      </c>
      <c r="E362" s="221" t="s">
        <v>271</v>
      </c>
      <c r="F362" s="20">
        <v>30800</v>
      </c>
      <c r="G362" s="20">
        <f>F362*L2</f>
        <v>29260</v>
      </c>
      <c r="H362" s="20" t="s">
        <v>1</v>
      </c>
      <c r="I362" s="18">
        <v>3</v>
      </c>
      <c r="J362" s="20" t="s">
        <v>0</v>
      </c>
      <c r="K362" s="27">
        <f t="shared" si="83"/>
        <v>87780</v>
      </c>
      <c r="L362" s="71"/>
    </row>
    <row r="363" spans="1:12" ht="18.75" customHeight="1">
      <c r="A363" s="29"/>
      <c r="B363" s="220" t="s">
        <v>283</v>
      </c>
      <c r="C363" s="223" t="s">
        <v>272</v>
      </c>
      <c r="D363" s="72">
        <v>43352</v>
      </c>
      <c r="E363" s="221" t="s">
        <v>271</v>
      </c>
      <c r="F363" s="20">
        <v>30800</v>
      </c>
      <c r="G363" s="20">
        <f>F363*L2</f>
        <v>29260</v>
      </c>
      <c r="H363" s="20" t="s">
        <v>1</v>
      </c>
      <c r="I363" s="18">
        <v>3</v>
      </c>
      <c r="J363" s="20" t="s">
        <v>0</v>
      </c>
      <c r="K363" s="27">
        <f t="shared" si="83"/>
        <v>87780</v>
      </c>
      <c r="L363" s="71"/>
    </row>
    <row r="364" spans="1:12" ht="18.75" customHeight="1">
      <c r="A364" s="29"/>
      <c r="B364" s="203"/>
      <c r="C364" s="215" t="s">
        <v>284</v>
      </c>
      <c r="D364" s="72"/>
      <c r="E364" s="221"/>
      <c r="F364" s="200"/>
      <c r="G364" s="18">
        <v>18812</v>
      </c>
      <c r="H364" s="20" t="s">
        <v>1</v>
      </c>
      <c r="I364" s="18">
        <v>10</v>
      </c>
      <c r="J364" s="20" t="s">
        <v>0</v>
      </c>
      <c r="K364" s="27">
        <f t="shared" si="83"/>
        <v>188120</v>
      </c>
      <c r="L364" s="71"/>
    </row>
    <row r="365" spans="1:12" ht="18.75" customHeight="1">
      <c r="A365" s="29"/>
      <c r="B365" s="218" t="s">
        <v>268</v>
      </c>
      <c r="C365" s="218" t="s">
        <v>272</v>
      </c>
      <c r="D365" s="19">
        <v>43353</v>
      </c>
      <c r="E365" s="218" t="s">
        <v>271</v>
      </c>
      <c r="F365" s="20">
        <v>30800</v>
      </c>
      <c r="G365" s="20">
        <f>F365*L2</f>
        <v>29260</v>
      </c>
      <c r="H365" s="20" t="s">
        <v>1</v>
      </c>
      <c r="I365" s="20">
        <v>4</v>
      </c>
      <c r="J365" s="20" t="s">
        <v>0</v>
      </c>
      <c r="K365" s="27">
        <f t="shared" si="83"/>
        <v>117040</v>
      </c>
      <c r="L365" s="71"/>
    </row>
    <row r="366" spans="1:12" ht="18.75" customHeight="1">
      <c r="A366" s="29"/>
      <c r="B366" s="220" t="s">
        <v>269</v>
      </c>
      <c r="C366" s="223" t="s">
        <v>272</v>
      </c>
      <c r="D366" s="72">
        <v>43353</v>
      </c>
      <c r="E366" s="221" t="s">
        <v>271</v>
      </c>
      <c r="F366" s="20">
        <v>30800</v>
      </c>
      <c r="G366" s="20">
        <f>F366*L2</f>
        <v>29260</v>
      </c>
      <c r="H366" s="20" t="s">
        <v>1</v>
      </c>
      <c r="I366" s="18">
        <v>3</v>
      </c>
      <c r="J366" s="20" t="s">
        <v>0</v>
      </c>
      <c r="K366" s="27">
        <f t="shared" si="83"/>
        <v>87780</v>
      </c>
      <c r="L366" s="71"/>
    </row>
    <row r="367" spans="1:12" ht="18.75" customHeight="1">
      <c r="A367" s="29"/>
      <c r="B367" s="220" t="s">
        <v>270</v>
      </c>
      <c r="C367" s="223" t="s">
        <v>272</v>
      </c>
      <c r="D367" s="72">
        <v>43353</v>
      </c>
      <c r="E367" s="221" t="s">
        <v>271</v>
      </c>
      <c r="F367" s="20">
        <v>30800</v>
      </c>
      <c r="G367" s="20">
        <f>F367*L2</f>
        <v>29260</v>
      </c>
      <c r="H367" s="20" t="s">
        <v>1</v>
      </c>
      <c r="I367" s="18">
        <v>3</v>
      </c>
      <c r="J367" s="20" t="s">
        <v>0</v>
      </c>
      <c r="K367" s="27">
        <f t="shared" si="83"/>
        <v>87780</v>
      </c>
      <c r="L367" s="71"/>
    </row>
    <row r="368" spans="1:12" ht="18.75" customHeight="1">
      <c r="A368" s="29"/>
      <c r="B368" s="220" t="s">
        <v>283</v>
      </c>
      <c r="C368" s="223" t="s">
        <v>272</v>
      </c>
      <c r="D368" s="72">
        <v>43353</v>
      </c>
      <c r="E368" s="221" t="s">
        <v>271</v>
      </c>
      <c r="F368" s="20">
        <v>30800</v>
      </c>
      <c r="G368" s="20">
        <f>F368*L2</f>
        <v>29260</v>
      </c>
      <c r="H368" s="20" t="s">
        <v>1</v>
      </c>
      <c r="I368" s="18">
        <v>3</v>
      </c>
      <c r="J368" s="20" t="s">
        <v>0</v>
      </c>
      <c r="K368" s="27">
        <f t="shared" si="83"/>
        <v>87780</v>
      </c>
      <c r="L368" s="71"/>
    </row>
    <row r="369" spans="1:12" ht="18.75" customHeight="1">
      <c r="A369" s="29"/>
      <c r="B369" s="203"/>
      <c r="C369" s="215" t="s">
        <v>285</v>
      </c>
      <c r="D369" s="72"/>
      <c r="E369" s="221"/>
      <c r="F369" s="200"/>
      <c r="G369" s="18">
        <v>18812</v>
      </c>
      <c r="H369" s="20" t="s">
        <v>1</v>
      </c>
      <c r="I369" s="18">
        <v>13</v>
      </c>
      <c r="J369" s="20" t="s">
        <v>0</v>
      </c>
      <c r="K369" s="27">
        <f t="shared" si="83"/>
        <v>244556</v>
      </c>
      <c r="L369" s="71"/>
    </row>
    <row r="370" spans="1:12" ht="18.75" customHeight="1">
      <c r="A370" s="29"/>
      <c r="B370" s="218" t="s">
        <v>268</v>
      </c>
      <c r="C370" s="218" t="s">
        <v>272</v>
      </c>
      <c r="D370" s="19">
        <v>43354</v>
      </c>
      <c r="E370" s="218" t="s">
        <v>271</v>
      </c>
      <c r="F370" s="20">
        <v>30800</v>
      </c>
      <c r="G370" s="20">
        <f>F370*L2</f>
        <v>29260</v>
      </c>
      <c r="H370" s="20" t="s">
        <v>1</v>
      </c>
      <c r="I370" s="20">
        <v>4</v>
      </c>
      <c r="J370" s="20" t="s">
        <v>0</v>
      </c>
      <c r="K370" s="27">
        <f t="shared" si="83"/>
        <v>117040</v>
      </c>
      <c r="L370" s="71"/>
    </row>
    <row r="371" spans="1:12" ht="18.75" customHeight="1">
      <c r="A371" s="29"/>
      <c r="B371" s="220" t="s">
        <v>269</v>
      </c>
      <c r="C371" s="223" t="s">
        <v>272</v>
      </c>
      <c r="D371" s="72">
        <v>43354</v>
      </c>
      <c r="E371" s="221" t="s">
        <v>271</v>
      </c>
      <c r="F371" s="20">
        <v>30800</v>
      </c>
      <c r="G371" s="20">
        <f>F371*L2</f>
        <v>29260</v>
      </c>
      <c r="H371" s="20" t="s">
        <v>1</v>
      </c>
      <c r="I371" s="18">
        <v>3</v>
      </c>
      <c r="J371" s="20" t="s">
        <v>0</v>
      </c>
      <c r="K371" s="27">
        <f t="shared" si="83"/>
        <v>87780</v>
      </c>
      <c r="L371" s="71"/>
    </row>
    <row r="372" spans="1:12" ht="18.75" customHeight="1">
      <c r="A372" s="29"/>
      <c r="B372" s="220" t="s">
        <v>270</v>
      </c>
      <c r="C372" s="223" t="s">
        <v>272</v>
      </c>
      <c r="D372" s="72">
        <v>43354</v>
      </c>
      <c r="E372" s="221" t="s">
        <v>271</v>
      </c>
      <c r="F372" s="20">
        <v>30800</v>
      </c>
      <c r="G372" s="20">
        <f>F372*L2</f>
        <v>29260</v>
      </c>
      <c r="H372" s="20" t="s">
        <v>1</v>
      </c>
      <c r="I372" s="18">
        <v>3</v>
      </c>
      <c r="J372" s="20" t="s">
        <v>0</v>
      </c>
      <c r="K372" s="27">
        <f t="shared" si="83"/>
        <v>87780</v>
      </c>
      <c r="L372" s="152"/>
    </row>
    <row r="373" spans="1:12" ht="18.75" customHeight="1">
      <c r="A373" s="29"/>
      <c r="B373" s="220" t="s">
        <v>283</v>
      </c>
      <c r="C373" s="223" t="s">
        <v>272</v>
      </c>
      <c r="D373" s="72">
        <v>43354</v>
      </c>
      <c r="E373" s="221" t="s">
        <v>271</v>
      </c>
      <c r="F373" s="20">
        <v>30800</v>
      </c>
      <c r="G373" s="20">
        <f>F373*L2</f>
        <v>29260</v>
      </c>
      <c r="H373" s="20" t="s">
        <v>1</v>
      </c>
      <c r="I373" s="18">
        <v>3</v>
      </c>
      <c r="J373" s="20" t="s">
        <v>0</v>
      </c>
      <c r="K373" s="27">
        <f t="shared" si="83"/>
        <v>87780</v>
      </c>
      <c r="L373" s="152"/>
    </row>
    <row r="374" spans="1:12" ht="18.75" customHeight="1">
      <c r="A374" s="29"/>
      <c r="B374" s="220"/>
      <c r="C374" s="215" t="s">
        <v>286</v>
      </c>
      <c r="D374" s="72"/>
      <c r="E374" s="221"/>
      <c r="F374" s="200"/>
      <c r="G374" s="18">
        <v>18812</v>
      </c>
      <c r="H374" s="20" t="s">
        <v>1</v>
      </c>
      <c r="I374" s="18">
        <v>13</v>
      </c>
      <c r="J374" s="20" t="s">
        <v>0</v>
      </c>
      <c r="K374" s="27">
        <f t="shared" si="83"/>
        <v>244556</v>
      </c>
      <c r="L374" s="152"/>
    </row>
    <row r="375" spans="1:12" ht="18.75" customHeight="1">
      <c r="A375" s="29"/>
      <c r="B375" s="218" t="s">
        <v>268</v>
      </c>
      <c r="C375" s="218" t="s">
        <v>272</v>
      </c>
      <c r="D375" s="19">
        <v>43355</v>
      </c>
      <c r="E375" s="218" t="s">
        <v>271</v>
      </c>
      <c r="F375" s="20">
        <v>30800</v>
      </c>
      <c r="G375" s="20">
        <f>F375*L2</f>
        <v>29260</v>
      </c>
      <c r="H375" s="20" t="s">
        <v>1</v>
      </c>
      <c r="I375" s="20">
        <v>4</v>
      </c>
      <c r="J375" s="20" t="s">
        <v>0</v>
      </c>
      <c r="K375" s="27">
        <f t="shared" si="83"/>
        <v>117040</v>
      </c>
      <c r="L375" s="152"/>
    </row>
    <row r="376" spans="1:12" ht="18.75" customHeight="1">
      <c r="A376" s="29"/>
      <c r="B376" s="220" t="s">
        <v>269</v>
      </c>
      <c r="C376" s="223" t="s">
        <v>272</v>
      </c>
      <c r="D376" s="72">
        <v>43355</v>
      </c>
      <c r="E376" s="221" t="s">
        <v>271</v>
      </c>
      <c r="F376" s="20">
        <v>30800</v>
      </c>
      <c r="G376" s="20">
        <f>F376*L2</f>
        <v>29260</v>
      </c>
      <c r="H376" s="20" t="s">
        <v>1</v>
      </c>
      <c r="I376" s="18">
        <v>3</v>
      </c>
      <c r="J376" s="20" t="s">
        <v>0</v>
      </c>
      <c r="K376" s="27">
        <f t="shared" si="83"/>
        <v>87780</v>
      </c>
      <c r="L376" s="152"/>
    </row>
    <row r="377" spans="1:12" ht="18.75" customHeight="1">
      <c r="A377" s="29"/>
      <c r="B377" s="220" t="s">
        <v>270</v>
      </c>
      <c r="C377" s="223" t="s">
        <v>272</v>
      </c>
      <c r="D377" s="72">
        <v>43355</v>
      </c>
      <c r="E377" s="221" t="s">
        <v>271</v>
      </c>
      <c r="F377" s="20">
        <v>30800</v>
      </c>
      <c r="G377" s="20">
        <f>F377*L2</f>
        <v>29260</v>
      </c>
      <c r="H377" s="20" t="s">
        <v>1</v>
      </c>
      <c r="I377" s="18">
        <v>3</v>
      </c>
      <c r="J377" s="20" t="s">
        <v>0</v>
      </c>
      <c r="K377" s="27">
        <f t="shared" si="83"/>
        <v>87780</v>
      </c>
      <c r="L377" s="152"/>
    </row>
    <row r="378" spans="1:12" ht="18.75" customHeight="1">
      <c r="A378" s="29"/>
      <c r="B378" s="220" t="s">
        <v>283</v>
      </c>
      <c r="C378" s="223" t="s">
        <v>272</v>
      </c>
      <c r="D378" s="72">
        <v>43355</v>
      </c>
      <c r="E378" s="221" t="s">
        <v>271</v>
      </c>
      <c r="F378" s="20">
        <v>30800</v>
      </c>
      <c r="G378" s="20">
        <f>F378*L2</f>
        <v>29260</v>
      </c>
      <c r="H378" s="20" t="s">
        <v>1</v>
      </c>
      <c r="I378" s="18">
        <v>3</v>
      </c>
      <c r="J378" s="20" t="s">
        <v>0</v>
      </c>
      <c r="K378" s="27">
        <f t="shared" si="83"/>
        <v>87780</v>
      </c>
      <c r="L378" s="152"/>
    </row>
    <row r="379" spans="1:12" ht="18.75" customHeight="1">
      <c r="A379" s="29"/>
      <c r="B379" s="218"/>
      <c r="C379" s="215" t="s">
        <v>287</v>
      </c>
      <c r="D379" s="19"/>
      <c r="E379" s="218"/>
      <c r="F379" s="212"/>
      <c r="G379" s="20">
        <v>18812</v>
      </c>
      <c r="H379" s="20" t="s">
        <v>1</v>
      </c>
      <c r="I379" s="20">
        <v>13</v>
      </c>
      <c r="J379" s="20" t="s">
        <v>0</v>
      </c>
      <c r="K379" s="27">
        <f t="shared" si="83"/>
        <v>244556</v>
      </c>
      <c r="L379" s="152"/>
    </row>
    <row r="380" spans="1:12" ht="18.75" customHeight="1">
      <c r="A380" s="29"/>
      <c r="B380" s="218" t="s">
        <v>283</v>
      </c>
      <c r="C380" s="218" t="s">
        <v>272</v>
      </c>
      <c r="D380" s="19">
        <v>43356</v>
      </c>
      <c r="E380" s="218" t="s">
        <v>271</v>
      </c>
      <c r="F380" s="20">
        <v>30800</v>
      </c>
      <c r="G380" s="20">
        <f>F380*L2</f>
        <v>29260</v>
      </c>
      <c r="H380" s="20" t="s">
        <v>1</v>
      </c>
      <c r="I380" s="20">
        <v>3</v>
      </c>
      <c r="J380" s="20" t="s">
        <v>0</v>
      </c>
      <c r="K380" s="27">
        <f t="shared" si="83"/>
        <v>87780</v>
      </c>
      <c r="L380" s="152"/>
    </row>
    <row r="381" spans="1:12" ht="18.75" customHeight="1">
      <c r="A381" s="29"/>
      <c r="B381" s="222"/>
      <c r="C381" s="277" t="s">
        <v>319</v>
      </c>
      <c r="D381" s="224"/>
      <c r="E381" s="219"/>
      <c r="F381" s="243">
        <v>50800</v>
      </c>
      <c r="G381" s="20">
        <f>F381*L2</f>
        <v>48260</v>
      </c>
      <c r="H381" s="20" t="s">
        <v>1</v>
      </c>
      <c r="I381" s="23">
        <v>2</v>
      </c>
      <c r="J381" s="20" t="s">
        <v>0</v>
      </c>
      <c r="K381" s="27">
        <f t="shared" si="83"/>
        <v>96520</v>
      </c>
      <c r="L381" s="71"/>
    </row>
    <row r="382" spans="1:12" ht="18.75" customHeight="1" thickBot="1">
      <c r="A382" s="110"/>
      <c r="B382" s="215"/>
      <c r="C382" s="20" t="s">
        <v>100</v>
      </c>
      <c r="D382" s="286" t="s">
        <v>318</v>
      </c>
      <c r="E382" s="20"/>
      <c r="F382" s="20"/>
      <c r="G382" s="20"/>
      <c r="H382" s="20"/>
      <c r="I382" s="20"/>
      <c r="J382" s="20"/>
      <c r="K382" s="287">
        <f>SUM(K356:K380)</f>
        <v>3045668</v>
      </c>
      <c r="L382" s="261"/>
    </row>
    <row r="383" spans="1:12" ht="18.75" customHeight="1">
      <c r="A383" s="77" t="s">
        <v>38</v>
      </c>
      <c r="B383" s="217" t="s">
        <v>291</v>
      </c>
      <c r="C383" s="15" t="s">
        <v>29</v>
      </c>
      <c r="D383" s="15" t="s">
        <v>3</v>
      </c>
      <c r="E383" s="217" t="s">
        <v>250</v>
      </c>
      <c r="F383" s="202" t="s">
        <v>39</v>
      </c>
      <c r="G383" s="15" t="s">
        <v>18</v>
      </c>
      <c r="H383" s="16"/>
      <c r="I383" s="15" t="s">
        <v>17</v>
      </c>
      <c r="J383" s="17"/>
      <c r="K383" s="15" t="s">
        <v>8</v>
      </c>
      <c r="L383" s="149" t="s">
        <v>4</v>
      </c>
    </row>
    <row r="384" spans="1:12" ht="18.75" customHeight="1">
      <c r="A384" s="258" t="s">
        <v>289</v>
      </c>
      <c r="B384" s="220" t="s">
        <v>290</v>
      </c>
      <c r="C384" s="203"/>
      <c r="D384" s="72">
        <v>43353</v>
      </c>
      <c r="E384" s="214" t="s">
        <v>252</v>
      </c>
      <c r="F384" s="20">
        <v>27000</v>
      </c>
      <c r="G384" s="20">
        <f>F384*L2</f>
        <v>25650</v>
      </c>
      <c r="H384" s="213" t="s">
        <v>1</v>
      </c>
      <c r="I384" s="18">
        <v>3</v>
      </c>
      <c r="J384" s="20" t="s">
        <v>0</v>
      </c>
      <c r="K384" s="27">
        <f t="shared" ref="K384:K386" si="84">G384*I384</f>
        <v>76950</v>
      </c>
      <c r="L384" s="71"/>
    </row>
    <row r="385" spans="1:12" ht="18.75" customHeight="1">
      <c r="A385" s="29"/>
      <c r="B385" s="220" t="s">
        <v>292</v>
      </c>
      <c r="C385" s="203"/>
      <c r="D385" s="72">
        <v>43353</v>
      </c>
      <c r="E385" s="214" t="s">
        <v>252</v>
      </c>
      <c r="F385" s="200">
        <v>27000</v>
      </c>
      <c r="G385" s="20">
        <f>F385*L2</f>
        <v>25650</v>
      </c>
      <c r="H385" s="213" t="s">
        <v>1</v>
      </c>
      <c r="I385" s="18">
        <v>10</v>
      </c>
      <c r="J385" s="20" t="s">
        <v>0</v>
      </c>
      <c r="K385" s="27">
        <f t="shared" si="84"/>
        <v>256500</v>
      </c>
      <c r="L385" s="71"/>
    </row>
    <row r="386" spans="1:12" ht="18.75" customHeight="1" thickBot="1">
      <c r="A386" s="29"/>
      <c r="B386" s="220" t="s">
        <v>293</v>
      </c>
      <c r="C386" s="203"/>
      <c r="D386" s="72">
        <v>43353</v>
      </c>
      <c r="E386" s="214" t="s">
        <v>252</v>
      </c>
      <c r="F386" s="200">
        <v>27000</v>
      </c>
      <c r="G386" s="20">
        <f>F386*L2</f>
        <v>25650</v>
      </c>
      <c r="H386" s="213" t="s">
        <v>1</v>
      </c>
      <c r="I386" s="18">
        <v>2</v>
      </c>
      <c r="J386" s="20" t="s">
        <v>0</v>
      </c>
      <c r="K386" s="22">
        <f t="shared" si="84"/>
        <v>51300</v>
      </c>
      <c r="L386" s="71"/>
    </row>
    <row r="387" spans="1:12" ht="18.75" customHeight="1" thickBot="1">
      <c r="A387" s="29"/>
      <c r="B387" s="203"/>
      <c r="C387" s="203"/>
      <c r="D387" s="72"/>
      <c r="E387" s="18"/>
      <c r="F387" s="200"/>
      <c r="G387" s="18"/>
      <c r="H387" s="203"/>
      <c r="I387" s="18"/>
      <c r="J387" s="200"/>
      <c r="K387" s="76">
        <f>SUM(K384:K386)</f>
        <v>384750</v>
      </c>
      <c r="L387" s="71"/>
    </row>
    <row r="388" spans="1:12" ht="18.75" customHeight="1" thickBot="1">
      <c r="A388" s="118"/>
      <c r="B388" s="127"/>
      <c r="C388" s="127"/>
      <c r="D388" s="132"/>
      <c r="E388" s="127"/>
      <c r="F388" s="127"/>
      <c r="G388" s="127"/>
      <c r="H388" s="127"/>
      <c r="I388" s="127"/>
      <c r="J388" s="133"/>
      <c r="K388" s="119" t="s">
        <v>154</v>
      </c>
      <c r="L388" s="120">
        <f>K322+K354+K382+K387</f>
        <v>7751588</v>
      </c>
    </row>
    <row r="389" spans="1:12" ht="18.75" customHeight="1">
      <c r="A389" s="262"/>
      <c r="B389" s="263"/>
      <c r="C389" s="263"/>
      <c r="D389" s="263"/>
      <c r="E389" s="264"/>
      <c r="F389" s="264"/>
      <c r="G389" s="264"/>
      <c r="H389" s="264"/>
      <c r="I389" s="263"/>
      <c r="J389" s="264"/>
      <c r="K389" s="264"/>
      <c r="L389" s="265"/>
    </row>
    <row r="390" spans="1:12" ht="18.75" customHeight="1">
      <c r="A390" s="266" t="s">
        <v>125</v>
      </c>
      <c r="B390" s="12"/>
      <c r="C390" s="12"/>
      <c r="D390" s="12"/>
      <c r="E390" s="13"/>
      <c r="F390" s="13"/>
      <c r="G390" s="13"/>
      <c r="H390" s="13"/>
      <c r="I390" s="12"/>
      <c r="J390" s="13"/>
      <c r="K390" s="13"/>
      <c r="L390" s="267"/>
    </row>
    <row r="391" spans="1:12" ht="18.75" customHeight="1">
      <c r="A391" s="77" t="s">
        <v>129</v>
      </c>
      <c r="B391" s="316" t="s">
        <v>42</v>
      </c>
      <c r="C391" s="317"/>
      <c r="D391" s="15" t="s">
        <v>3</v>
      </c>
      <c r="E391" s="15" t="s">
        <v>40</v>
      </c>
      <c r="F391" s="202" t="s">
        <v>40</v>
      </c>
      <c r="G391" s="15" t="s">
        <v>185</v>
      </c>
      <c r="H391" s="16"/>
      <c r="I391" s="15" t="s">
        <v>126</v>
      </c>
      <c r="J391" s="17"/>
      <c r="K391" s="15" t="s">
        <v>8</v>
      </c>
      <c r="L391" s="149" t="s">
        <v>4</v>
      </c>
    </row>
    <row r="392" spans="1:12" ht="18.75" customHeight="1">
      <c r="A392" s="116"/>
      <c r="B392" s="314" t="s">
        <v>144</v>
      </c>
      <c r="C392" s="315"/>
      <c r="D392" s="96">
        <v>43353</v>
      </c>
      <c r="E392" s="24">
        <v>27634071</v>
      </c>
      <c r="F392" s="20">
        <f>E392</f>
        <v>27634071</v>
      </c>
      <c r="G392" s="20">
        <f>F392</f>
        <v>27634071</v>
      </c>
      <c r="H392" s="207" t="s">
        <v>1</v>
      </c>
      <c r="I392" s="24">
        <v>1</v>
      </c>
      <c r="J392" s="24" t="s">
        <v>0</v>
      </c>
      <c r="K392" s="26">
        <f t="shared" ref="K392:K403" si="85">G392*I392</f>
        <v>27634071</v>
      </c>
      <c r="L392" s="152"/>
    </row>
    <row r="393" spans="1:12" ht="18.75" customHeight="1">
      <c r="A393" s="29"/>
      <c r="B393" s="314" t="s">
        <v>140</v>
      </c>
      <c r="C393" s="315"/>
      <c r="D393" s="72">
        <v>43353</v>
      </c>
      <c r="E393" s="18">
        <v>7187400</v>
      </c>
      <c r="F393" s="20">
        <f t="shared" ref="F393:F396" si="86">E393</f>
        <v>7187400</v>
      </c>
      <c r="G393" s="20">
        <f t="shared" ref="G393:G396" si="87">F393</f>
        <v>7187400</v>
      </c>
      <c r="H393" s="203" t="s">
        <v>1</v>
      </c>
      <c r="I393" s="18">
        <v>1</v>
      </c>
      <c r="J393" s="18" t="s">
        <v>0</v>
      </c>
      <c r="K393" s="31">
        <f t="shared" si="85"/>
        <v>7187400</v>
      </c>
      <c r="L393" s="152"/>
    </row>
    <row r="394" spans="1:12" ht="18.75" customHeight="1">
      <c r="A394" s="29"/>
      <c r="B394" s="314" t="s">
        <v>139</v>
      </c>
      <c r="C394" s="315"/>
      <c r="D394" s="72">
        <v>43353</v>
      </c>
      <c r="E394" s="18">
        <v>70200</v>
      </c>
      <c r="F394" s="20">
        <f t="shared" si="86"/>
        <v>70200</v>
      </c>
      <c r="G394" s="20">
        <f t="shared" si="87"/>
        <v>70200</v>
      </c>
      <c r="H394" s="203" t="s">
        <v>1</v>
      </c>
      <c r="I394" s="18">
        <v>1</v>
      </c>
      <c r="J394" s="18" t="s">
        <v>0</v>
      </c>
      <c r="K394" s="31">
        <f t="shared" si="85"/>
        <v>70200</v>
      </c>
      <c r="L394" s="152">
        <f>SUM(K392:K394)</f>
        <v>34891671</v>
      </c>
    </row>
    <row r="395" spans="1:12" ht="18.75" customHeight="1">
      <c r="A395" s="77" t="s">
        <v>200</v>
      </c>
      <c r="B395" s="316" t="s">
        <v>42</v>
      </c>
      <c r="C395" s="317"/>
      <c r="D395" s="15" t="s">
        <v>3</v>
      </c>
      <c r="E395" s="15" t="s">
        <v>40</v>
      </c>
      <c r="F395" s="202" t="s">
        <v>40</v>
      </c>
      <c r="G395" s="15" t="s">
        <v>185</v>
      </c>
      <c r="H395" s="16"/>
      <c r="I395" s="15" t="s">
        <v>126</v>
      </c>
      <c r="J395" s="17"/>
      <c r="K395" s="15" t="s">
        <v>8</v>
      </c>
      <c r="L395" s="149" t="s">
        <v>4</v>
      </c>
    </row>
    <row r="396" spans="1:12" ht="18.75" customHeight="1">
      <c r="A396" s="29"/>
      <c r="B396" s="314" t="s">
        <v>127</v>
      </c>
      <c r="C396" s="315"/>
      <c r="D396" s="72">
        <v>43352</v>
      </c>
      <c r="E396" s="18">
        <v>200000</v>
      </c>
      <c r="F396" s="20">
        <f t="shared" si="86"/>
        <v>200000</v>
      </c>
      <c r="G396" s="20">
        <f t="shared" si="87"/>
        <v>200000</v>
      </c>
      <c r="H396" s="203" t="s">
        <v>1</v>
      </c>
      <c r="I396" s="18">
        <v>3</v>
      </c>
      <c r="J396" s="18" t="s">
        <v>0</v>
      </c>
      <c r="K396" s="31">
        <f t="shared" ref="K396" si="88">G396*I396</f>
        <v>600000</v>
      </c>
      <c r="L396" s="152"/>
    </row>
    <row r="397" spans="1:12" ht="18.75" customHeight="1">
      <c r="A397" s="29"/>
      <c r="B397" s="314" t="s">
        <v>128</v>
      </c>
      <c r="C397" s="315"/>
      <c r="D397" s="72">
        <v>43352</v>
      </c>
      <c r="E397" s="18">
        <v>60000</v>
      </c>
      <c r="F397" s="20">
        <f>E397</f>
        <v>60000</v>
      </c>
      <c r="G397" s="20">
        <f>F397</f>
        <v>60000</v>
      </c>
      <c r="H397" s="203" t="s">
        <v>1</v>
      </c>
      <c r="I397" s="18">
        <v>3</v>
      </c>
      <c r="J397" s="18" t="s">
        <v>0</v>
      </c>
      <c r="K397" s="31">
        <f t="shared" si="85"/>
        <v>180000</v>
      </c>
      <c r="L397" s="152">
        <f>SUM(K396:K397)</f>
        <v>780000</v>
      </c>
    </row>
    <row r="398" spans="1:12" ht="18.75" customHeight="1">
      <c r="A398" s="77" t="s">
        <v>196</v>
      </c>
      <c r="B398" s="324" t="s">
        <v>42</v>
      </c>
      <c r="C398" s="325"/>
      <c r="D398" s="15" t="s">
        <v>3</v>
      </c>
      <c r="E398" s="15" t="s">
        <v>197</v>
      </c>
      <c r="F398" s="15" t="s">
        <v>197</v>
      </c>
      <c r="G398" s="15" t="s">
        <v>185</v>
      </c>
      <c r="H398" s="16"/>
      <c r="I398" s="15" t="s">
        <v>126</v>
      </c>
      <c r="J398" s="17"/>
      <c r="K398" s="15" t="s">
        <v>8</v>
      </c>
      <c r="L398" s="149" t="s">
        <v>4</v>
      </c>
    </row>
    <row r="399" spans="1:12" ht="18.75" customHeight="1">
      <c r="A399" s="134" t="s">
        <v>11</v>
      </c>
      <c r="B399" s="301" t="s">
        <v>258</v>
      </c>
      <c r="C399" s="302"/>
      <c r="D399" s="166">
        <v>43352</v>
      </c>
      <c r="E399" s="18">
        <v>540000</v>
      </c>
      <c r="F399" s="18">
        <v>540000</v>
      </c>
      <c r="G399" s="18">
        <v>270000</v>
      </c>
      <c r="H399" s="203" t="s">
        <v>1</v>
      </c>
      <c r="I399" s="18">
        <v>1</v>
      </c>
      <c r="J399" s="24" t="s">
        <v>0</v>
      </c>
      <c r="K399" s="26">
        <f t="shared" si="85"/>
        <v>270000</v>
      </c>
      <c r="L399" s="152"/>
    </row>
    <row r="400" spans="1:12" ht="18.75" customHeight="1">
      <c r="A400" s="73"/>
      <c r="B400" s="330" t="s">
        <v>256</v>
      </c>
      <c r="C400" s="331"/>
      <c r="D400" s="166">
        <v>43353</v>
      </c>
      <c r="E400" s="18">
        <v>540000</v>
      </c>
      <c r="F400" s="18">
        <v>540000</v>
      </c>
      <c r="G400" s="18">
        <v>270000</v>
      </c>
      <c r="H400" s="203" t="s">
        <v>1</v>
      </c>
      <c r="I400" s="18">
        <v>1</v>
      </c>
      <c r="J400" s="24" t="s">
        <v>0</v>
      </c>
      <c r="K400" s="26">
        <f t="shared" si="85"/>
        <v>270000</v>
      </c>
      <c r="L400" s="152"/>
    </row>
    <row r="401" spans="1:12" ht="18.75" customHeight="1">
      <c r="A401" s="73"/>
      <c r="B401" s="304"/>
      <c r="C401" s="305"/>
      <c r="D401" s="166">
        <v>43354</v>
      </c>
      <c r="E401" s="18">
        <v>540000</v>
      </c>
      <c r="F401" s="18">
        <v>540000</v>
      </c>
      <c r="G401" s="18">
        <v>270000</v>
      </c>
      <c r="H401" s="203" t="s">
        <v>1</v>
      </c>
      <c r="I401" s="18">
        <v>1</v>
      </c>
      <c r="J401" s="24" t="s">
        <v>0</v>
      </c>
      <c r="K401" s="26">
        <f t="shared" si="85"/>
        <v>270000</v>
      </c>
      <c r="L401" s="152"/>
    </row>
    <row r="402" spans="1:12" ht="18.75" customHeight="1">
      <c r="A402" s="73"/>
      <c r="B402" s="304" t="s">
        <v>198</v>
      </c>
      <c r="C402" s="305"/>
      <c r="D402" s="166"/>
      <c r="E402" s="18">
        <v>120000</v>
      </c>
      <c r="F402" s="200">
        <v>120000</v>
      </c>
      <c r="G402" s="18">
        <v>120000</v>
      </c>
      <c r="H402" s="203" t="s">
        <v>1</v>
      </c>
      <c r="I402" s="18">
        <v>1</v>
      </c>
      <c r="J402" s="24" t="s">
        <v>0</v>
      </c>
      <c r="K402" s="31">
        <f t="shared" si="85"/>
        <v>120000</v>
      </c>
      <c r="L402" s="152"/>
    </row>
    <row r="403" spans="1:12" ht="18.75" customHeight="1">
      <c r="A403" s="112"/>
      <c r="B403" s="306" t="s">
        <v>199</v>
      </c>
      <c r="C403" s="307"/>
      <c r="D403" s="167"/>
      <c r="E403" s="20">
        <v>498640</v>
      </c>
      <c r="F403" s="212">
        <v>498640</v>
      </c>
      <c r="G403" s="20">
        <v>498640</v>
      </c>
      <c r="H403" s="213" t="s">
        <v>1</v>
      </c>
      <c r="I403" s="20">
        <v>1</v>
      </c>
      <c r="J403" s="24" t="s">
        <v>0</v>
      </c>
      <c r="K403" s="21">
        <f t="shared" si="85"/>
        <v>498640</v>
      </c>
      <c r="L403" s="30">
        <f>SUM(K399:K403)</f>
        <v>1428640</v>
      </c>
    </row>
    <row r="404" spans="1:12" ht="18.75" customHeight="1">
      <c r="A404" s="134" t="s">
        <v>201</v>
      </c>
      <c r="B404" s="301" t="s">
        <v>259</v>
      </c>
      <c r="C404" s="302"/>
      <c r="D404" s="166">
        <v>43353</v>
      </c>
      <c r="E404" s="18">
        <v>244080</v>
      </c>
      <c r="F404" s="18">
        <v>244080</v>
      </c>
      <c r="G404" s="18">
        <v>244080</v>
      </c>
      <c r="H404" s="203" t="s">
        <v>1</v>
      </c>
      <c r="I404" s="18">
        <v>1</v>
      </c>
      <c r="J404" s="20" t="s">
        <v>0</v>
      </c>
      <c r="K404" s="21">
        <f t="shared" ref="K404:K407" si="89">G404*I404</f>
        <v>244080</v>
      </c>
      <c r="L404" s="32"/>
    </row>
    <row r="405" spans="1:12" ht="18.75" customHeight="1">
      <c r="A405" s="73"/>
      <c r="B405" s="329" t="s">
        <v>257</v>
      </c>
      <c r="C405" s="305"/>
      <c r="D405" s="166">
        <v>43354</v>
      </c>
      <c r="E405" s="18">
        <v>244080</v>
      </c>
      <c r="F405" s="18">
        <v>244080</v>
      </c>
      <c r="G405" s="18">
        <v>244080</v>
      </c>
      <c r="H405" s="203" t="s">
        <v>1</v>
      </c>
      <c r="I405" s="18">
        <v>1</v>
      </c>
      <c r="J405" s="24" t="s">
        <v>0</v>
      </c>
      <c r="K405" s="26">
        <f t="shared" si="89"/>
        <v>244080</v>
      </c>
      <c r="L405" s="152"/>
    </row>
    <row r="406" spans="1:12" ht="18.75" customHeight="1">
      <c r="A406" s="73"/>
      <c r="B406" s="304"/>
      <c r="C406" s="305"/>
      <c r="D406" s="166">
        <v>43355</v>
      </c>
      <c r="E406" s="18">
        <v>244080</v>
      </c>
      <c r="F406" s="18">
        <v>244080</v>
      </c>
      <c r="G406" s="18">
        <v>244080</v>
      </c>
      <c r="H406" s="203" t="s">
        <v>1</v>
      </c>
      <c r="I406" s="18">
        <v>1</v>
      </c>
      <c r="J406" s="24" t="s">
        <v>0</v>
      </c>
      <c r="K406" s="26">
        <f t="shared" si="89"/>
        <v>244080</v>
      </c>
      <c r="L406" s="152"/>
    </row>
    <row r="407" spans="1:12" ht="18.75" customHeight="1">
      <c r="A407" s="112"/>
      <c r="B407" s="328" t="s">
        <v>303</v>
      </c>
      <c r="C407" s="307"/>
      <c r="D407" s="167"/>
      <c r="E407" s="20">
        <v>16200</v>
      </c>
      <c r="F407" s="212">
        <v>16200</v>
      </c>
      <c r="G407" s="20">
        <v>16200</v>
      </c>
      <c r="H407" s="203" t="s">
        <v>1</v>
      </c>
      <c r="I407" s="20">
        <v>3</v>
      </c>
      <c r="J407" s="24" t="s">
        <v>0</v>
      </c>
      <c r="K407" s="21">
        <f t="shared" si="89"/>
        <v>48600</v>
      </c>
      <c r="L407" s="30">
        <f>SUM(K404:K407)</f>
        <v>780840</v>
      </c>
    </row>
    <row r="408" spans="1:12" ht="18.75" customHeight="1">
      <c r="A408" s="252" t="s">
        <v>227</v>
      </c>
      <c r="B408" s="324" t="s">
        <v>42</v>
      </c>
      <c r="C408" s="325"/>
      <c r="D408" s="15" t="s">
        <v>3</v>
      </c>
      <c r="E408" s="168" t="s">
        <v>229</v>
      </c>
      <c r="F408" s="168" t="s">
        <v>229</v>
      </c>
      <c r="G408" s="168"/>
      <c r="H408" s="16"/>
      <c r="I408" s="168" t="s">
        <v>230</v>
      </c>
      <c r="J408" s="17"/>
      <c r="K408" s="15" t="s">
        <v>8</v>
      </c>
      <c r="L408" s="149" t="s">
        <v>4</v>
      </c>
    </row>
    <row r="409" spans="1:12" ht="18.75" customHeight="1">
      <c r="A409" s="268"/>
      <c r="B409" s="301" t="s">
        <v>279</v>
      </c>
      <c r="C409" s="302"/>
      <c r="D409" s="167">
        <v>43351</v>
      </c>
      <c r="E409" s="20">
        <v>100</v>
      </c>
      <c r="F409" s="212"/>
      <c r="G409" s="20"/>
      <c r="H409" s="203" t="s">
        <v>1</v>
      </c>
      <c r="I409" s="20">
        <v>558</v>
      </c>
      <c r="J409" s="20" t="s">
        <v>0</v>
      </c>
      <c r="K409" s="21">
        <f>SUM(E409*I409)</f>
        <v>55800</v>
      </c>
      <c r="L409" s="32"/>
    </row>
    <row r="410" spans="1:12" ht="18.75" customHeight="1">
      <c r="A410" s="73"/>
      <c r="B410" s="304"/>
      <c r="C410" s="305"/>
      <c r="D410" s="167">
        <v>43352</v>
      </c>
      <c r="E410" s="24">
        <v>100</v>
      </c>
      <c r="F410" s="206"/>
      <c r="G410" s="24"/>
      <c r="H410" s="203" t="s">
        <v>1</v>
      </c>
      <c r="I410" s="24">
        <v>845</v>
      </c>
      <c r="J410" s="24" t="s">
        <v>0</v>
      </c>
      <c r="K410" s="21">
        <f t="shared" ref="K410:K415" si="90">SUM(E410*I410)</f>
        <v>84500</v>
      </c>
      <c r="L410" s="152"/>
    </row>
    <row r="411" spans="1:12" ht="18.75" customHeight="1">
      <c r="A411" s="112"/>
      <c r="B411" s="306"/>
      <c r="C411" s="307"/>
      <c r="D411" s="167">
        <v>43353</v>
      </c>
      <c r="E411" s="24">
        <v>100</v>
      </c>
      <c r="F411" s="206"/>
      <c r="G411" s="24"/>
      <c r="H411" s="213" t="s">
        <v>1</v>
      </c>
      <c r="I411" s="24">
        <v>185</v>
      </c>
      <c r="J411" s="24" t="s">
        <v>0</v>
      </c>
      <c r="K411" s="21">
        <f t="shared" si="90"/>
        <v>18500</v>
      </c>
      <c r="L411" s="30"/>
    </row>
    <row r="412" spans="1:12" ht="18.75" customHeight="1">
      <c r="A412" s="291"/>
      <c r="B412" s="308" t="s">
        <v>304</v>
      </c>
      <c r="C412" s="309"/>
      <c r="D412" s="292">
        <v>43353</v>
      </c>
      <c r="E412" s="293">
        <v>100</v>
      </c>
      <c r="F412" s="294"/>
      <c r="G412" s="293"/>
      <c r="H412" s="295" t="s">
        <v>1</v>
      </c>
      <c r="I412" s="293"/>
      <c r="J412" s="293" t="s">
        <v>0</v>
      </c>
      <c r="K412" s="296">
        <f t="shared" si="90"/>
        <v>0</v>
      </c>
      <c r="L412" s="152"/>
    </row>
    <row r="413" spans="1:12" ht="18.75" customHeight="1">
      <c r="A413" s="268"/>
      <c r="B413" s="301"/>
      <c r="C413" s="302"/>
      <c r="D413" s="167">
        <v>43354</v>
      </c>
      <c r="E413" s="24">
        <v>100</v>
      </c>
      <c r="F413" s="206"/>
      <c r="G413" s="24"/>
      <c r="H413" s="205" t="s">
        <v>1</v>
      </c>
      <c r="I413" s="24">
        <v>558</v>
      </c>
      <c r="J413" s="24" t="s">
        <v>0</v>
      </c>
      <c r="K413" s="21">
        <f t="shared" si="90"/>
        <v>55800</v>
      </c>
      <c r="L413" s="152"/>
    </row>
    <row r="414" spans="1:12" ht="18.75" customHeight="1">
      <c r="A414" s="73"/>
      <c r="B414" s="304"/>
      <c r="C414" s="305"/>
      <c r="D414" s="167">
        <v>43355</v>
      </c>
      <c r="E414" s="24">
        <v>100</v>
      </c>
      <c r="F414" s="206"/>
      <c r="G414" s="24"/>
      <c r="H414" s="203" t="s">
        <v>1</v>
      </c>
      <c r="I414" s="24">
        <v>845</v>
      </c>
      <c r="J414" s="24" t="s">
        <v>0</v>
      </c>
      <c r="K414" s="21">
        <f t="shared" si="90"/>
        <v>84500</v>
      </c>
      <c r="L414" s="152"/>
    </row>
    <row r="415" spans="1:12" ht="19.5" customHeight="1">
      <c r="A415" s="73"/>
      <c r="B415" s="304"/>
      <c r="C415" s="305"/>
      <c r="D415" s="167">
        <v>43356</v>
      </c>
      <c r="E415" s="23">
        <v>100</v>
      </c>
      <c r="F415" s="204"/>
      <c r="G415" s="18"/>
      <c r="H415" s="203" t="s">
        <v>1</v>
      </c>
      <c r="I415" s="18">
        <v>185</v>
      </c>
      <c r="J415" s="23" t="s">
        <v>0</v>
      </c>
      <c r="K415" s="21">
        <f t="shared" si="90"/>
        <v>18500</v>
      </c>
      <c r="L415" s="152">
        <f>SUM(K409:K415)</f>
        <v>317600</v>
      </c>
    </row>
    <row r="416" spans="1:12" ht="18.75" customHeight="1">
      <c r="A416" s="281" t="s">
        <v>312</v>
      </c>
      <c r="B416" s="303" t="s">
        <v>42</v>
      </c>
      <c r="C416" s="303"/>
      <c r="D416" s="217" t="s">
        <v>281</v>
      </c>
      <c r="E416" s="217" t="s">
        <v>264</v>
      </c>
      <c r="F416" s="217" t="s">
        <v>265</v>
      </c>
      <c r="G416" s="217" t="s">
        <v>266</v>
      </c>
      <c r="H416" s="17"/>
      <c r="I416" s="217" t="s">
        <v>280</v>
      </c>
      <c r="J416" s="17"/>
      <c r="K416" s="15" t="s">
        <v>8</v>
      </c>
      <c r="L416" s="15" t="s">
        <v>4</v>
      </c>
    </row>
    <row r="417" spans="1:12" ht="18.75" customHeight="1">
      <c r="A417" s="278" t="s">
        <v>313</v>
      </c>
      <c r="B417" s="298" t="s">
        <v>305</v>
      </c>
      <c r="C417" s="299"/>
      <c r="D417" s="225" t="s">
        <v>282</v>
      </c>
      <c r="E417" s="20">
        <v>1200</v>
      </c>
      <c r="F417" s="20">
        <v>1200</v>
      </c>
      <c r="G417" s="20">
        <v>1200</v>
      </c>
      <c r="H417" s="20" t="s">
        <v>1</v>
      </c>
      <c r="I417" s="20">
        <v>16</v>
      </c>
      <c r="J417" s="20" t="s">
        <v>0</v>
      </c>
      <c r="K417" s="27">
        <f t="shared" ref="K417:K418" si="91">G417*I417</f>
        <v>19200</v>
      </c>
      <c r="L417" s="27"/>
    </row>
    <row r="418" spans="1:12" ht="18.75" customHeight="1">
      <c r="A418" s="20"/>
      <c r="B418" s="299"/>
      <c r="C418" s="299"/>
      <c r="D418" s="19"/>
      <c r="E418" s="20"/>
      <c r="F418" s="20"/>
      <c r="G418" s="20"/>
      <c r="H418" s="20" t="s">
        <v>1</v>
      </c>
      <c r="I418" s="20"/>
      <c r="J418" s="20" t="s">
        <v>0</v>
      </c>
      <c r="K418" s="27">
        <f t="shared" si="91"/>
        <v>0</v>
      </c>
      <c r="L418" s="27">
        <f>SUM(K417)</f>
        <v>19200</v>
      </c>
    </row>
    <row r="419" spans="1:12" ht="18.75" customHeight="1">
      <c r="A419" s="282" t="s">
        <v>314</v>
      </c>
      <c r="B419" s="300" t="s">
        <v>42</v>
      </c>
      <c r="C419" s="300"/>
      <c r="D419" s="282" t="s">
        <v>3</v>
      </c>
      <c r="E419" s="283" t="s">
        <v>264</v>
      </c>
      <c r="F419" s="283" t="s">
        <v>264</v>
      </c>
      <c r="G419" s="283" t="s">
        <v>18</v>
      </c>
      <c r="H419" s="284"/>
      <c r="I419" s="282" t="s">
        <v>316</v>
      </c>
      <c r="J419" s="284"/>
      <c r="K419" s="139" t="s">
        <v>8</v>
      </c>
      <c r="L419" s="139" t="s">
        <v>4</v>
      </c>
    </row>
    <row r="420" spans="1:12" ht="18.75" customHeight="1">
      <c r="A420" s="278"/>
      <c r="B420" s="298" t="s">
        <v>315</v>
      </c>
      <c r="C420" s="299"/>
      <c r="D420" s="225">
        <v>43351</v>
      </c>
      <c r="E420" s="20"/>
      <c r="F420" s="20"/>
      <c r="G420" s="20"/>
      <c r="H420" s="20" t="s">
        <v>1</v>
      </c>
      <c r="I420" s="20"/>
      <c r="J420" s="20" t="s">
        <v>0</v>
      </c>
      <c r="K420" s="27">
        <f t="shared" ref="K420:K425" si="92">G420*I420</f>
        <v>0</v>
      </c>
      <c r="L420" s="27"/>
    </row>
    <row r="421" spans="1:12" ht="18.75" customHeight="1">
      <c r="A421" s="278"/>
      <c r="B421" s="298" t="s">
        <v>315</v>
      </c>
      <c r="C421" s="299"/>
      <c r="D421" s="225">
        <v>43352</v>
      </c>
      <c r="E421" s="20"/>
      <c r="F421" s="20"/>
      <c r="G421" s="20"/>
      <c r="H421" s="20" t="s">
        <v>1</v>
      </c>
      <c r="I421" s="20"/>
      <c r="J421" s="20" t="s">
        <v>0</v>
      </c>
      <c r="K421" s="27">
        <f t="shared" si="92"/>
        <v>0</v>
      </c>
      <c r="L421" s="27"/>
    </row>
    <row r="422" spans="1:12" ht="18.75" customHeight="1">
      <c r="A422" s="278"/>
      <c r="B422" s="298" t="s">
        <v>315</v>
      </c>
      <c r="C422" s="299"/>
      <c r="D422" s="225">
        <v>43353</v>
      </c>
      <c r="E422" s="20"/>
      <c r="F422" s="20"/>
      <c r="G422" s="20"/>
      <c r="H422" s="20" t="s">
        <v>1</v>
      </c>
      <c r="I422" s="20"/>
      <c r="J422" s="20" t="s">
        <v>0</v>
      </c>
      <c r="K422" s="27">
        <f t="shared" si="92"/>
        <v>0</v>
      </c>
      <c r="L422" s="27"/>
    </row>
    <row r="423" spans="1:12" ht="18.75" customHeight="1">
      <c r="A423" s="278"/>
      <c r="B423" s="298" t="s">
        <v>315</v>
      </c>
      <c r="C423" s="299"/>
      <c r="D423" s="225">
        <v>43354</v>
      </c>
      <c r="E423" s="20"/>
      <c r="F423" s="20"/>
      <c r="G423" s="20"/>
      <c r="H423" s="20" t="s">
        <v>1</v>
      </c>
      <c r="I423" s="20"/>
      <c r="J423" s="20" t="s">
        <v>0</v>
      </c>
      <c r="K423" s="27">
        <f t="shared" si="92"/>
        <v>0</v>
      </c>
      <c r="L423" s="27"/>
    </row>
    <row r="424" spans="1:12" ht="18.75" customHeight="1">
      <c r="A424" s="278"/>
      <c r="B424" s="298" t="s">
        <v>315</v>
      </c>
      <c r="C424" s="299"/>
      <c r="D424" s="225">
        <v>43355</v>
      </c>
      <c r="E424" s="20"/>
      <c r="F424" s="20"/>
      <c r="G424" s="20"/>
      <c r="H424" s="20" t="s">
        <v>1</v>
      </c>
      <c r="I424" s="20"/>
      <c r="J424" s="20" t="s">
        <v>0</v>
      </c>
      <c r="K424" s="27">
        <f t="shared" si="92"/>
        <v>0</v>
      </c>
      <c r="L424" s="27"/>
    </row>
    <row r="425" spans="1:12" ht="18.75" customHeight="1" thickBot="1">
      <c r="A425" s="20"/>
      <c r="B425" s="298" t="s">
        <v>317</v>
      </c>
      <c r="C425" s="299"/>
      <c r="D425" s="19">
        <v>43356</v>
      </c>
      <c r="E425" s="20"/>
      <c r="F425" s="20"/>
      <c r="G425" s="20"/>
      <c r="H425" s="20" t="s">
        <v>1</v>
      </c>
      <c r="I425" s="20"/>
      <c r="J425" s="20" t="s">
        <v>0</v>
      </c>
      <c r="K425" s="27">
        <f t="shared" si="92"/>
        <v>0</v>
      </c>
      <c r="L425" s="27">
        <f>SUM(K420:K425)</f>
        <v>0</v>
      </c>
    </row>
    <row r="426" spans="1:12" ht="18.75" customHeight="1" thickBot="1">
      <c r="A426" s="118"/>
      <c r="B426" s="127"/>
      <c r="C426" s="127"/>
      <c r="D426" s="132"/>
      <c r="E426" s="127"/>
      <c r="F426" s="127"/>
      <c r="G426" s="127"/>
      <c r="H426" s="127"/>
      <c r="I426" s="127"/>
      <c r="J426" s="133"/>
      <c r="K426" s="119" t="s">
        <v>156</v>
      </c>
      <c r="L426" s="120">
        <f>SUM(L392:L425)</f>
        <v>38217951</v>
      </c>
    </row>
    <row r="427" spans="1:12" ht="18.75" customHeight="1" thickBot="1">
      <c r="A427" s="10"/>
      <c r="B427" s="10"/>
      <c r="C427" s="10"/>
      <c r="D427" s="10"/>
      <c r="E427" s="11"/>
      <c r="F427" s="11"/>
      <c r="G427" s="11"/>
      <c r="H427" s="11"/>
      <c r="I427" s="10"/>
      <c r="J427" s="11"/>
      <c r="K427" s="11"/>
      <c r="L427" s="11"/>
    </row>
    <row r="428" spans="1:12" ht="18.75" customHeight="1" thickBot="1">
      <c r="A428" s="10"/>
      <c r="B428" s="10"/>
      <c r="C428" s="10"/>
      <c r="D428" s="10"/>
      <c r="E428" s="11"/>
      <c r="F428" s="11"/>
      <c r="G428" s="11"/>
      <c r="H428" s="311" t="s">
        <v>155</v>
      </c>
      <c r="I428" s="312"/>
      <c r="J428" s="313"/>
      <c r="K428" s="97"/>
      <c r="L428" s="98">
        <f>L86+L136+L303+L388+L426</f>
        <v>142424268.94999999</v>
      </c>
    </row>
    <row r="429" spans="1:12" ht="18.75" customHeight="1">
      <c r="A429" s="10"/>
      <c r="B429" s="10"/>
      <c r="C429" s="10"/>
      <c r="D429" s="10"/>
      <c r="E429" s="11"/>
      <c r="F429" s="11"/>
      <c r="G429" s="11"/>
      <c r="H429" s="11"/>
      <c r="I429" s="10"/>
      <c r="J429" s="11"/>
      <c r="K429" s="11"/>
      <c r="L429" s="11"/>
    </row>
  </sheetData>
  <mergeCells count="49">
    <mergeCell ref="B407:C407"/>
    <mergeCell ref="B398:C398"/>
    <mergeCell ref="B399:C399"/>
    <mergeCell ref="B395:C395"/>
    <mergeCell ref="B404:C404"/>
    <mergeCell ref="B405:C405"/>
    <mergeCell ref="B406:C406"/>
    <mergeCell ref="B400:C400"/>
    <mergeCell ref="B401:C401"/>
    <mergeCell ref="B402:C402"/>
    <mergeCell ref="B403:C403"/>
    <mergeCell ref="I302:J302"/>
    <mergeCell ref="I168:J168"/>
    <mergeCell ref="I238:J238"/>
    <mergeCell ref="I188:J188"/>
    <mergeCell ref="I204:J204"/>
    <mergeCell ref="I220:J220"/>
    <mergeCell ref="A1:L1"/>
    <mergeCell ref="H428:J428"/>
    <mergeCell ref="B392:C392"/>
    <mergeCell ref="B391:C391"/>
    <mergeCell ref="B393:C393"/>
    <mergeCell ref="B397:C397"/>
    <mergeCell ref="B396:C396"/>
    <mergeCell ref="B418:C418"/>
    <mergeCell ref="B394:C394"/>
    <mergeCell ref="I135:J135"/>
    <mergeCell ref="I132:J132"/>
    <mergeCell ref="I154:J154"/>
    <mergeCell ref="I254:J254"/>
    <mergeCell ref="I270:J270"/>
    <mergeCell ref="I286:J286"/>
    <mergeCell ref="B408:C408"/>
    <mergeCell ref="B409:C409"/>
    <mergeCell ref="B416:C416"/>
    <mergeCell ref="B410:C410"/>
    <mergeCell ref="B411:C411"/>
    <mergeCell ref="B413:C413"/>
    <mergeCell ref="B414:C414"/>
    <mergeCell ref="B415:C415"/>
    <mergeCell ref="B412:C412"/>
    <mergeCell ref="B417:C417"/>
    <mergeCell ref="B419:C419"/>
    <mergeCell ref="B420:C420"/>
    <mergeCell ref="B425:C425"/>
    <mergeCell ref="B421:C421"/>
    <mergeCell ref="B422:C422"/>
    <mergeCell ref="B423:C423"/>
    <mergeCell ref="B424:C424"/>
  </mergeCells>
  <phoneticPr fontId="2"/>
  <hyperlinks>
    <hyperlink ref="B405" r:id="rId1"/>
    <hyperlink ref="B400" r:id="rId2"/>
  </hyperlinks>
  <printOptions horizontalCentered="1"/>
  <pageMargins left="0.31496062992125984" right="0.31496062992125984" top="0.55118110236220474" bottom="0.55118110236220474" header="0.31496062992125984" footer="0.31496062992125984"/>
  <pageSetup paperSize="9" scale="50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F10" sqref="F10"/>
    </sheetView>
  </sheetViews>
  <sheetFormatPr defaultColWidth="12.375" defaultRowHeight="13.5"/>
  <cols>
    <col min="1" max="2" width="12.375" style="4"/>
    <col min="3" max="3" width="23.625" style="4" customWidth="1"/>
    <col min="4" max="4" width="23.25" style="4" customWidth="1"/>
    <col min="5" max="5" width="36.375" style="4" customWidth="1"/>
    <col min="6" max="6" width="53.875" style="4" customWidth="1"/>
    <col min="7" max="7" width="45" style="4" customWidth="1"/>
    <col min="8" max="16384" width="12.375" style="4"/>
  </cols>
  <sheetData>
    <row r="1" spans="1:7" ht="14.25">
      <c r="A1" s="3" t="s">
        <v>61</v>
      </c>
      <c r="B1" s="3" t="s">
        <v>62</v>
      </c>
      <c r="C1" s="3" t="s">
        <v>63</v>
      </c>
      <c r="D1" s="3" t="s">
        <v>64</v>
      </c>
      <c r="E1" s="3" t="s">
        <v>65</v>
      </c>
      <c r="F1" s="3" t="s">
        <v>66</v>
      </c>
      <c r="G1" s="3" t="s">
        <v>67</v>
      </c>
    </row>
    <row r="2" spans="1:7">
      <c r="A2" s="334" t="s">
        <v>54</v>
      </c>
      <c r="B2" s="5" t="s">
        <v>68</v>
      </c>
      <c r="C2" s="6" t="s">
        <v>69</v>
      </c>
      <c r="D2" s="6" t="s">
        <v>70</v>
      </c>
      <c r="E2" s="332" t="s">
        <v>71</v>
      </c>
      <c r="F2" s="337" t="s">
        <v>72</v>
      </c>
      <c r="G2" s="338" t="s">
        <v>73</v>
      </c>
    </row>
    <row r="3" spans="1:7">
      <c r="A3" s="334"/>
      <c r="B3" s="6" t="s">
        <v>74</v>
      </c>
      <c r="C3" s="6" t="s">
        <v>75</v>
      </c>
      <c r="D3" s="7">
        <v>1840</v>
      </c>
      <c r="E3" s="333"/>
      <c r="F3" s="337"/>
      <c r="G3" s="339"/>
    </row>
    <row r="4" spans="1:7">
      <c r="A4" s="334" t="s">
        <v>55</v>
      </c>
      <c r="B4" s="6" t="s">
        <v>76</v>
      </c>
      <c r="C4" s="6" t="s">
        <v>77</v>
      </c>
      <c r="D4" s="6" t="s">
        <v>78</v>
      </c>
      <c r="E4" s="332" t="s">
        <v>79</v>
      </c>
      <c r="F4" s="340" t="s">
        <v>80</v>
      </c>
      <c r="G4" s="340"/>
    </row>
    <row r="5" spans="1:7">
      <c r="A5" s="334"/>
      <c r="B5" s="6" t="s">
        <v>81</v>
      </c>
      <c r="C5" s="6" t="s">
        <v>82</v>
      </c>
      <c r="D5" s="8">
        <v>1840</v>
      </c>
      <c r="E5" s="333"/>
      <c r="F5" s="340"/>
      <c r="G5" s="340"/>
    </row>
    <row r="6" spans="1:7">
      <c r="A6" s="334" t="s">
        <v>56</v>
      </c>
      <c r="B6" s="6" t="s">
        <v>83</v>
      </c>
      <c r="C6" s="6" t="s">
        <v>84</v>
      </c>
      <c r="D6" s="6" t="s">
        <v>78</v>
      </c>
      <c r="E6" s="332" t="s">
        <v>85</v>
      </c>
      <c r="F6" s="332" t="s">
        <v>86</v>
      </c>
      <c r="G6" s="332" t="s">
        <v>73</v>
      </c>
    </row>
    <row r="7" spans="1:7">
      <c r="A7" s="334"/>
      <c r="B7" s="6" t="s">
        <v>74</v>
      </c>
      <c r="C7" s="6" t="s">
        <v>87</v>
      </c>
      <c r="D7" s="6" t="s">
        <v>87</v>
      </c>
      <c r="E7" s="333"/>
      <c r="F7" s="333"/>
      <c r="G7" s="335"/>
    </row>
    <row r="8" spans="1:7">
      <c r="A8" s="334" t="s">
        <v>57</v>
      </c>
      <c r="B8" s="6" t="s">
        <v>83</v>
      </c>
      <c r="C8" s="6" t="s">
        <v>84</v>
      </c>
      <c r="D8" s="6" t="s">
        <v>78</v>
      </c>
      <c r="E8" s="332" t="s">
        <v>88</v>
      </c>
      <c r="F8" s="332" t="s">
        <v>89</v>
      </c>
      <c r="G8" s="335"/>
    </row>
    <row r="9" spans="1:7">
      <c r="A9" s="334"/>
      <c r="B9" s="6" t="s">
        <v>74</v>
      </c>
      <c r="C9" s="6" t="s">
        <v>87</v>
      </c>
      <c r="D9" s="6" t="s">
        <v>87</v>
      </c>
      <c r="E9" s="333"/>
      <c r="F9" s="333"/>
      <c r="G9" s="333"/>
    </row>
    <row r="10" spans="1:7">
      <c r="A10" s="334" t="s">
        <v>58</v>
      </c>
      <c r="B10" s="6"/>
      <c r="C10" s="6"/>
      <c r="D10" s="6"/>
      <c r="E10" s="6"/>
      <c r="F10" s="6"/>
      <c r="G10" s="6"/>
    </row>
    <row r="11" spans="1:7">
      <c r="A11" s="334"/>
      <c r="B11" s="6"/>
      <c r="C11" s="6"/>
      <c r="D11" s="6"/>
      <c r="E11" s="6"/>
      <c r="F11" s="6"/>
      <c r="G11" s="6"/>
    </row>
    <row r="12" spans="1:7">
      <c r="A12" s="334" t="s">
        <v>59</v>
      </c>
      <c r="B12" s="6"/>
      <c r="C12" s="6"/>
      <c r="D12" s="6"/>
      <c r="E12" s="6"/>
      <c r="F12" s="6"/>
      <c r="G12" s="6"/>
    </row>
    <row r="13" spans="1:7">
      <c r="A13" s="334"/>
      <c r="B13" s="6"/>
      <c r="C13" s="6"/>
      <c r="D13" s="6"/>
      <c r="E13" s="6"/>
      <c r="F13" s="6"/>
      <c r="G13" s="6"/>
    </row>
    <row r="14" spans="1:7">
      <c r="A14" s="336" t="s">
        <v>60</v>
      </c>
      <c r="B14" s="6" t="s">
        <v>68</v>
      </c>
      <c r="C14" s="6" t="s">
        <v>84</v>
      </c>
      <c r="D14" s="6" t="s">
        <v>78</v>
      </c>
      <c r="E14" s="332" t="s">
        <v>90</v>
      </c>
      <c r="F14" s="332" t="s">
        <v>91</v>
      </c>
      <c r="G14" s="332" t="s">
        <v>92</v>
      </c>
    </row>
    <row r="15" spans="1:7">
      <c r="A15" s="336"/>
      <c r="B15" s="6" t="s">
        <v>74</v>
      </c>
      <c r="C15" s="6" t="s">
        <v>93</v>
      </c>
      <c r="D15" s="9">
        <v>1645</v>
      </c>
      <c r="E15" s="333"/>
      <c r="F15" s="333"/>
      <c r="G15" s="333"/>
    </row>
  </sheetData>
  <mergeCells count="21">
    <mergeCell ref="A2:A3"/>
    <mergeCell ref="E2:E3"/>
    <mergeCell ref="F2:F3"/>
    <mergeCell ref="G2:G3"/>
    <mergeCell ref="A4:A5"/>
    <mergeCell ref="E4:E5"/>
    <mergeCell ref="F4:F5"/>
    <mergeCell ref="G4:G5"/>
    <mergeCell ref="G14:G15"/>
    <mergeCell ref="A6:A7"/>
    <mergeCell ref="E6:E7"/>
    <mergeCell ref="F6:F7"/>
    <mergeCell ref="G6:G9"/>
    <mergeCell ref="A8:A9"/>
    <mergeCell ref="E8:E9"/>
    <mergeCell ref="F8:F9"/>
    <mergeCell ref="A10:A11"/>
    <mergeCell ref="A12:A13"/>
    <mergeCell ref="A14:A15"/>
    <mergeCell ref="E14:E15"/>
    <mergeCell ref="F14:F15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5" sqref="H25"/>
    </sheetView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STC1</dc:creator>
  <cp:lastModifiedBy>范瑞芬</cp:lastModifiedBy>
  <cp:lastPrinted>2018-08-27T03:46:39Z</cp:lastPrinted>
  <dcterms:created xsi:type="dcterms:W3CDTF">2018-07-23T10:56:13Z</dcterms:created>
  <dcterms:modified xsi:type="dcterms:W3CDTF">2018-09-03T02:55:49Z</dcterms:modified>
</cp:coreProperties>
</file>