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updateLinks="never" defaultThemeVersion="124226"/>
  <bookViews>
    <workbookView xWindow="0" yWindow="0" windowWidth="25600" windowHeight="12210" tabRatio="924"/>
  </bookViews>
  <sheets>
    <sheet name="会议需求表（通用）" sheetId="44" r:id="rId1"/>
  </sheets>
  <definedNames>
    <definedName name="_xlnm.Print_Area" localSheetId="0">'会议需求表（通用）'!$A$1:$O$83</definedName>
    <definedName name="_xlnm.Print_Titles" localSheetId="0">'会议需求表（通用）'!$1:$7</definedName>
  </definedNames>
  <calcPr calcId="162913"/>
</workbook>
</file>

<file path=xl/calcChain.xml><?xml version="1.0" encoding="utf-8"?>
<calcChain xmlns="http://schemas.openxmlformats.org/spreadsheetml/2006/main">
  <c r="N25" i="44" l="1"/>
  <c r="N24" i="44"/>
  <c r="N23" i="44" l="1"/>
  <c r="N76" i="44"/>
  <c r="N75" i="44"/>
  <c r="N74" i="44"/>
  <c r="N73" i="44"/>
  <c r="N69" i="44"/>
  <c r="N70" i="44" s="1"/>
  <c r="N60" i="44"/>
  <c r="N59" i="44"/>
  <c r="N58" i="44"/>
  <c r="N57" i="44"/>
  <c r="N53" i="44"/>
  <c r="N52" i="44"/>
  <c r="N51" i="44"/>
  <c r="N50" i="44"/>
  <c r="N49" i="44"/>
  <c r="N48" i="44"/>
  <c r="N47" i="44"/>
  <c r="N46" i="44"/>
  <c r="N45" i="44"/>
  <c r="N44" i="44"/>
  <c r="N43" i="44"/>
  <c r="N39" i="44"/>
  <c r="N38" i="44"/>
  <c r="N37" i="44"/>
  <c r="N36" i="44"/>
  <c r="N35" i="44"/>
  <c r="N34" i="44"/>
  <c r="N33" i="44"/>
  <c r="N32" i="44"/>
  <c r="N31" i="44"/>
  <c r="N30" i="44"/>
  <c r="N26" i="44"/>
  <c r="N18" i="44"/>
  <c r="N17" i="44"/>
  <c r="N16" i="44"/>
  <c r="N15" i="44"/>
  <c r="N14" i="44"/>
  <c r="N13" i="44"/>
  <c r="N12" i="44"/>
  <c r="N11" i="44"/>
  <c r="N10" i="44"/>
  <c r="N54" i="44" l="1"/>
  <c r="N61" i="44"/>
  <c r="N40" i="44"/>
  <c r="N27" i="44"/>
  <c r="N19" i="44"/>
  <c r="N77" i="44"/>
  <c r="N78" i="44" s="1"/>
  <c r="N62" i="44" l="1"/>
  <c r="J65" i="44" s="1"/>
  <c r="N65" i="44" s="1"/>
  <c r="N66" i="44" s="1"/>
  <c r="J81" i="44" s="1"/>
  <c r="N81" i="44" s="1"/>
  <c r="N82" i="44" s="1"/>
</calcChain>
</file>

<file path=xl/sharedStrings.xml><?xml version="1.0" encoding="utf-8"?>
<sst xmlns="http://schemas.openxmlformats.org/spreadsheetml/2006/main" count="326" uniqueCount="182">
  <si>
    <t>备注</t>
  </si>
  <si>
    <t>供应商名称：</t>
  </si>
  <si>
    <t>会议类型：</t>
  </si>
  <si>
    <t>联系人/电话：</t>
  </si>
  <si>
    <t>会议时间：</t>
  </si>
  <si>
    <t>备注：</t>
  </si>
  <si>
    <t>A</t>
  </si>
  <si>
    <t>A-1</t>
  </si>
  <si>
    <t>会议室1</t>
  </si>
  <si>
    <t>投影仪/幕布</t>
  </si>
  <si>
    <t>茶歇</t>
  </si>
  <si>
    <t>台/天</t>
  </si>
  <si>
    <t>人/天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</si>
  <si>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</si>
  <si>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</si>
  <si>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</si>
  <si>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</si>
  <si>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</si>
  <si>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</si>
  <si>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</si>
  <si>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</si>
  <si>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</si>
  <si>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</si>
  <si>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</si>
  <si>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</si>
  <si>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其他</t>
  </si>
  <si>
    <t>C-2</t>
  </si>
  <si>
    <t>C-4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</si>
  <si>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</si>
  <si>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</si>
  <si>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</si>
  <si>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</si>
  <si>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</si>
  <si>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</si>
  <si>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</si>
  <si>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</si>
  <si>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讲台/签到台鲜花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</si>
  <si>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</si>
  <si>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</si>
  <si>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</si>
  <si>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</si>
  <si>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</si>
  <si>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</si>
  <si>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</si>
  <si>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</si>
  <si>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</si>
  <si>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摄像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</si>
  <si>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</si>
  <si>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</si>
  <si>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</si>
  <si>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</si>
  <si>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</si>
  <si>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</si>
  <si>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</si>
  <si>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</si>
  <si>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</si>
  <si>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</si>
  <si>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</si>
  <si>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</si>
  <si>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</si>
  <si>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</si>
  <si>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</si>
  <si>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</si>
  <si>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</si>
  <si>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</si>
  <si>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</si>
  <si>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</si>
  <si>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</si>
  <si>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</si>
  <si>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</si>
  <si>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</si>
  <si>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</si>
  <si>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</si>
  <si>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</si>
  <si>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</si>
  <si>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如有固定价格请填写</t>
  </si>
  <si>
    <t>瓶</t>
  </si>
  <si>
    <t>E-3</t>
  </si>
  <si>
    <t>A-5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</si>
  <si>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</si>
  <si>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</si>
  <si>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</si>
  <si>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</si>
  <si>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</si>
  <si>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</si>
  <si>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</si>
  <si>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</si>
  <si>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</si>
  <si>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</si>
  <si>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</si>
  <si>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</si>
  <si>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</si>
  <si>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</si>
  <si>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行政大床房</t>
  </si>
  <si>
    <t>简易搭建或会议包价</t>
  </si>
  <si>
    <t>合计：</t>
  </si>
  <si>
    <t>餐次</t>
  </si>
  <si>
    <t>用餐</t>
  </si>
  <si>
    <t>正餐</t>
  </si>
  <si>
    <t>餐</t>
  </si>
  <si>
    <t>含/不含服务费</t>
  </si>
  <si>
    <t>交通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</si>
  <si>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</si>
  <si>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t>Buick GL8商务车</t>
  </si>
  <si>
    <t>其他，45座空调车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</si>
  <si>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包车</t>
    </r>
  </si>
  <si>
    <t>高铁或动车票</t>
  </si>
  <si>
    <t>座</t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</si>
  <si>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</si>
  <si>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t>报价含递送服务及快递</t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</si>
  <si>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</si>
  <si>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</si>
  <si>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</si>
  <si>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</si>
  <si>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</si>
  <si>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</si>
  <si>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</si>
  <si>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</si>
  <si>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</si>
  <si>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</si>
  <si>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</si>
  <si>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</si>
  <si>
    <t>H-2</t>
  </si>
  <si>
    <t>H-3</t>
  </si>
  <si>
    <t>国际航段2</t>
  </si>
  <si>
    <t>H-4</t>
  </si>
  <si>
    <t>国内集结等</t>
  </si>
  <si>
    <t>国内机票收取3%服务费，国际机票不收取服务费。</t>
  </si>
  <si>
    <t>包含服务费、早餐</t>
  </si>
  <si>
    <t xml:space="preserve"> 参加人数：</t>
  </si>
  <si>
    <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</si>
  <si>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</si>
  <si>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</si>
  <si>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</si>
  <si>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</si>
  <si>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</si>
  <si>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</si>
  <si>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</si>
  <si>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</si>
  <si>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</si>
  <si>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</si>
  <si>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</si>
  <si>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午</t>
  </si>
  <si>
    <t>一等</t>
  </si>
  <si>
    <t>经济</t>
  </si>
  <si>
    <t>散客</t>
  </si>
  <si>
    <t>二等</t>
  </si>
  <si>
    <t>桌餐</t>
  </si>
  <si>
    <t>国内会议</t>
  </si>
  <si>
    <t>5000+流明投影仪，不低于120寸幕布</t>
  </si>
  <si>
    <r>
      <t>长、宽、高分别是，</t>
    </r>
    <r>
      <rPr>
        <u/>
        <sz val="9"/>
        <color rgb="FFC00000"/>
        <rFont val="宋体"/>
        <family val="3"/>
        <charset val="134"/>
      </rPr>
      <t xml:space="preserve">  4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5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米</t>
    </r>
  </si>
  <si>
    <t>中华皮肤科杂志指南面对面-武汉站</t>
  </si>
  <si>
    <t>2018年7月28日</t>
  </si>
  <si>
    <t>武汉</t>
  </si>
  <si>
    <t>层高4.5米以上,80人课桌与剧院混合28号下午半天</t>
  </si>
  <si>
    <r>
      <t xml:space="preserve">从 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</si>
  <si>
    <t xml:space="preserve">从至 </t>
  </si>
  <si>
    <r>
      <t xml:space="preserve">从 各地 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>至 武汉</t>
    </r>
  </si>
  <si>
    <t>28号2人 29号1人</t>
  </si>
  <si>
    <t>28人下午茶歇</t>
    <phoneticPr fontId="21" type="noConversion"/>
  </si>
  <si>
    <t>按照人次报价</t>
    <phoneticPr fontId="21" type="noConversion"/>
  </si>
  <si>
    <t>经济</t>
    <phoneticPr fontId="21" type="noConversion"/>
  </si>
  <si>
    <t>散客</t>
    <phoneticPr fontId="21" type="noConversion"/>
  </si>
  <si>
    <t>中国康辉旅游集团有限公司</t>
    <phoneticPr fontId="21" type="noConversion"/>
  </si>
  <si>
    <t>靳晓峰/13901093966</t>
    <phoneticPr fontId="21" type="noConversion"/>
  </si>
  <si>
    <t>人/次</t>
    <phoneticPr fontId="21" type="noConversion"/>
  </si>
  <si>
    <t>酒店4F【唐厅】202平米，3.3米高</t>
    <phoneticPr fontId="21" type="noConversion"/>
  </si>
  <si>
    <t>外租【5000流明投影仪+120寸幕布】</t>
    <phoneticPr fontId="21" type="noConversion"/>
  </si>
  <si>
    <t>宝丽布桁架</t>
    <phoneticPr fontId="21" type="noConversion"/>
  </si>
  <si>
    <t>2*1.2米</t>
    <phoneticPr fontId="21" type="noConversion"/>
  </si>
  <si>
    <t>会议地酒店：
武汉锦江国际大酒店</t>
    <phoneticPr fontId="21" type="noConversion"/>
  </si>
  <si>
    <t>安斯泰来制药（中国）有限公司会议结算单</t>
    <phoneticPr fontId="21" type="noConversion"/>
  </si>
  <si>
    <r>
      <t>从重庆至武汉</t>
    </r>
    <r>
      <rPr>
        <sz val="9"/>
        <rFont val="宋体"/>
        <family val="3"/>
        <charset val="134"/>
      </rPr>
      <t xml:space="preserve"> </t>
    </r>
    <phoneticPr fontId="21" type="noConversion"/>
  </si>
  <si>
    <t>从 深圳 至武汉</t>
    <phoneticPr fontId="21" type="noConversion"/>
  </si>
  <si>
    <r>
      <t>减免3</t>
    </r>
    <r>
      <rPr>
        <sz val="9"/>
        <color theme="1"/>
        <rFont val="宋体"/>
        <family val="3"/>
        <charset val="134"/>
      </rPr>
      <t>00元</t>
    </r>
    <phoneticPr fontId="21" type="noConversion"/>
  </si>
  <si>
    <t>4座帕萨特或别克</t>
    <phoneticPr fontId="21" type="noConversion"/>
  </si>
  <si>
    <t>4座帕萨特酒店备车</t>
    <phoneticPr fontId="21" type="noConversion"/>
  </si>
  <si>
    <t>桌</t>
  </si>
  <si>
    <t>火车票及打车票报销</t>
  </si>
  <si>
    <t>63+18</t>
  </si>
  <si>
    <t>12瓶白酒1725.95，96瓶啤酒309.19,16瓶可乐112</t>
  </si>
  <si>
    <t>客户与陪同合住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</si>
</sst>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_ * #,##0_ ;_ * \-#,##0_ ;_ * &quot;-&quot;??_ ;_ @_ "/>
    <numFmt numFmtId="177" formatCode="#,##0;[Red]#,##0"/>
    <numFmt numFmtId="178" formatCode="#,##0.00_ "/>
    <numFmt numFmtId="179" formatCode="0.00_);[Red]\(0.00\)"/>
    <numFmt numFmtId="180" formatCode="#,##0.00;[Red]#,##0.00"/>
  </numFmts>
  <fonts count="25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u/>
      <sz val="9"/>
      <color rgb="FFC00000"/>
      <name val="宋体"/>
      <family val="3"/>
      <charset val="134"/>
    </font>
    <font>
      <sz val="9"/>
      <color rgb="FFC00000"/>
      <name val="宋体"/>
      <family val="3"/>
      <charset val="134"/>
    </font>
    <font>
      <b/>
      <sz val="8"/>
      <color rgb="FFC00000"/>
      <name val="宋体"/>
      <family val="3"/>
      <charset val="134"/>
    </font>
    <font>
      <b/>
      <u/>
      <sz val="9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sz val="9"/>
      <name val="宋体"/>
      <family val="2"/>
      <scheme val="minor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</cellStyleXfs>
  <cellXfs count="276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176" fontId="9" fillId="6" borderId="41" xfId="5" applyNumberFormat="1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76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horizontal="left" vertical="center"/>
    </xf>
    <xf numFmtId="0" fontId="9" fillId="6" borderId="45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6" borderId="21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6" borderId="25" xfId="4" applyFont="1" applyFill="1" applyBorder="1" applyAlignment="1">
      <alignment horizontal="center" vertical="center"/>
    </xf>
    <xf numFmtId="0" fontId="9" fillId="0" borderId="25" xfId="4" applyFont="1" applyFill="1" applyBorder="1" applyAlignment="1">
      <alignment horizontal="center" vertical="center"/>
    </xf>
    <xf numFmtId="0" fontId="9" fillId="6" borderId="47" xfId="4" applyFont="1" applyFill="1" applyBorder="1" applyAlignment="1">
      <alignment horizontal="center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0" borderId="47" xfId="4" applyFont="1" applyFill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7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4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7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177" fontId="9" fillId="0" borderId="41" xfId="4" applyNumberFormat="1" applyFont="1" applyBorder="1" applyAlignment="1">
      <alignment vertical="center"/>
    </xf>
    <xf numFmtId="177" fontId="9" fillId="0" borderId="43" xfId="4" applyNumberFormat="1" applyFont="1" applyBorder="1" applyAlignment="1">
      <alignment vertical="center"/>
    </xf>
    <xf numFmtId="177" fontId="9" fillId="0" borderId="45" xfId="4" applyNumberFormat="1" applyFont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177" fontId="9" fillId="0" borderId="10" xfId="4" applyNumberFormat="1" applyFont="1" applyBorder="1" applyAlignment="1">
      <alignment vertical="center"/>
    </xf>
    <xf numFmtId="0" fontId="9" fillId="0" borderId="46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177" fontId="9" fillId="0" borderId="21" xfId="4" applyNumberFormat="1" applyFont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0" fontId="9" fillId="3" borderId="25" xfId="4" applyFont="1" applyFill="1" applyBorder="1" applyAlignment="1">
      <alignment vertical="center"/>
    </xf>
    <xf numFmtId="177" fontId="9" fillId="0" borderId="25" xfId="4" applyNumberFormat="1" applyFont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177" fontId="9" fillId="0" borderId="22" xfId="4" applyNumberFormat="1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177" fontId="9" fillId="0" borderId="47" xfId="4" applyNumberFormat="1" applyFont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0" fontId="9" fillId="0" borderId="53" xfId="4" applyFont="1" applyBorder="1" applyAlignment="1">
      <alignment vertical="center"/>
    </xf>
    <xf numFmtId="177" fontId="9" fillId="0" borderId="19" xfId="4" applyNumberFormat="1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177" fontId="9" fillId="0" borderId="1" xfId="4" applyNumberFormat="1" applyFont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177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7" xfId="4" applyFont="1" applyBorder="1" applyAlignment="1">
      <alignment horizontal="center" vertical="center"/>
    </xf>
    <xf numFmtId="177" fontId="9" fillId="2" borderId="60" xfId="5" applyNumberFormat="1" applyFont="1" applyFill="1" applyBorder="1" applyAlignment="1">
      <alignment vertical="center"/>
    </xf>
    <xf numFmtId="177" fontId="9" fillId="0" borderId="61" xfId="4" applyNumberFormat="1" applyFont="1" applyBorder="1" applyAlignment="1">
      <alignment vertical="center"/>
    </xf>
    <xf numFmtId="0" fontId="9" fillId="0" borderId="62" xfId="4" applyFont="1" applyBorder="1" applyAlignment="1">
      <alignment vertical="center"/>
    </xf>
    <xf numFmtId="0" fontId="9" fillId="0" borderId="49" xfId="4" applyFont="1" applyBorder="1" applyAlignment="1">
      <alignment horizontal="center" vertical="center"/>
    </xf>
    <xf numFmtId="177" fontId="9" fillId="2" borderId="63" xfId="5" applyNumberFormat="1" applyFont="1" applyFill="1" applyBorder="1" applyAlignment="1">
      <alignment vertical="center"/>
    </xf>
    <xf numFmtId="0" fontId="9" fillId="0" borderId="64" xfId="4" applyFont="1" applyBorder="1" applyAlignment="1">
      <alignment vertical="center"/>
    </xf>
    <xf numFmtId="0" fontId="7" fillId="0" borderId="49" xfId="2" applyFont="1" applyBorder="1" applyAlignment="1">
      <alignment horizontal="center" vertical="center"/>
    </xf>
    <xf numFmtId="0" fontId="9" fillId="2" borderId="64" xfId="4" applyFont="1" applyFill="1" applyBorder="1" applyAlignment="1">
      <alignment vertical="center"/>
    </xf>
    <xf numFmtId="0" fontId="7" fillId="0" borderId="65" xfId="2" applyFont="1" applyBorder="1" applyAlignment="1">
      <alignment horizontal="center" vertical="center"/>
    </xf>
    <xf numFmtId="177" fontId="9" fillId="2" borderId="66" xfId="5" applyNumberFormat="1" applyFont="1" applyFill="1" applyBorder="1" applyAlignment="1">
      <alignment vertical="center"/>
    </xf>
    <xf numFmtId="0" fontId="9" fillId="2" borderId="67" xfId="4" applyFont="1" applyFill="1" applyBorder="1" applyAlignment="1">
      <alignment vertical="center"/>
    </xf>
    <xf numFmtId="0" fontId="9" fillId="0" borderId="68" xfId="4" applyFont="1" applyBorder="1" applyAlignment="1">
      <alignment vertical="center"/>
    </xf>
    <xf numFmtId="0" fontId="9" fillId="0" borderId="69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70" xfId="2" applyFont="1" applyFill="1" applyBorder="1" applyAlignment="1">
      <alignment horizontal="center" vertical="center"/>
    </xf>
    <xf numFmtId="0" fontId="3" fillId="5" borderId="71" xfId="2" applyFont="1" applyFill="1" applyBorder="1" applyAlignment="1">
      <alignment horizontal="center" vertical="center"/>
    </xf>
    <xf numFmtId="0" fontId="9" fillId="0" borderId="72" xfId="4" applyFont="1" applyBorder="1" applyAlignment="1">
      <alignment vertical="center"/>
    </xf>
    <xf numFmtId="0" fontId="9" fillId="0" borderId="73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77" fontId="9" fillId="2" borderId="74" xfId="5" applyNumberFormat="1" applyFont="1" applyFill="1" applyBorder="1" applyAlignment="1">
      <alignment vertical="center"/>
    </xf>
    <xf numFmtId="0" fontId="9" fillId="2" borderId="75" xfId="4" applyFont="1" applyFill="1" applyBorder="1" applyAlignment="1">
      <alignment vertical="center"/>
    </xf>
    <xf numFmtId="0" fontId="9" fillId="0" borderId="38" xfId="4" applyFont="1" applyBorder="1" applyAlignment="1">
      <alignment horizontal="center" vertical="center"/>
    </xf>
    <xf numFmtId="177" fontId="9" fillId="2" borderId="70" xfId="5" applyNumberFormat="1" applyFont="1" applyFill="1" applyBorder="1" applyAlignment="1">
      <alignment vertical="center"/>
    </xf>
    <xf numFmtId="0" fontId="9" fillId="2" borderId="71" xfId="4" applyFont="1" applyFill="1" applyBorder="1" applyAlignment="1">
      <alignment vertical="center"/>
    </xf>
    <xf numFmtId="0" fontId="9" fillId="0" borderId="76" xfId="4" applyFont="1" applyBorder="1" applyAlignment="1">
      <alignment vertical="center"/>
    </xf>
    <xf numFmtId="0" fontId="9" fillId="0" borderId="77" xfId="4" applyFont="1" applyBorder="1" applyAlignment="1">
      <alignment vertical="center"/>
    </xf>
    <xf numFmtId="0" fontId="3" fillId="5" borderId="78" xfId="2" applyFont="1" applyFill="1" applyBorder="1" applyAlignment="1">
      <alignment horizontal="center" vertical="center"/>
    </xf>
    <xf numFmtId="0" fontId="3" fillId="5" borderId="79" xfId="2" applyFont="1" applyFill="1" applyBorder="1" applyAlignment="1">
      <alignment horizontal="center" vertical="center"/>
    </xf>
    <xf numFmtId="0" fontId="9" fillId="0" borderId="80" xfId="4" applyFont="1" applyBorder="1" applyAlignment="1">
      <alignment vertical="center"/>
    </xf>
    <xf numFmtId="0" fontId="9" fillId="0" borderId="81" xfId="4" applyFont="1" applyBorder="1" applyAlignment="1">
      <alignment vertical="center"/>
    </xf>
    <xf numFmtId="0" fontId="3" fillId="0" borderId="57" xfId="2" applyFont="1" applyBorder="1" applyAlignment="1">
      <alignment horizontal="center" vertical="center"/>
    </xf>
    <xf numFmtId="177" fontId="9" fillId="2" borderId="82" xfId="5" applyNumberFormat="1" applyFont="1" applyFill="1" applyBorder="1" applyAlignment="1">
      <alignment vertical="center"/>
    </xf>
    <xf numFmtId="0" fontId="9" fillId="2" borderId="83" xfId="4" applyFont="1" applyFill="1" applyBorder="1" applyAlignment="1">
      <alignment vertical="center"/>
    </xf>
    <xf numFmtId="0" fontId="3" fillId="0" borderId="49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177" fontId="9" fillId="2" borderId="84" xfId="5" applyNumberFormat="1" applyFont="1" applyFill="1" applyBorder="1" applyAlignment="1">
      <alignment vertical="center"/>
    </xf>
    <xf numFmtId="0" fontId="9" fillId="2" borderId="85" xfId="4" applyFont="1" applyFill="1" applyBorder="1" applyAlignment="1">
      <alignment vertical="center"/>
    </xf>
    <xf numFmtId="177" fontId="9" fillId="2" borderId="86" xfId="5" applyNumberFormat="1" applyFont="1" applyFill="1" applyBorder="1" applyAlignment="1">
      <alignment vertical="center"/>
    </xf>
    <xf numFmtId="0" fontId="9" fillId="2" borderId="87" xfId="4" applyFont="1" applyFill="1" applyBorder="1" applyAlignment="1">
      <alignment vertical="center"/>
    </xf>
    <xf numFmtId="0" fontId="9" fillId="0" borderId="54" xfId="4" applyFont="1" applyBorder="1" applyAlignment="1">
      <alignment horizontal="center" vertical="center"/>
    </xf>
    <xf numFmtId="0" fontId="9" fillId="4" borderId="88" xfId="4" applyFont="1" applyFill="1" applyBorder="1" applyAlignment="1">
      <alignment vertical="center"/>
    </xf>
    <xf numFmtId="0" fontId="9" fillId="4" borderId="89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90" xfId="3" applyFont="1" applyFill="1" applyBorder="1" applyAlignment="1">
      <alignment horizontal="center" vertical="center"/>
    </xf>
    <xf numFmtId="0" fontId="9" fillId="2" borderId="91" xfId="4" applyFont="1" applyFill="1" applyBorder="1" applyAlignment="1">
      <alignment vertical="center"/>
    </xf>
    <xf numFmtId="0" fontId="9" fillId="4" borderId="76" xfId="4" applyFont="1" applyFill="1" applyBorder="1" applyAlignment="1">
      <alignment vertical="center"/>
    </xf>
    <xf numFmtId="0" fontId="9" fillId="4" borderId="77" xfId="4" applyFont="1" applyFill="1" applyBorder="1" applyAlignment="1">
      <alignment vertical="center"/>
    </xf>
    <xf numFmtId="177" fontId="9" fillId="2" borderId="90" xfId="5" applyNumberFormat="1" applyFont="1" applyFill="1" applyBorder="1" applyAlignment="1">
      <alignment vertical="center"/>
    </xf>
    <xf numFmtId="9" fontId="9" fillId="2" borderId="70" xfId="3" applyFont="1" applyFill="1" applyBorder="1" applyAlignment="1">
      <alignment horizontal="center" vertical="center"/>
    </xf>
    <xf numFmtId="0" fontId="9" fillId="0" borderId="92" xfId="4" applyFont="1" applyBorder="1" applyAlignment="1">
      <alignment vertical="center"/>
    </xf>
    <xf numFmtId="0" fontId="9" fillId="0" borderId="93" xfId="4" applyFont="1" applyBorder="1" applyAlignment="1">
      <alignment vertical="center"/>
    </xf>
    <xf numFmtId="0" fontId="9" fillId="0" borderId="94" xfId="4" applyFont="1" applyBorder="1" applyAlignment="1">
      <alignment vertical="center"/>
    </xf>
    <xf numFmtId="0" fontId="19" fillId="3" borderId="95" xfId="2" applyFont="1" applyFill="1" applyBorder="1" applyAlignment="1" applyProtection="1">
      <alignment horizontal="left" vertical="center"/>
      <protection locked="0"/>
    </xf>
    <xf numFmtId="14" fontId="20" fillId="3" borderId="95" xfId="2" applyNumberFormat="1" applyFont="1" applyFill="1" applyBorder="1" applyAlignment="1" applyProtection="1">
      <alignment horizontal="left" vertical="center"/>
      <protection locked="0"/>
    </xf>
    <xf numFmtId="0" fontId="9" fillId="0" borderId="0" xfId="4" applyFont="1" applyBorder="1" applyAlignment="1">
      <alignment horizontal="left" vertical="top"/>
    </xf>
    <xf numFmtId="0" fontId="10" fillId="0" borderId="96" xfId="4" applyFont="1" applyBorder="1">
      <alignment vertical="center"/>
    </xf>
    <xf numFmtId="0" fontId="23" fillId="2" borderId="64" xfId="4" applyFont="1" applyFill="1" applyBorder="1" applyAlignment="1">
      <alignment vertical="center"/>
    </xf>
    <xf numFmtId="0" fontId="23" fillId="3" borderId="43" xfId="4" applyFont="1" applyFill="1" applyBorder="1" applyAlignment="1">
      <alignment vertical="center"/>
    </xf>
    <xf numFmtId="0" fontId="23" fillId="0" borderId="0" xfId="4" applyFont="1" applyBorder="1">
      <alignment vertical="center"/>
    </xf>
    <xf numFmtId="178" fontId="9" fillId="6" borderId="43" xfId="5" applyNumberFormat="1" applyFont="1" applyFill="1" applyBorder="1" applyAlignment="1">
      <alignment horizontal="right" vertical="center"/>
    </xf>
    <xf numFmtId="0" fontId="23" fillId="0" borderId="64" xfId="4" applyFont="1" applyBorder="1" applyAlignment="1">
      <alignment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44" xfId="4" applyFont="1" applyBorder="1" applyAlignment="1">
      <alignment horizontal="center" vertical="center"/>
    </xf>
    <xf numFmtId="179" fontId="9" fillId="2" borderId="74" xfId="5" applyNumberFormat="1" applyFont="1" applyFill="1" applyBorder="1" applyAlignment="1">
      <alignment vertical="center"/>
    </xf>
    <xf numFmtId="179" fontId="9" fillId="0" borderId="21" xfId="4" applyNumberFormat="1" applyFont="1" applyBorder="1" applyAlignment="1">
      <alignment vertical="center"/>
    </xf>
    <xf numFmtId="179" fontId="9" fillId="2" borderId="63" xfId="5" applyNumberFormat="1" applyFont="1" applyFill="1" applyBorder="1" applyAlignment="1">
      <alignment vertical="center"/>
    </xf>
    <xf numFmtId="179" fontId="9" fillId="0" borderId="43" xfId="4" applyNumberFormat="1" applyFont="1" applyBorder="1" applyAlignment="1">
      <alignment vertical="center"/>
    </xf>
    <xf numFmtId="179" fontId="9" fillId="2" borderId="70" xfId="5" applyNumberFormat="1" applyFont="1" applyFill="1" applyBorder="1" applyAlignment="1">
      <alignment vertical="center"/>
    </xf>
    <xf numFmtId="179" fontId="9" fillId="0" borderId="25" xfId="4" applyNumberFormat="1" applyFont="1" applyBorder="1" applyAlignment="1">
      <alignment vertical="center"/>
    </xf>
    <xf numFmtId="179" fontId="9" fillId="0" borderId="76" xfId="4" applyNumberFormat="1" applyFont="1" applyBorder="1" applyAlignment="1">
      <alignment vertical="center"/>
    </xf>
    <xf numFmtId="179" fontId="9" fillId="0" borderId="9" xfId="4" applyNumberFormat="1" applyFont="1" applyBorder="1" applyAlignment="1">
      <alignment vertical="center"/>
    </xf>
    <xf numFmtId="180" fontId="9" fillId="0" borderId="25" xfId="4" applyNumberFormat="1" applyFont="1" applyBorder="1" applyAlignment="1">
      <alignment vertical="center"/>
    </xf>
    <xf numFmtId="180" fontId="9" fillId="4" borderId="9" xfId="4" applyNumberFormat="1" applyFont="1" applyFill="1" applyBorder="1" applyAlignment="1">
      <alignment vertical="center"/>
    </xf>
    <xf numFmtId="0" fontId="24" fillId="0" borderId="49" xfId="2" applyFont="1" applyBorder="1" applyAlignment="1">
      <alignment horizontal="center" vertical="center"/>
    </xf>
    <xf numFmtId="180" fontId="9" fillId="4" borderId="0" xfId="4" applyNumberFormat="1" applyFont="1" applyFill="1" applyBorder="1" applyAlignment="1">
      <alignment vertical="center"/>
    </xf>
    <xf numFmtId="180" fontId="9" fillId="0" borderId="1" xfId="4" applyNumberFormat="1" applyFont="1" applyBorder="1" applyAlignment="1">
      <alignment vertical="center"/>
    </xf>
    <xf numFmtId="180" fontId="9" fillId="0" borderId="9" xfId="4" applyNumberFormat="1" applyFont="1" applyBorder="1" applyAlignment="1">
      <alignment vertical="center"/>
    </xf>
    <xf numFmtId="2" fontId="9" fillId="2" borderId="64" xfId="4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top"/>
    </xf>
    <xf numFmtId="0" fontId="17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  <xf numFmtId="0" fontId="17" fillId="2" borderId="0" xfId="4" applyFont="1" applyFill="1" applyBorder="1" applyAlignment="1">
      <alignment horizontal="left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18" fillId="3" borderId="9" xfId="2" applyFont="1" applyFill="1" applyBorder="1" applyAlignment="1" applyProtection="1">
      <alignment horizontal="left" vertical="top" wrapText="1"/>
      <protection locked="0"/>
    </xf>
    <xf numFmtId="14" fontId="17" fillId="2" borderId="0" xfId="4" applyNumberFormat="1" applyFont="1" applyFill="1" applyBorder="1" applyAlignment="1">
      <alignment horizontal="left" vertical="center"/>
    </xf>
    <xf numFmtId="0" fontId="9" fillId="0" borderId="55" xfId="4" applyFont="1" applyBorder="1" applyAlignment="1">
      <alignment horizontal="left" vertical="center"/>
    </xf>
    <xf numFmtId="0" fontId="3" fillId="5" borderId="24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0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180" fontId="9" fillId="0" borderId="4" xfId="3" applyNumberFormat="1" applyFont="1" applyBorder="1" applyAlignment="1">
      <alignment horizontal="center" vertical="center"/>
    </xf>
    <xf numFmtId="180" fontId="9" fillId="0" borderId="20" xfId="3" applyNumberFormat="1" applyFont="1" applyBorder="1" applyAlignment="1">
      <alignment horizontal="center" vertical="center"/>
    </xf>
    <xf numFmtId="0" fontId="23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center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51" xfId="2" applyFont="1" applyFill="1" applyBorder="1" applyAlignment="1">
      <alignment horizontal="left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3" fillId="3" borderId="56" xfId="2" applyFont="1" applyFill="1" applyBorder="1" applyAlignment="1">
      <alignment horizontal="left" vertical="center"/>
    </xf>
    <xf numFmtId="0" fontId="9" fillId="3" borderId="57" xfId="4" applyFont="1" applyFill="1" applyBorder="1" applyAlignment="1">
      <alignment horizontal="center" vertical="center"/>
    </xf>
    <xf numFmtId="0" fontId="9" fillId="3" borderId="58" xfId="4" applyFont="1" applyFill="1" applyBorder="1" applyAlignment="1">
      <alignment horizontal="center" vertical="center"/>
    </xf>
    <xf numFmtId="0" fontId="9" fillId="3" borderId="59" xfId="4" applyFont="1" applyFill="1" applyBorder="1" applyAlignment="1">
      <alignment horizontal="center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0" fontId="23" fillId="3" borderId="43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47" xfId="4" applyFont="1" applyFill="1" applyBorder="1" applyAlignment="1">
      <alignment horizontal="left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23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9" fillId="2" borderId="75" xfId="4" applyFont="1" applyFill="1" applyBorder="1" applyAlignment="1">
      <alignment horizontal="center" vertical="center"/>
    </xf>
    <xf numFmtId="0" fontId="9" fillId="2" borderId="83" xfId="4" applyFont="1" applyFill="1" applyBorder="1" applyAlignment="1">
      <alignment horizontal="center" vertical="center"/>
    </xf>
    <xf numFmtId="0" fontId="9" fillId="2" borderId="97" xfId="4" applyFont="1" applyFill="1" applyBorder="1" applyAlignment="1">
      <alignment horizontal="center"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0" borderId="42" xfId="4" applyFont="1" applyBorder="1" applyAlignment="1">
      <alignment horizontal="center" vertical="center"/>
    </xf>
    <xf numFmtId="0" fontId="9" fillId="6" borderId="41" xfId="4" applyFont="1" applyFill="1" applyBorder="1" applyAlignment="1">
      <alignment horizontal="left" vertical="center" wrapText="1"/>
    </xf>
    <xf numFmtId="0" fontId="9" fillId="6" borderId="43" xfId="4" applyFont="1" applyFill="1" applyBorder="1" applyAlignment="1">
      <alignment horizontal="left" vertical="center" wrapText="1"/>
    </xf>
    <xf numFmtId="0" fontId="7" fillId="6" borderId="45" xfId="2" applyFont="1" applyFill="1" applyBorder="1" applyAlignment="1">
      <alignment vertical="center"/>
    </xf>
    <xf numFmtId="0" fontId="7" fillId="6" borderId="43" xfId="2" applyFont="1" applyFill="1" applyBorder="1" applyAlignment="1">
      <alignment vertical="center" wrapText="1"/>
    </xf>
    <xf numFmtId="0" fontId="7" fillId="6" borderId="43" xfId="2" applyFont="1" applyFill="1" applyBorder="1" applyAlignment="1">
      <alignment vertical="center"/>
    </xf>
    <xf numFmtId="0" fontId="22" fillId="6" borderId="43" xfId="2" applyFont="1" applyFill="1" applyBorder="1" applyAlignment="1">
      <alignment vertical="center"/>
    </xf>
    <xf numFmtId="0" fontId="9" fillId="0" borderId="57" xfId="4" applyFont="1" applyFill="1" applyBorder="1" applyAlignment="1">
      <alignment horizontal="left" vertical="center"/>
    </xf>
    <xf numFmtId="0" fontId="9" fillId="0" borderId="58" xfId="4" applyFont="1" applyFill="1" applyBorder="1" applyAlignment="1">
      <alignment horizontal="left" vertical="center"/>
    </xf>
    <xf numFmtId="0" fontId="9" fillId="0" borderId="59" xfId="4" applyFont="1" applyFill="1" applyBorder="1" applyAlignment="1">
      <alignment horizontal="left"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180" fontId="9" fillId="2" borderId="70" xfId="5" applyNumberFormat="1" applyFont="1" applyFill="1" applyBorder="1" applyAlignment="1">
      <alignment vertical="center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0</xdr:row>
      <xdr:rowOff>398980</xdr:rowOff>
    </xdr:to>
    <xdr:pic>
      <xdr:nvPicPr>
        <xdr:cNvPr id="592" name="图片 59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0" y="0"/>
          <a:ext cx="666750" cy="39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Q124"/>
  <sheetViews>
    <sheetView showGridLines="0" tabSelected="1" workbookViewId="0">
      <pane ySplit="8" topLeftCell="A63" activePane="bottomLeft" state="frozen"/>
      <selection pane="bottomLeft" activeCell="M34" sqref="M34:N34"/>
    </sheetView>
  </sheetViews>
  <sheetFormatPr defaultColWidth="9.1796875" defaultRowHeight="12" x14ac:dyDescent="0.25"/>
  <cols>
    <col min="1" max="1" width="4.7265625" style="4" customWidth="1"/>
    <col min="2" max="2" width="15.7265625" style="4" customWidth="1"/>
    <col min="3" max="3" width="14.7265625" style="4" customWidth="1"/>
    <col min="4" max="4" width="4.26953125" style="4" customWidth="1"/>
    <col min="5" max="5" width="6.1796875" style="4" customWidth="1"/>
    <col min="6" max="8" width="4.26953125" style="4" customWidth="1"/>
    <col min="9" max="9" width="13.1796875" style="4" customWidth="1"/>
    <col min="10" max="11" width="5.26953125" style="5" customWidth="1"/>
    <col min="12" max="12" width="5.7265625" style="5" customWidth="1"/>
    <col min="13" max="13" width="11.90625" style="4" customWidth="1"/>
    <col min="14" max="14" width="10.7265625" style="4" customWidth="1"/>
    <col min="15" max="15" width="26.81640625" style="4" customWidth="1"/>
    <col min="16" max="16384" width="9.1796875" style="4"/>
  </cols>
  <sheetData>
    <row r="1" spans="1:17" s="1" customFormat="1" ht="42.75" customHeight="1" x14ac:dyDescent="0.25">
      <c r="A1" s="185" t="s">
        <v>171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7" s="50" customFormat="1" ht="28.5" customHeight="1" thickBot="1" x14ac:dyDescent="0.3">
      <c r="A2" s="191" t="s">
        <v>133</v>
      </c>
      <c r="B2" s="191"/>
      <c r="C2" s="192" t="s">
        <v>151</v>
      </c>
      <c r="D2" s="192"/>
      <c r="E2" s="192"/>
      <c r="F2" s="48" t="s">
        <v>130</v>
      </c>
      <c r="G2" s="51"/>
      <c r="H2" s="51"/>
      <c r="I2" s="186" t="s">
        <v>153</v>
      </c>
      <c r="J2" s="186"/>
      <c r="K2" s="49"/>
      <c r="L2" s="187" t="s">
        <v>1</v>
      </c>
      <c r="M2" s="187"/>
      <c r="N2" s="188" t="s">
        <v>163</v>
      </c>
      <c r="O2" s="188"/>
    </row>
    <row r="3" spans="1:17" s="50" customFormat="1" ht="15" customHeight="1" thickBot="1" x14ac:dyDescent="0.3">
      <c r="A3" s="191" t="s">
        <v>2</v>
      </c>
      <c r="B3" s="191"/>
      <c r="C3" s="156" t="s">
        <v>148</v>
      </c>
      <c r="D3" s="156"/>
      <c r="E3" s="156"/>
      <c r="F3" s="48" t="s">
        <v>129</v>
      </c>
      <c r="G3" s="51"/>
      <c r="H3" s="51"/>
      <c r="I3" s="186" t="s">
        <v>179</v>
      </c>
      <c r="J3" s="186"/>
      <c r="K3" s="49"/>
      <c r="L3" s="187" t="s">
        <v>3</v>
      </c>
      <c r="M3" s="187"/>
      <c r="N3" s="188" t="s">
        <v>164</v>
      </c>
      <c r="O3" s="188"/>
      <c r="Q3" s="159"/>
    </row>
    <row r="4" spans="1:17" s="50" customFormat="1" ht="15" customHeight="1" thickBot="1" x14ac:dyDescent="0.3">
      <c r="A4" s="191" t="s">
        <v>4</v>
      </c>
      <c r="B4" s="191"/>
      <c r="C4" s="157" t="s">
        <v>152</v>
      </c>
      <c r="D4" s="157"/>
      <c r="E4" s="157"/>
      <c r="F4" s="52"/>
      <c r="G4" s="51"/>
      <c r="H4" s="53"/>
      <c r="I4" s="53"/>
      <c r="J4" s="53"/>
      <c r="K4" s="53"/>
      <c r="L4" s="187"/>
      <c r="M4" s="187"/>
      <c r="N4" s="193"/>
      <c r="O4" s="188"/>
    </row>
    <row r="5" spans="1:17" ht="10" customHeight="1" thickBot="1" x14ac:dyDescent="0.3">
      <c r="A5" s="54"/>
      <c r="B5" s="54"/>
      <c r="C5" s="54"/>
      <c r="D5" s="54"/>
      <c r="E5" s="54"/>
      <c r="F5" s="54"/>
      <c r="G5" s="158"/>
      <c r="H5" s="54"/>
      <c r="I5" s="54"/>
      <c r="M5" s="54"/>
      <c r="N5" s="54"/>
      <c r="O5" s="54"/>
    </row>
    <row r="6" spans="1:17" ht="48" customHeight="1" thickTop="1" thickBot="1" x14ac:dyDescent="0.3">
      <c r="A6" s="55" t="s">
        <v>5</v>
      </c>
      <c r="B6" s="189" t="s">
        <v>73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90"/>
    </row>
    <row r="7" spans="1:17" ht="16" customHeight="1" x14ac:dyDescent="0.25">
      <c r="A7" s="256" t="s">
        <v>71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 t="s">
        <v>85</v>
      </c>
      <c r="N7" s="196"/>
      <c r="O7" s="257"/>
    </row>
    <row r="8" spans="1:17" ht="16" customHeight="1" x14ac:dyDescent="0.25">
      <c r="A8" s="6" t="s">
        <v>134</v>
      </c>
      <c r="B8" s="101" t="s">
        <v>71</v>
      </c>
      <c r="C8" s="258" t="s">
        <v>68</v>
      </c>
      <c r="D8" s="259"/>
      <c r="E8" s="259"/>
      <c r="F8" s="259"/>
      <c r="G8" s="259"/>
      <c r="H8" s="259"/>
      <c r="I8" s="259"/>
      <c r="J8" s="101" t="s">
        <v>135</v>
      </c>
      <c r="K8" s="101" t="s">
        <v>136</v>
      </c>
      <c r="L8" s="101" t="s">
        <v>137</v>
      </c>
      <c r="M8" s="101" t="s">
        <v>86</v>
      </c>
      <c r="N8" s="101" t="s">
        <v>67</v>
      </c>
      <c r="O8" s="7" t="s">
        <v>0</v>
      </c>
    </row>
    <row r="9" spans="1:17" s="8" customFormat="1" ht="16" customHeight="1" thickBot="1" x14ac:dyDescent="0.3">
      <c r="A9" s="56" t="s">
        <v>6</v>
      </c>
      <c r="B9" s="57" t="s">
        <v>87</v>
      </c>
      <c r="C9" s="5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59"/>
    </row>
    <row r="10" spans="1:17" ht="16" customHeight="1" thickTop="1" thickBot="1" x14ac:dyDescent="0.3">
      <c r="A10" s="260" t="s">
        <v>7</v>
      </c>
      <c r="B10" s="262" t="s">
        <v>170</v>
      </c>
      <c r="C10" s="11" t="s">
        <v>88</v>
      </c>
      <c r="D10" s="10">
        <v>7</v>
      </c>
      <c r="E10" s="11" t="s">
        <v>89</v>
      </c>
      <c r="F10" s="10">
        <v>27</v>
      </c>
      <c r="G10" s="11" t="s">
        <v>90</v>
      </c>
      <c r="H10" s="10">
        <v>1</v>
      </c>
      <c r="I10" s="11" t="s">
        <v>91</v>
      </c>
      <c r="J10" s="12">
        <v>2</v>
      </c>
      <c r="K10" s="11">
        <v>1</v>
      </c>
      <c r="L10" s="102" t="s">
        <v>72</v>
      </c>
      <c r="M10" s="103">
        <v>480</v>
      </c>
      <c r="N10" s="104">
        <f>J10*K10*M10</f>
        <v>960</v>
      </c>
      <c r="O10" s="105" t="s">
        <v>128</v>
      </c>
    </row>
    <row r="11" spans="1:17" ht="16" customHeight="1" thickTop="1" x14ac:dyDescent="0.25">
      <c r="A11" s="261"/>
      <c r="B11" s="263"/>
      <c r="C11" s="14" t="s">
        <v>92</v>
      </c>
      <c r="D11" s="10">
        <v>7</v>
      </c>
      <c r="E11" s="11" t="s">
        <v>89</v>
      </c>
      <c r="F11" s="10">
        <v>28</v>
      </c>
      <c r="G11" s="11" t="s">
        <v>90</v>
      </c>
      <c r="H11" s="10">
        <v>1</v>
      </c>
      <c r="I11" s="11" t="s">
        <v>91</v>
      </c>
      <c r="J11" s="12">
        <v>15</v>
      </c>
      <c r="K11" s="11">
        <v>1</v>
      </c>
      <c r="L11" s="106" t="s">
        <v>72</v>
      </c>
      <c r="M11" s="107">
        <v>480</v>
      </c>
      <c r="N11" s="61">
        <f t="shared" ref="N11:N14" si="0">J11*K11*M11</f>
        <v>7200</v>
      </c>
      <c r="O11" s="105" t="s">
        <v>128</v>
      </c>
    </row>
    <row r="12" spans="1:17" ht="16" customHeight="1" x14ac:dyDescent="0.25">
      <c r="A12" s="261"/>
      <c r="B12" s="263"/>
      <c r="C12" s="14" t="s">
        <v>88</v>
      </c>
      <c r="D12" s="13">
        <v>7</v>
      </c>
      <c r="E12" s="14" t="s">
        <v>89</v>
      </c>
      <c r="F12" s="13">
        <v>27</v>
      </c>
      <c r="G12" s="14" t="s">
        <v>90</v>
      </c>
      <c r="H12" s="13">
        <v>0.5</v>
      </c>
      <c r="I12" s="14" t="s">
        <v>91</v>
      </c>
      <c r="J12" s="163">
        <v>0.5</v>
      </c>
      <c r="K12" s="14">
        <v>1</v>
      </c>
      <c r="L12" s="106" t="s">
        <v>72</v>
      </c>
      <c r="M12" s="107">
        <v>480</v>
      </c>
      <c r="N12" s="61">
        <f t="shared" si="0"/>
        <v>240</v>
      </c>
      <c r="O12" s="164" t="s">
        <v>181</v>
      </c>
    </row>
    <row r="13" spans="1:17" ht="16" customHeight="1" x14ac:dyDescent="0.25">
      <c r="A13" s="261"/>
      <c r="B13" s="263"/>
      <c r="C13" s="14" t="s">
        <v>92</v>
      </c>
      <c r="D13" s="13"/>
      <c r="E13" s="14" t="s">
        <v>89</v>
      </c>
      <c r="F13" s="13"/>
      <c r="G13" s="14" t="s">
        <v>90</v>
      </c>
      <c r="H13" s="13"/>
      <c r="I13" s="14" t="s">
        <v>91</v>
      </c>
      <c r="J13" s="15"/>
      <c r="K13" s="14"/>
      <c r="L13" s="106" t="s">
        <v>72</v>
      </c>
      <c r="M13" s="107"/>
      <c r="N13" s="61">
        <f t="shared" si="0"/>
        <v>0</v>
      </c>
      <c r="O13" s="108"/>
    </row>
    <row r="14" spans="1:17" ht="16" customHeight="1" x14ac:dyDescent="0.25">
      <c r="A14" s="261"/>
      <c r="B14" s="263"/>
      <c r="C14" s="14" t="s">
        <v>93</v>
      </c>
      <c r="D14" s="13"/>
      <c r="E14" s="14" t="s">
        <v>89</v>
      </c>
      <c r="F14" s="13"/>
      <c r="G14" s="14" t="s">
        <v>90</v>
      </c>
      <c r="H14" s="13"/>
      <c r="I14" s="14" t="s">
        <v>91</v>
      </c>
      <c r="J14" s="15"/>
      <c r="K14" s="14"/>
      <c r="L14" s="106" t="s">
        <v>72</v>
      </c>
      <c r="M14" s="107"/>
      <c r="N14" s="61">
        <f t="shared" si="0"/>
        <v>0</v>
      </c>
      <c r="O14" s="108"/>
    </row>
    <row r="15" spans="1:17" ht="21" customHeight="1" x14ac:dyDescent="0.25">
      <c r="A15" s="261" t="s">
        <v>78</v>
      </c>
      <c r="B15" s="16" t="s">
        <v>8</v>
      </c>
      <c r="C15" s="265" t="s">
        <v>154</v>
      </c>
      <c r="D15" s="265"/>
      <c r="E15" s="265"/>
      <c r="F15" s="265"/>
      <c r="G15" s="265"/>
      <c r="H15" s="265"/>
      <c r="I15" s="265"/>
      <c r="J15" s="13">
        <v>1</v>
      </c>
      <c r="K15" s="13">
        <v>0.5</v>
      </c>
      <c r="L15" s="109" t="s">
        <v>74</v>
      </c>
      <c r="M15" s="107">
        <v>12000</v>
      </c>
      <c r="N15" s="61">
        <f t="shared" ref="N15:N18" si="1">J15*K15*M15</f>
        <v>6000</v>
      </c>
      <c r="O15" s="110" t="s">
        <v>166</v>
      </c>
    </row>
    <row r="16" spans="1:17" ht="16" customHeight="1" x14ac:dyDescent="0.25">
      <c r="A16" s="261"/>
      <c r="B16" s="16" t="s">
        <v>9</v>
      </c>
      <c r="C16" s="266" t="s">
        <v>149</v>
      </c>
      <c r="D16" s="266"/>
      <c r="E16" s="266"/>
      <c r="F16" s="266"/>
      <c r="G16" s="266"/>
      <c r="H16" s="266"/>
      <c r="I16" s="266"/>
      <c r="J16" s="13">
        <v>2</v>
      </c>
      <c r="K16" s="13">
        <v>0.5</v>
      </c>
      <c r="L16" s="109" t="s">
        <v>11</v>
      </c>
      <c r="M16" s="107">
        <v>3200</v>
      </c>
      <c r="N16" s="61">
        <f t="shared" si="1"/>
        <v>3200</v>
      </c>
      <c r="O16" s="110" t="s">
        <v>167</v>
      </c>
    </row>
    <row r="17" spans="1:16" ht="16" customHeight="1" x14ac:dyDescent="0.25">
      <c r="A17" s="261"/>
      <c r="B17" s="16" t="s">
        <v>10</v>
      </c>
      <c r="C17" s="267" t="s">
        <v>159</v>
      </c>
      <c r="D17" s="266"/>
      <c r="E17" s="266"/>
      <c r="F17" s="266"/>
      <c r="G17" s="266"/>
      <c r="H17" s="266"/>
      <c r="I17" s="266"/>
      <c r="J17" s="13">
        <v>40</v>
      </c>
      <c r="K17" s="13">
        <v>1</v>
      </c>
      <c r="L17" s="109" t="s">
        <v>165</v>
      </c>
      <c r="M17" s="107">
        <v>45</v>
      </c>
      <c r="N17" s="61">
        <f t="shared" si="1"/>
        <v>1800</v>
      </c>
      <c r="O17" s="160" t="s">
        <v>160</v>
      </c>
    </row>
    <row r="18" spans="1:16" ht="16" customHeight="1" x14ac:dyDescent="0.25">
      <c r="A18" s="169"/>
      <c r="B18" s="17" t="s">
        <v>25</v>
      </c>
      <c r="C18" s="264" t="s">
        <v>94</v>
      </c>
      <c r="D18" s="264"/>
      <c r="E18" s="264"/>
      <c r="F18" s="264"/>
      <c r="G18" s="264"/>
      <c r="H18" s="264"/>
      <c r="I18" s="264"/>
      <c r="J18" s="18"/>
      <c r="K18" s="18"/>
      <c r="L18" s="111"/>
      <c r="M18" s="112"/>
      <c r="N18" s="62">
        <f t="shared" si="1"/>
        <v>0</v>
      </c>
      <c r="O18" s="113"/>
    </row>
    <row r="19" spans="1:16" ht="16" customHeight="1" thickBot="1" x14ac:dyDescent="0.3">
      <c r="A19" s="63" t="s">
        <v>95</v>
      </c>
      <c r="B19" s="64"/>
      <c r="C19" s="64"/>
      <c r="D19" s="64"/>
      <c r="E19" s="64"/>
      <c r="F19" s="64"/>
      <c r="G19" s="64"/>
      <c r="H19" s="64"/>
      <c r="I19" s="64"/>
      <c r="J19" s="19"/>
      <c r="K19" s="19"/>
      <c r="L19" s="19"/>
      <c r="M19" s="114"/>
      <c r="N19" s="65">
        <f>SUM(N10:N18)</f>
        <v>19400</v>
      </c>
      <c r="O19" s="115"/>
    </row>
    <row r="20" spans="1:16" ht="16" customHeight="1" x14ac:dyDescent="0.25">
      <c r="A20" s="20" t="s">
        <v>134</v>
      </c>
      <c r="B20" s="100" t="s">
        <v>71</v>
      </c>
      <c r="C20" s="271" t="s">
        <v>68</v>
      </c>
      <c r="D20" s="272"/>
      <c r="E20" s="272"/>
      <c r="F20" s="272"/>
      <c r="G20" s="272"/>
      <c r="H20" s="272"/>
      <c r="I20" s="272"/>
      <c r="J20" s="100" t="s">
        <v>50</v>
      </c>
      <c r="K20" s="100" t="s">
        <v>96</v>
      </c>
      <c r="L20" s="116" t="s">
        <v>137</v>
      </c>
      <c r="M20" s="117" t="s">
        <v>86</v>
      </c>
      <c r="N20" s="100" t="s">
        <v>13</v>
      </c>
      <c r="O20" s="118" t="s">
        <v>0</v>
      </c>
    </row>
    <row r="21" spans="1:16" ht="16" customHeight="1" x14ac:dyDescent="0.25">
      <c r="A21" s="66" t="s">
        <v>15</v>
      </c>
      <c r="B21" s="67" t="s">
        <v>97</v>
      </c>
      <c r="C21" s="67"/>
      <c r="D21" s="67"/>
      <c r="E21" s="67"/>
      <c r="F21" s="67"/>
      <c r="G21" s="67"/>
      <c r="H21" s="67"/>
      <c r="I21" s="67"/>
      <c r="J21" s="21"/>
      <c r="K21" s="21"/>
      <c r="L21" s="21"/>
      <c r="M21" s="119"/>
      <c r="N21" s="67"/>
      <c r="O21" s="120"/>
    </row>
    <row r="22" spans="1:16" ht="16" customHeight="1" x14ac:dyDescent="0.25">
      <c r="A22" s="3" t="s">
        <v>16</v>
      </c>
      <c r="B22" s="97" t="s">
        <v>98</v>
      </c>
      <c r="C22" s="68" t="s">
        <v>147</v>
      </c>
      <c r="D22" s="22">
        <v>7</v>
      </c>
      <c r="E22" s="23" t="s">
        <v>89</v>
      </c>
      <c r="F22" s="22">
        <v>27</v>
      </c>
      <c r="G22" s="23" t="s">
        <v>90</v>
      </c>
      <c r="H22" s="10" t="s">
        <v>91</v>
      </c>
      <c r="I22" s="23" t="s">
        <v>99</v>
      </c>
      <c r="J22" s="24">
        <v>3</v>
      </c>
      <c r="K22" s="24">
        <v>1</v>
      </c>
      <c r="L22" s="121" t="s">
        <v>19</v>
      </c>
      <c r="M22" s="170">
        <v>136.33333333333334</v>
      </c>
      <c r="N22" s="171">
        <v>409</v>
      </c>
      <c r="O22" s="123" t="s">
        <v>100</v>
      </c>
    </row>
    <row r="23" spans="1:16" ht="16" customHeight="1" x14ac:dyDescent="0.25">
      <c r="A23" s="95" t="s">
        <v>17</v>
      </c>
      <c r="B23" s="25" t="s">
        <v>98</v>
      </c>
      <c r="C23" s="70" t="s">
        <v>147</v>
      </c>
      <c r="D23" s="13"/>
      <c r="E23" s="14" t="s">
        <v>89</v>
      </c>
      <c r="F23" s="13">
        <v>28</v>
      </c>
      <c r="G23" s="14" t="s">
        <v>90</v>
      </c>
      <c r="H23" s="10" t="s">
        <v>142</v>
      </c>
      <c r="I23" s="14" t="s">
        <v>99</v>
      </c>
      <c r="J23" s="92">
        <v>7</v>
      </c>
      <c r="K23" s="92">
        <v>1</v>
      </c>
      <c r="L23" s="106" t="s">
        <v>19</v>
      </c>
      <c r="M23" s="172">
        <v>151.28571428571428</v>
      </c>
      <c r="N23" s="173">
        <f t="shared" ref="N23:N26" si="2">J23*K23*M23</f>
        <v>1059</v>
      </c>
      <c r="O23" s="110"/>
      <c r="P23" s="162"/>
    </row>
    <row r="24" spans="1:16" ht="16" customHeight="1" x14ac:dyDescent="0.25">
      <c r="A24" s="95" t="s">
        <v>18</v>
      </c>
      <c r="B24" s="25" t="s">
        <v>98</v>
      </c>
      <c r="C24" s="70"/>
      <c r="D24" s="13"/>
      <c r="E24" s="14" t="s">
        <v>89</v>
      </c>
      <c r="F24" s="13">
        <v>28</v>
      </c>
      <c r="G24" s="14" t="s">
        <v>90</v>
      </c>
      <c r="H24" s="10" t="s">
        <v>91</v>
      </c>
      <c r="I24" s="14" t="s">
        <v>99</v>
      </c>
      <c r="J24" s="92">
        <v>7</v>
      </c>
      <c r="K24" s="92">
        <v>1</v>
      </c>
      <c r="L24" s="106" t="s">
        <v>177</v>
      </c>
      <c r="M24" s="172">
        <v>2000</v>
      </c>
      <c r="N24" s="171">
        <f>J24*K24*M24</f>
        <v>14000</v>
      </c>
      <c r="O24" s="110"/>
    </row>
    <row r="25" spans="1:16" ht="26.25" customHeight="1" x14ac:dyDescent="0.25">
      <c r="A25" s="95" t="s">
        <v>20</v>
      </c>
      <c r="B25" s="25" t="s">
        <v>98</v>
      </c>
      <c r="C25" s="70"/>
      <c r="D25" s="13"/>
      <c r="E25" s="14" t="s">
        <v>89</v>
      </c>
      <c r="F25" s="13"/>
      <c r="G25" s="14" t="s">
        <v>90</v>
      </c>
      <c r="H25" s="10"/>
      <c r="I25" s="14" t="s">
        <v>99</v>
      </c>
      <c r="J25" s="92">
        <v>1</v>
      </c>
      <c r="K25" s="92">
        <v>1</v>
      </c>
      <c r="L25" s="106" t="s">
        <v>19</v>
      </c>
      <c r="M25" s="170">
        <v>2147.14</v>
      </c>
      <c r="N25" s="173">
        <f t="shared" si="2"/>
        <v>2147.14</v>
      </c>
      <c r="O25" s="184" t="s">
        <v>180</v>
      </c>
    </row>
    <row r="26" spans="1:16" ht="16" customHeight="1" x14ac:dyDescent="0.25">
      <c r="A26" s="99" t="s">
        <v>21</v>
      </c>
      <c r="B26" s="98" t="s">
        <v>98</v>
      </c>
      <c r="C26" s="71"/>
      <c r="D26" s="26"/>
      <c r="E26" s="27" t="s">
        <v>89</v>
      </c>
      <c r="F26" s="28"/>
      <c r="G26" s="27" t="s">
        <v>90</v>
      </c>
      <c r="H26" s="10"/>
      <c r="I26" s="27" t="s">
        <v>99</v>
      </c>
      <c r="J26" s="29"/>
      <c r="K26" s="29"/>
      <c r="L26" s="124" t="s">
        <v>19</v>
      </c>
      <c r="M26" s="174"/>
      <c r="N26" s="175">
        <f t="shared" si="2"/>
        <v>0</v>
      </c>
      <c r="O26" s="126"/>
    </row>
    <row r="27" spans="1:16" ht="16" customHeight="1" thickBot="1" x14ac:dyDescent="0.3">
      <c r="A27" s="73" t="s">
        <v>95</v>
      </c>
      <c r="B27" s="74"/>
      <c r="C27" s="74"/>
      <c r="D27" s="74"/>
      <c r="E27" s="74"/>
      <c r="F27" s="74"/>
      <c r="G27" s="74"/>
      <c r="H27" s="74"/>
      <c r="I27" s="74"/>
      <c r="J27" s="30"/>
      <c r="K27" s="30"/>
      <c r="L27" s="30"/>
      <c r="M27" s="176"/>
      <c r="N27" s="177">
        <f>SUM(N22:N26)</f>
        <v>17615.14</v>
      </c>
      <c r="O27" s="128"/>
    </row>
    <row r="28" spans="1:16" ht="16" customHeight="1" x14ac:dyDescent="0.25">
      <c r="A28" s="31" t="s">
        <v>134</v>
      </c>
      <c r="B28" s="90" t="s">
        <v>71</v>
      </c>
      <c r="C28" s="195" t="s">
        <v>68</v>
      </c>
      <c r="D28" s="196"/>
      <c r="E28" s="196"/>
      <c r="F28" s="196"/>
      <c r="G28" s="196"/>
      <c r="H28" s="196"/>
      <c r="I28" s="196"/>
      <c r="J28" s="90" t="s">
        <v>50</v>
      </c>
      <c r="K28" s="90" t="s">
        <v>14</v>
      </c>
      <c r="L28" s="91" t="s">
        <v>137</v>
      </c>
      <c r="M28" s="129" t="s">
        <v>86</v>
      </c>
      <c r="N28" s="90" t="s">
        <v>13</v>
      </c>
      <c r="O28" s="130" t="s">
        <v>0</v>
      </c>
    </row>
    <row r="29" spans="1:16" ht="16" customHeight="1" x14ac:dyDescent="0.25">
      <c r="A29" s="75" t="s">
        <v>22</v>
      </c>
      <c r="B29" s="76" t="s">
        <v>101</v>
      </c>
      <c r="C29" s="76"/>
      <c r="D29" s="76"/>
      <c r="E29" s="76"/>
      <c r="F29" s="76"/>
      <c r="G29" s="76"/>
      <c r="H29" s="76"/>
      <c r="I29" s="76"/>
      <c r="J29" s="32"/>
      <c r="K29" s="32"/>
      <c r="L29" s="32"/>
      <c r="M29" s="131"/>
      <c r="N29" s="76"/>
      <c r="O29" s="132"/>
    </row>
    <row r="30" spans="1:16" ht="16" customHeight="1" x14ac:dyDescent="0.25">
      <c r="A30" s="273" t="s">
        <v>23</v>
      </c>
      <c r="B30" s="241" t="s">
        <v>102</v>
      </c>
      <c r="C30" s="243" t="s">
        <v>103</v>
      </c>
      <c r="D30" s="244"/>
      <c r="E30" s="244"/>
      <c r="F30" s="244"/>
      <c r="G30" s="244"/>
      <c r="H30" s="244"/>
      <c r="I30" s="245"/>
      <c r="J30" s="33"/>
      <c r="K30" s="34">
        <v>1</v>
      </c>
      <c r="L30" s="133" t="s">
        <v>138</v>
      </c>
      <c r="M30" s="134"/>
      <c r="N30" s="77">
        <f>J30*K30*M30</f>
        <v>0</v>
      </c>
      <c r="O30" s="135"/>
    </row>
    <row r="31" spans="1:16" ht="16" customHeight="1" x14ac:dyDescent="0.25">
      <c r="A31" s="273"/>
      <c r="B31" s="241"/>
      <c r="C31" s="246" t="s">
        <v>175</v>
      </c>
      <c r="D31" s="247"/>
      <c r="E31" s="247"/>
      <c r="F31" s="247"/>
      <c r="G31" s="247"/>
      <c r="H31" s="247"/>
      <c r="I31" s="248"/>
      <c r="J31" s="92">
        <v>5</v>
      </c>
      <c r="K31" s="92">
        <v>1</v>
      </c>
      <c r="L31" s="136" t="s">
        <v>138</v>
      </c>
      <c r="M31" s="107">
        <v>350</v>
      </c>
      <c r="N31" s="61">
        <f t="shared" ref="N31:N34" si="3">J31*K31*M31</f>
        <v>1750</v>
      </c>
      <c r="O31" s="110"/>
    </row>
    <row r="32" spans="1:16" ht="16" customHeight="1" x14ac:dyDescent="0.25">
      <c r="A32" s="273"/>
      <c r="B32" s="241"/>
      <c r="C32" s="249" t="s">
        <v>24</v>
      </c>
      <c r="D32" s="247"/>
      <c r="E32" s="247"/>
      <c r="F32" s="247"/>
      <c r="G32" s="247"/>
      <c r="H32" s="247"/>
      <c r="I32" s="248"/>
      <c r="J32" s="92">
        <v>1</v>
      </c>
      <c r="K32" s="92">
        <v>1</v>
      </c>
      <c r="L32" s="136" t="s">
        <v>138</v>
      </c>
      <c r="M32" s="107">
        <v>450</v>
      </c>
      <c r="N32" s="61">
        <f t="shared" si="3"/>
        <v>450</v>
      </c>
      <c r="O32" s="160" t="s">
        <v>174</v>
      </c>
    </row>
    <row r="33" spans="1:15" ht="16" customHeight="1" x14ac:dyDescent="0.25">
      <c r="A33" s="273"/>
      <c r="B33" s="241"/>
      <c r="C33" s="246" t="s">
        <v>176</v>
      </c>
      <c r="D33" s="247"/>
      <c r="E33" s="247"/>
      <c r="F33" s="247"/>
      <c r="G33" s="247"/>
      <c r="H33" s="247"/>
      <c r="I33" s="248"/>
      <c r="J33" s="92">
        <v>1</v>
      </c>
      <c r="K33" s="92">
        <v>1</v>
      </c>
      <c r="L33" s="180" t="s">
        <v>139</v>
      </c>
      <c r="M33" s="107">
        <v>800</v>
      </c>
      <c r="N33" s="61">
        <f t="shared" si="3"/>
        <v>800</v>
      </c>
      <c r="O33" s="110"/>
    </row>
    <row r="34" spans="1:15" ht="16" customHeight="1" x14ac:dyDescent="0.25">
      <c r="A34" s="274"/>
      <c r="B34" s="242"/>
      <c r="C34" s="250" t="s">
        <v>178</v>
      </c>
      <c r="D34" s="251"/>
      <c r="E34" s="251"/>
      <c r="F34" s="251"/>
      <c r="G34" s="251"/>
      <c r="H34" s="251"/>
      <c r="I34" s="252"/>
      <c r="J34" s="35">
        <v>1</v>
      </c>
      <c r="K34" s="29">
        <v>1</v>
      </c>
      <c r="L34" s="137" t="s">
        <v>138</v>
      </c>
      <c r="M34" s="275">
        <v>10107.959999999999</v>
      </c>
      <c r="N34" s="178">
        <f t="shared" si="3"/>
        <v>10107.959999999999</v>
      </c>
      <c r="O34" s="126"/>
    </row>
    <row r="35" spans="1:15" ht="16" customHeight="1" x14ac:dyDescent="0.25">
      <c r="A35" s="165" t="s">
        <v>26</v>
      </c>
      <c r="B35" s="167" t="s">
        <v>105</v>
      </c>
      <c r="C35" s="268" t="s">
        <v>103</v>
      </c>
      <c r="D35" s="269"/>
      <c r="E35" s="269"/>
      <c r="F35" s="269"/>
      <c r="G35" s="269"/>
      <c r="H35" s="269"/>
      <c r="I35" s="270"/>
      <c r="J35" s="33"/>
      <c r="K35" s="34"/>
      <c r="L35" s="138" t="s">
        <v>139</v>
      </c>
      <c r="M35" s="134"/>
      <c r="N35" s="77">
        <f>J35*K35*M35</f>
        <v>0</v>
      </c>
      <c r="O35" s="135"/>
    </row>
    <row r="36" spans="1:15" ht="16" customHeight="1" x14ac:dyDescent="0.25">
      <c r="A36" s="166"/>
      <c r="B36" s="168"/>
      <c r="C36" s="250" t="s">
        <v>104</v>
      </c>
      <c r="D36" s="251"/>
      <c r="E36" s="251"/>
      <c r="F36" s="251"/>
      <c r="G36" s="251"/>
      <c r="H36" s="251"/>
      <c r="I36" s="252"/>
      <c r="J36" s="35"/>
      <c r="K36" s="29"/>
      <c r="L36" s="137" t="s">
        <v>138</v>
      </c>
      <c r="M36" s="125"/>
      <c r="N36" s="72">
        <f t="shared" ref="N36:N39" si="4">J36*K36*M36</f>
        <v>0</v>
      </c>
      <c r="O36" s="126"/>
    </row>
    <row r="37" spans="1:15" ht="16" customHeight="1" x14ac:dyDescent="0.25">
      <c r="A37" s="228" t="s">
        <v>27</v>
      </c>
      <c r="B37" s="231" t="s">
        <v>106</v>
      </c>
      <c r="C37" s="234" t="s">
        <v>157</v>
      </c>
      <c r="D37" s="234"/>
      <c r="E37" s="234"/>
      <c r="F37" s="234"/>
      <c r="G37" s="234"/>
      <c r="H37" s="78" t="s">
        <v>146</v>
      </c>
      <c r="I37" s="11" t="s">
        <v>107</v>
      </c>
      <c r="J37" s="93">
        <v>38</v>
      </c>
      <c r="K37" s="93">
        <v>2</v>
      </c>
      <c r="L37" s="133" t="s">
        <v>140</v>
      </c>
      <c r="M37" s="139"/>
      <c r="N37" s="60">
        <f t="shared" si="4"/>
        <v>0</v>
      </c>
      <c r="O37" s="140"/>
    </row>
    <row r="38" spans="1:15" ht="16" customHeight="1" x14ac:dyDescent="0.25">
      <c r="A38" s="229"/>
      <c r="B38" s="232"/>
      <c r="C38" s="225" t="s">
        <v>155</v>
      </c>
      <c r="D38" s="225"/>
      <c r="E38" s="225"/>
      <c r="F38" s="225"/>
      <c r="G38" s="225"/>
      <c r="H38" s="78" t="s">
        <v>143</v>
      </c>
      <c r="I38" s="14" t="s">
        <v>107</v>
      </c>
      <c r="J38" s="92"/>
      <c r="K38" s="92">
        <v>2</v>
      </c>
      <c r="L38" s="136" t="s">
        <v>140</v>
      </c>
      <c r="M38" s="107"/>
      <c r="N38" s="61">
        <f t="shared" si="4"/>
        <v>0</v>
      </c>
      <c r="O38" s="110"/>
    </row>
    <row r="39" spans="1:15" ht="16" customHeight="1" x14ac:dyDescent="0.25">
      <c r="A39" s="230"/>
      <c r="B39" s="233"/>
      <c r="C39" s="235" t="s">
        <v>156</v>
      </c>
      <c r="D39" s="235"/>
      <c r="E39" s="235"/>
      <c r="F39" s="235"/>
      <c r="G39" s="235"/>
      <c r="H39" s="78" t="s">
        <v>143</v>
      </c>
      <c r="I39" s="36" t="s">
        <v>107</v>
      </c>
      <c r="J39" s="35"/>
      <c r="K39" s="35">
        <v>2</v>
      </c>
      <c r="L39" s="137" t="s">
        <v>140</v>
      </c>
      <c r="M39" s="141"/>
      <c r="N39" s="79">
        <f t="shared" si="4"/>
        <v>0</v>
      </c>
      <c r="O39" s="142"/>
    </row>
    <row r="40" spans="1:15" ht="16" customHeight="1" thickBot="1" x14ac:dyDescent="0.3">
      <c r="A40" s="73" t="s">
        <v>95</v>
      </c>
      <c r="B40" s="74"/>
      <c r="C40" s="74"/>
      <c r="D40" s="74"/>
      <c r="E40" s="74"/>
      <c r="F40" s="74"/>
      <c r="G40" s="74"/>
      <c r="H40" s="74"/>
      <c r="I40" s="74"/>
      <c r="J40" s="30"/>
      <c r="K40" s="30"/>
      <c r="L40" s="30"/>
      <c r="M40" s="127"/>
      <c r="N40" s="183">
        <f>SUM(N30:N39)</f>
        <v>13107.96</v>
      </c>
      <c r="O40" s="128"/>
    </row>
    <row r="41" spans="1:15" ht="16" customHeight="1" x14ac:dyDescent="0.25">
      <c r="A41" s="31" t="s">
        <v>134</v>
      </c>
      <c r="B41" s="90" t="s">
        <v>71</v>
      </c>
      <c r="C41" s="195" t="s">
        <v>68</v>
      </c>
      <c r="D41" s="196"/>
      <c r="E41" s="196"/>
      <c r="F41" s="196"/>
      <c r="G41" s="196"/>
      <c r="H41" s="196"/>
      <c r="I41" s="196"/>
      <c r="J41" s="197" t="s">
        <v>69</v>
      </c>
      <c r="K41" s="195"/>
      <c r="L41" s="91" t="s">
        <v>137</v>
      </c>
      <c r="M41" s="129" t="s">
        <v>86</v>
      </c>
      <c r="N41" s="90" t="s">
        <v>13</v>
      </c>
      <c r="O41" s="130" t="s">
        <v>0</v>
      </c>
    </row>
    <row r="42" spans="1:15" ht="16" customHeight="1" x14ac:dyDescent="0.25">
      <c r="A42" s="75" t="s">
        <v>28</v>
      </c>
      <c r="B42" s="76" t="s">
        <v>80</v>
      </c>
      <c r="C42" s="76"/>
      <c r="D42" s="76"/>
      <c r="E42" s="76"/>
      <c r="F42" s="76"/>
      <c r="G42" s="76"/>
      <c r="H42" s="76"/>
      <c r="I42" s="76"/>
      <c r="J42" s="32"/>
      <c r="K42" s="32"/>
      <c r="L42" s="32"/>
      <c r="M42" s="131"/>
      <c r="N42" s="76"/>
      <c r="O42" s="132"/>
    </row>
    <row r="43" spans="1:15" ht="16" customHeight="1" x14ac:dyDescent="0.25">
      <c r="A43" s="80" t="s">
        <v>29</v>
      </c>
      <c r="B43" s="97" t="s">
        <v>79</v>
      </c>
      <c r="C43" s="236" t="s">
        <v>108</v>
      </c>
      <c r="D43" s="237"/>
      <c r="E43" s="237"/>
      <c r="F43" s="237"/>
      <c r="G43" s="237"/>
      <c r="H43" s="237"/>
      <c r="I43" s="238"/>
      <c r="J43" s="239"/>
      <c r="K43" s="240"/>
      <c r="L43" s="138" t="s">
        <v>141</v>
      </c>
      <c r="M43" s="122"/>
      <c r="N43" s="69">
        <f>J43*M43</f>
        <v>0</v>
      </c>
      <c r="O43" s="140"/>
    </row>
    <row r="44" spans="1:15" ht="16" customHeight="1" x14ac:dyDescent="0.25">
      <c r="A44" s="81" t="s">
        <v>30</v>
      </c>
      <c r="B44" s="25" t="s">
        <v>64</v>
      </c>
      <c r="C44" s="212" t="s">
        <v>109</v>
      </c>
      <c r="D44" s="213"/>
      <c r="E44" s="213"/>
      <c r="F44" s="213"/>
      <c r="G44" s="213"/>
      <c r="H44" s="213"/>
      <c r="I44" s="214"/>
      <c r="J44" s="198"/>
      <c r="K44" s="200"/>
      <c r="L44" s="136" t="s">
        <v>19</v>
      </c>
      <c r="M44" s="107"/>
      <c r="N44" s="69">
        <f t="shared" ref="N44:N53" si="5">J44*M44</f>
        <v>0</v>
      </c>
      <c r="O44" s="110"/>
    </row>
    <row r="45" spans="1:15" ht="16" customHeight="1" x14ac:dyDescent="0.25">
      <c r="A45" s="81" t="s">
        <v>32</v>
      </c>
      <c r="B45" s="25" t="s">
        <v>31</v>
      </c>
      <c r="C45" s="212" t="s">
        <v>75</v>
      </c>
      <c r="D45" s="213"/>
      <c r="E45" s="213"/>
      <c r="F45" s="213"/>
      <c r="G45" s="213"/>
      <c r="H45" s="213"/>
      <c r="I45" s="214"/>
      <c r="J45" s="198"/>
      <c r="K45" s="200"/>
      <c r="L45" s="136" t="s">
        <v>19</v>
      </c>
      <c r="M45" s="107"/>
      <c r="N45" s="69">
        <f t="shared" si="5"/>
        <v>0</v>
      </c>
      <c r="O45" s="110"/>
    </row>
    <row r="46" spans="1:15" ht="16" customHeight="1" x14ac:dyDescent="0.25">
      <c r="A46" s="81" t="s">
        <v>35</v>
      </c>
      <c r="B46" s="25" t="s">
        <v>38</v>
      </c>
      <c r="C46" s="212" t="s">
        <v>150</v>
      </c>
      <c r="D46" s="213"/>
      <c r="E46" s="213"/>
      <c r="F46" s="213"/>
      <c r="G46" s="213"/>
      <c r="H46" s="213"/>
      <c r="I46" s="214"/>
      <c r="J46" s="198">
        <v>15</v>
      </c>
      <c r="K46" s="200"/>
      <c r="L46" s="136" t="s">
        <v>39</v>
      </c>
      <c r="M46" s="107">
        <v>150</v>
      </c>
      <c r="N46" s="69">
        <f t="shared" si="5"/>
        <v>2250</v>
      </c>
      <c r="O46" s="110" t="s">
        <v>168</v>
      </c>
    </row>
    <row r="47" spans="1:15" ht="16" customHeight="1" x14ac:dyDescent="0.25">
      <c r="A47" s="81" t="s">
        <v>37</v>
      </c>
      <c r="B47" s="25" t="s">
        <v>36</v>
      </c>
      <c r="C47" s="212"/>
      <c r="D47" s="213"/>
      <c r="E47" s="213"/>
      <c r="F47" s="213"/>
      <c r="G47" s="213"/>
      <c r="H47" s="213"/>
      <c r="I47" s="214"/>
      <c r="J47" s="198"/>
      <c r="K47" s="200"/>
      <c r="L47" s="136" t="s">
        <v>14</v>
      </c>
      <c r="M47" s="107"/>
      <c r="N47" s="69">
        <f t="shared" si="5"/>
        <v>0</v>
      </c>
      <c r="O47" s="110"/>
    </row>
    <row r="48" spans="1:15" ht="16" customHeight="1" x14ac:dyDescent="0.25">
      <c r="A48" s="81" t="s">
        <v>40</v>
      </c>
      <c r="B48" s="25" t="s">
        <v>48</v>
      </c>
      <c r="C48" s="212"/>
      <c r="D48" s="213"/>
      <c r="E48" s="213"/>
      <c r="F48" s="213"/>
      <c r="G48" s="213"/>
      <c r="H48" s="213"/>
      <c r="I48" s="214"/>
      <c r="J48" s="198">
        <v>15</v>
      </c>
      <c r="K48" s="200"/>
      <c r="L48" s="136" t="s">
        <v>34</v>
      </c>
      <c r="M48" s="107">
        <v>10</v>
      </c>
      <c r="N48" s="69">
        <f t="shared" si="5"/>
        <v>150</v>
      </c>
      <c r="O48" s="110"/>
    </row>
    <row r="49" spans="1:15" ht="16" customHeight="1" x14ac:dyDescent="0.25">
      <c r="A49" s="81" t="s">
        <v>42</v>
      </c>
      <c r="B49" s="25" t="s">
        <v>41</v>
      </c>
      <c r="C49" s="212"/>
      <c r="D49" s="213"/>
      <c r="E49" s="213"/>
      <c r="F49" s="213"/>
      <c r="G49" s="213"/>
      <c r="H49" s="213"/>
      <c r="I49" s="214"/>
      <c r="J49" s="198">
        <v>6</v>
      </c>
      <c r="K49" s="200"/>
      <c r="L49" s="136" t="s">
        <v>34</v>
      </c>
      <c r="M49" s="107">
        <v>200</v>
      </c>
      <c r="N49" s="69">
        <f t="shared" si="5"/>
        <v>1200</v>
      </c>
      <c r="O49" s="110" t="s">
        <v>169</v>
      </c>
    </row>
    <row r="50" spans="1:15" ht="16" customHeight="1" x14ac:dyDescent="0.25">
      <c r="A50" s="81" t="s">
        <v>45</v>
      </c>
      <c r="B50" s="25" t="s">
        <v>43</v>
      </c>
      <c r="C50" s="212"/>
      <c r="D50" s="213"/>
      <c r="E50" s="213"/>
      <c r="F50" s="213"/>
      <c r="G50" s="213"/>
      <c r="H50" s="213"/>
      <c r="I50" s="214"/>
      <c r="J50" s="198"/>
      <c r="K50" s="200"/>
      <c r="L50" s="136" t="s">
        <v>44</v>
      </c>
      <c r="M50" s="107"/>
      <c r="N50" s="69">
        <f t="shared" si="5"/>
        <v>0</v>
      </c>
      <c r="O50" s="110"/>
    </row>
    <row r="51" spans="1:15" ht="16" customHeight="1" x14ac:dyDescent="0.25">
      <c r="A51" s="81" t="s">
        <v>47</v>
      </c>
      <c r="B51" s="25" t="s">
        <v>46</v>
      </c>
      <c r="C51" s="212"/>
      <c r="D51" s="213"/>
      <c r="E51" s="213"/>
      <c r="F51" s="213"/>
      <c r="G51" s="213"/>
      <c r="H51" s="213"/>
      <c r="I51" s="214"/>
      <c r="J51" s="198"/>
      <c r="K51" s="200"/>
      <c r="L51" s="136" t="s">
        <v>44</v>
      </c>
      <c r="M51" s="107"/>
      <c r="N51" s="69">
        <f t="shared" si="5"/>
        <v>0</v>
      </c>
      <c r="O51" s="110"/>
    </row>
    <row r="52" spans="1:15" ht="16" customHeight="1" x14ac:dyDescent="0.25">
      <c r="A52" s="81" t="s">
        <v>49</v>
      </c>
      <c r="B52" s="25" t="s">
        <v>33</v>
      </c>
      <c r="C52" s="212"/>
      <c r="D52" s="213"/>
      <c r="E52" s="213"/>
      <c r="F52" s="213"/>
      <c r="G52" s="213"/>
      <c r="H52" s="213"/>
      <c r="I52" s="214"/>
      <c r="J52" s="198"/>
      <c r="K52" s="200"/>
      <c r="L52" s="136" t="s">
        <v>34</v>
      </c>
      <c r="M52" s="107"/>
      <c r="N52" s="69">
        <f t="shared" si="5"/>
        <v>0</v>
      </c>
      <c r="O52" s="110"/>
    </row>
    <row r="53" spans="1:15" ht="16" customHeight="1" x14ac:dyDescent="0.25">
      <c r="A53" s="82" t="s">
        <v>81</v>
      </c>
      <c r="B53" s="37" t="s">
        <v>65</v>
      </c>
      <c r="C53" s="215"/>
      <c r="D53" s="216"/>
      <c r="E53" s="216"/>
      <c r="F53" s="216"/>
      <c r="G53" s="216"/>
      <c r="H53" s="216"/>
      <c r="I53" s="217"/>
      <c r="J53" s="201"/>
      <c r="K53" s="203"/>
      <c r="L53" s="137" t="s">
        <v>76</v>
      </c>
      <c r="M53" s="141"/>
      <c r="N53" s="86">
        <f t="shared" si="5"/>
        <v>0</v>
      </c>
      <c r="O53" s="142"/>
    </row>
    <row r="54" spans="1:15" ht="16" customHeight="1" thickBot="1" x14ac:dyDescent="0.3">
      <c r="A54" s="73" t="s">
        <v>95</v>
      </c>
      <c r="B54" s="74"/>
      <c r="C54" s="74"/>
      <c r="D54" s="74"/>
      <c r="E54" s="74"/>
      <c r="F54" s="74"/>
      <c r="G54" s="74"/>
      <c r="H54" s="74"/>
      <c r="I54" s="74"/>
      <c r="J54" s="30"/>
      <c r="K54" s="30"/>
      <c r="L54" s="30"/>
      <c r="M54" s="127"/>
      <c r="N54" s="183">
        <f>SUM(N43:N53)</f>
        <v>3600</v>
      </c>
      <c r="O54" s="128"/>
    </row>
    <row r="55" spans="1:15" ht="16" customHeight="1" x14ac:dyDescent="0.25">
      <c r="A55" s="31" t="s">
        <v>134</v>
      </c>
      <c r="B55" s="90" t="s">
        <v>71</v>
      </c>
      <c r="C55" s="195" t="s">
        <v>68</v>
      </c>
      <c r="D55" s="196"/>
      <c r="E55" s="196"/>
      <c r="F55" s="196"/>
      <c r="G55" s="196"/>
      <c r="H55" s="196"/>
      <c r="I55" s="196"/>
      <c r="J55" s="90" t="s">
        <v>50</v>
      </c>
      <c r="K55" s="90" t="s">
        <v>51</v>
      </c>
      <c r="L55" s="91" t="s">
        <v>137</v>
      </c>
      <c r="M55" s="129" t="s">
        <v>86</v>
      </c>
      <c r="N55" s="90" t="s">
        <v>13</v>
      </c>
      <c r="O55" s="130" t="s">
        <v>0</v>
      </c>
    </row>
    <row r="56" spans="1:15" ht="16" customHeight="1" x14ac:dyDescent="0.25">
      <c r="A56" s="66" t="s">
        <v>110</v>
      </c>
      <c r="B56" s="67" t="s">
        <v>132</v>
      </c>
      <c r="C56" s="67"/>
      <c r="D56" s="67"/>
      <c r="E56" s="67"/>
      <c r="F56" s="67"/>
      <c r="G56" s="67"/>
      <c r="H56" s="67"/>
      <c r="I56" s="67"/>
      <c r="J56" s="21"/>
      <c r="K56" s="21"/>
      <c r="L56" s="21"/>
      <c r="M56" s="119"/>
      <c r="N56" s="67"/>
      <c r="O56" s="120"/>
    </row>
    <row r="57" spans="1:15" ht="16" customHeight="1" x14ac:dyDescent="0.25">
      <c r="A57" s="3" t="s">
        <v>52</v>
      </c>
      <c r="B57" s="38" t="s">
        <v>111</v>
      </c>
      <c r="C57" s="218"/>
      <c r="D57" s="219"/>
      <c r="E57" s="219"/>
      <c r="F57" s="219"/>
      <c r="G57" s="219"/>
      <c r="H57" s="219"/>
      <c r="I57" s="220"/>
      <c r="J57" s="24">
        <v>2</v>
      </c>
      <c r="K57" s="24">
        <v>1</v>
      </c>
      <c r="L57" s="121" t="s">
        <v>12</v>
      </c>
      <c r="M57" s="122">
        <v>500</v>
      </c>
      <c r="N57" s="69">
        <f>J57*K57*M57</f>
        <v>1000</v>
      </c>
      <c r="O57" s="123"/>
    </row>
    <row r="58" spans="1:15" ht="16" customHeight="1" x14ac:dyDescent="0.25">
      <c r="A58" s="95" t="s">
        <v>53</v>
      </c>
      <c r="B58" s="39" t="s">
        <v>84</v>
      </c>
      <c r="C58" s="198"/>
      <c r="D58" s="199"/>
      <c r="E58" s="199"/>
      <c r="F58" s="199"/>
      <c r="G58" s="199"/>
      <c r="H58" s="199"/>
      <c r="I58" s="200"/>
      <c r="J58" s="92"/>
      <c r="K58" s="92"/>
      <c r="L58" s="106" t="s">
        <v>12</v>
      </c>
      <c r="M58" s="107"/>
      <c r="N58" s="61">
        <f t="shared" ref="N58:N60" si="6">J58*K58*M58</f>
        <v>0</v>
      </c>
      <c r="O58" s="110"/>
    </row>
    <row r="59" spans="1:15" ht="16" customHeight="1" x14ac:dyDescent="0.25">
      <c r="A59" s="95" t="s">
        <v>77</v>
      </c>
      <c r="B59" s="39" t="s">
        <v>82</v>
      </c>
      <c r="C59" s="198"/>
      <c r="D59" s="199"/>
      <c r="E59" s="199"/>
      <c r="F59" s="199"/>
      <c r="G59" s="199"/>
      <c r="H59" s="199"/>
      <c r="I59" s="200"/>
      <c r="J59" s="92"/>
      <c r="K59" s="92"/>
      <c r="L59" s="106" t="s">
        <v>12</v>
      </c>
      <c r="M59" s="107"/>
      <c r="N59" s="61">
        <f t="shared" si="6"/>
        <v>0</v>
      </c>
      <c r="O59" s="110"/>
    </row>
    <row r="60" spans="1:15" ht="16" customHeight="1" x14ac:dyDescent="0.25">
      <c r="A60" s="96" t="s">
        <v>83</v>
      </c>
      <c r="B60" s="40" t="s">
        <v>66</v>
      </c>
      <c r="C60" s="201" t="s">
        <v>158</v>
      </c>
      <c r="D60" s="202"/>
      <c r="E60" s="202"/>
      <c r="F60" s="202"/>
      <c r="G60" s="202"/>
      <c r="H60" s="202"/>
      <c r="I60" s="203"/>
      <c r="J60" s="35">
        <v>3</v>
      </c>
      <c r="K60" s="35">
        <v>1</v>
      </c>
      <c r="L60" s="143" t="s">
        <v>12</v>
      </c>
      <c r="M60" s="141">
        <v>600</v>
      </c>
      <c r="N60" s="79">
        <f t="shared" si="6"/>
        <v>1800</v>
      </c>
      <c r="O60" s="142"/>
    </row>
    <row r="61" spans="1:15" ht="16" customHeight="1" x14ac:dyDescent="0.25">
      <c r="A61" s="75" t="s">
        <v>95</v>
      </c>
      <c r="B61" s="76"/>
      <c r="C61" s="76"/>
      <c r="D61" s="76"/>
      <c r="E61" s="76"/>
      <c r="F61" s="76"/>
      <c r="G61" s="76"/>
      <c r="H61" s="76"/>
      <c r="I61" s="76"/>
      <c r="J61" s="32"/>
      <c r="K61" s="32"/>
      <c r="L61" s="32"/>
      <c r="M61" s="131"/>
      <c r="N61" s="83">
        <f>SUM(N57:N60)</f>
        <v>2800</v>
      </c>
      <c r="O61" s="132"/>
    </row>
    <row r="62" spans="1:15" ht="16" customHeight="1" thickBot="1" x14ac:dyDescent="0.3">
      <c r="A62" s="84" t="s">
        <v>112</v>
      </c>
      <c r="B62" s="85"/>
      <c r="C62" s="85"/>
      <c r="D62" s="85"/>
      <c r="E62" s="85"/>
      <c r="F62" s="85"/>
      <c r="G62" s="85"/>
      <c r="H62" s="85"/>
      <c r="I62" s="85"/>
      <c r="J62" s="41"/>
      <c r="K62" s="41"/>
      <c r="L62" s="41"/>
      <c r="M62" s="144"/>
      <c r="N62" s="181">
        <f>SUM(N19,N27,N40,N54,N61)</f>
        <v>56523.1</v>
      </c>
      <c r="O62" s="145"/>
    </row>
    <row r="63" spans="1:15" ht="16" customHeight="1" x14ac:dyDescent="0.25">
      <c r="A63" s="31" t="s">
        <v>134</v>
      </c>
      <c r="B63" s="90" t="s">
        <v>71</v>
      </c>
      <c r="C63" s="195" t="s">
        <v>68</v>
      </c>
      <c r="D63" s="196"/>
      <c r="E63" s="196"/>
      <c r="F63" s="196"/>
      <c r="G63" s="196"/>
      <c r="H63" s="196"/>
      <c r="I63" s="196"/>
      <c r="J63" s="197" t="s">
        <v>69</v>
      </c>
      <c r="K63" s="195"/>
      <c r="L63" s="91" t="s">
        <v>137</v>
      </c>
      <c r="M63" s="129" t="s">
        <v>86</v>
      </c>
      <c r="N63" s="90" t="s">
        <v>13</v>
      </c>
      <c r="O63" s="130" t="s">
        <v>0</v>
      </c>
    </row>
    <row r="64" spans="1:15" ht="16" customHeight="1" x14ac:dyDescent="0.25">
      <c r="A64" s="42" t="s">
        <v>113</v>
      </c>
      <c r="B64" s="67" t="s">
        <v>54</v>
      </c>
      <c r="C64" s="67"/>
      <c r="D64" s="67"/>
      <c r="E64" s="67"/>
      <c r="F64" s="67"/>
      <c r="G64" s="67"/>
      <c r="H64" s="67"/>
      <c r="I64" s="67"/>
      <c r="J64" s="21"/>
      <c r="K64" s="21"/>
      <c r="L64" s="21"/>
      <c r="M64" s="119"/>
      <c r="N64" s="67"/>
      <c r="O64" s="120"/>
    </row>
    <row r="65" spans="1:15" ht="16" customHeight="1" x14ac:dyDescent="0.25">
      <c r="A65" s="2" t="s">
        <v>55</v>
      </c>
      <c r="B65" s="43" t="s">
        <v>54</v>
      </c>
      <c r="C65" s="204" t="s">
        <v>114</v>
      </c>
      <c r="D65" s="205"/>
      <c r="E65" s="205"/>
      <c r="F65" s="205"/>
      <c r="G65" s="205"/>
      <c r="H65" s="205"/>
      <c r="I65" s="206"/>
      <c r="J65" s="207">
        <f>N62</f>
        <v>56523.1</v>
      </c>
      <c r="K65" s="208"/>
      <c r="L65" s="146"/>
      <c r="M65" s="147">
        <v>0.08</v>
      </c>
      <c r="N65" s="182">
        <f>J65*M65</f>
        <v>4521.848</v>
      </c>
      <c r="O65" s="148"/>
    </row>
    <row r="66" spans="1:15" ht="16" customHeight="1" thickBot="1" x14ac:dyDescent="0.3">
      <c r="A66" s="87" t="s">
        <v>95</v>
      </c>
      <c r="B66" s="88"/>
      <c r="C66" s="88"/>
      <c r="D66" s="88"/>
      <c r="E66" s="88"/>
      <c r="F66" s="88"/>
      <c r="G66" s="88"/>
      <c r="H66" s="88"/>
      <c r="I66" s="88"/>
      <c r="J66" s="44"/>
      <c r="K66" s="44"/>
      <c r="L66" s="44"/>
      <c r="M66" s="149"/>
      <c r="N66" s="179">
        <f>SUM(N65:N65)</f>
        <v>4521.848</v>
      </c>
      <c r="O66" s="150"/>
    </row>
    <row r="67" spans="1:15" ht="16" customHeight="1" x14ac:dyDescent="0.25">
      <c r="A67" s="31" t="s">
        <v>134</v>
      </c>
      <c r="B67" s="90" t="s">
        <v>71</v>
      </c>
      <c r="C67" s="195" t="s">
        <v>68</v>
      </c>
      <c r="D67" s="196"/>
      <c r="E67" s="196"/>
      <c r="F67" s="196"/>
      <c r="G67" s="196"/>
      <c r="H67" s="196"/>
      <c r="I67" s="196"/>
      <c r="J67" s="90" t="s">
        <v>50</v>
      </c>
      <c r="K67" s="90" t="s">
        <v>51</v>
      </c>
      <c r="L67" s="91" t="s">
        <v>137</v>
      </c>
      <c r="M67" s="129" t="s">
        <v>86</v>
      </c>
      <c r="N67" s="90" t="s">
        <v>13</v>
      </c>
      <c r="O67" s="130" t="s">
        <v>0</v>
      </c>
    </row>
    <row r="68" spans="1:15" ht="16" customHeight="1" x14ac:dyDescent="0.25">
      <c r="A68" s="42" t="s">
        <v>115</v>
      </c>
      <c r="B68" s="67" t="s">
        <v>116</v>
      </c>
      <c r="C68" s="67"/>
      <c r="D68" s="67"/>
      <c r="E68" s="67"/>
      <c r="F68" s="67"/>
      <c r="G68" s="67"/>
      <c r="H68" s="67"/>
      <c r="I68" s="67"/>
      <c r="J68" s="21"/>
      <c r="K68" s="21"/>
      <c r="L68" s="21"/>
      <c r="M68" s="119"/>
      <c r="N68" s="67"/>
      <c r="O68" s="120"/>
    </row>
    <row r="69" spans="1:15" ht="16" customHeight="1" x14ac:dyDescent="0.25">
      <c r="A69" s="2" t="s">
        <v>56</v>
      </c>
      <c r="B69" s="43" t="s">
        <v>117</v>
      </c>
      <c r="C69" s="204" t="s">
        <v>57</v>
      </c>
      <c r="D69" s="205"/>
      <c r="E69" s="205"/>
      <c r="F69" s="205"/>
      <c r="G69" s="205"/>
      <c r="H69" s="205"/>
      <c r="I69" s="206"/>
      <c r="J69" s="45"/>
      <c r="K69" s="45"/>
      <c r="L69" s="146" t="s">
        <v>12</v>
      </c>
      <c r="M69" s="151"/>
      <c r="N69" s="86">
        <f>J69*K69*M69</f>
        <v>0</v>
      </c>
      <c r="O69" s="148"/>
    </row>
    <row r="70" spans="1:15" ht="16" customHeight="1" thickBot="1" x14ac:dyDescent="0.3">
      <c r="A70" s="87" t="s">
        <v>95</v>
      </c>
      <c r="B70" s="88"/>
      <c r="C70" s="88"/>
      <c r="D70" s="88"/>
      <c r="E70" s="88"/>
      <c r="F70" s="88"/>
      <c r="G70" s="88"/>
      <c r="H70" s="88"/>
      <c r="I70" s="88"/>
      <c r="J70" s="44"/>
      <c r="K70" s="44"/>
      <c r="L70" s="44"/>
      <c r="M70" s="149"/>
      <c r="N70" s="89">
        <f>SUM(N69:N69)</f>
        <v>0</v>
      </c>
      <c r="O70" s="150"/>
    </row>
    <row r="71" spans="1:15" ht="16" customHeight="1" x14ac:dyDescent="0.25">
      <c r="A71" s="31" t="s">
        <v>134</v>
      </c>
      <c r="B71" s="90" t="s">
        <v>71</v>
      </c>
      <c r="C71" s="197" t="s">
        <v>68</v>
      </c>
      <c r="D71" s="227"/>
      <c r="E71" s="227"/>
      <c r="F71" s="227"/>
      <c r="G71" s="195"/>
      <c r="H71" s="90" t="s">
        <v>118</v>
      </c>
      <c r="I71" s="90" t="s">
        <v>119</v>
      </c>
      <c r="J71" s="197" t="s">
        <v>50</v>
      </c>
      <c r="K71" s="195"/>
      <c r="L71" s="91" t="s">
        <v>137</v>
      </c>
      <c r="M71" s="129" t="s">
        <v>86</v>
      </c>
      <c r="N71" s="90" t="s">
        <v>13</v>
      </c>
      <c r="O71" s="130" t="s">
        <v>0</v>
      </c>
    </row>
    <row r="72" spans="1:15" ht="16" customHeight="1" x14ac:dyDescent="0.25">
      <c r="A72" s="66" t="s">
        <v>58</v>
      </c>
      <c r="B72" s="67" t="s">
        <v>59</v>
      </c>
      <c r="C72" s="67"/>
      <c r="D72" s="67"/>
      <c r="E72" s="67"/>
      <c r="F72" s="67"/>
      <c r="G72" s="67"/>
      <c r="H72" s="67"/>
      <c r="I72" s="67"/>
      <c r="J72" s="21"/>
      <c r="K72" s="21"/>
      <c r="L72" s="21"/>
      <c r="M72" s="119"/>
      <c r="N72" s="67"/>
      <c r="O72" s="120"/>
    </row>
    <row r="73" spans="1:15" ht="16" customHeight="1" x14ac:dyDescent="0.25">
      <c r="A73" s="94" t="s">
        <v>60</v>
      </c>
      <c r="B73" s="46" t="s">
        <v>120</v>
      </c>
      <c r="C73" s="209" t="s">
        <v>172</v>
      </c>
      <c r="D73" s="210"/>
      <c r="E73" s="210"/>
      <c r="F73" s="210"/>
      <c r="G73" s="210"/>
      <c r="H73" s="78" t="s">
        <v>144</v>
      </c>
      <c r="I73" s="78" t="s">
        <v>145</v>
      </c>
      <c r="J73" s="211">
        <v>1</v>
      </c>
      <c r="K73" s="211"/>
      <c r="L73" s="102" t="s">
        <v>70</v>
      </c>
      <c r="M73" s="139">
        <v>1560</v>
      </c>
      <c r="N73" s="60">
        <f>J73*M73</f>
        <v>1560</v>
      </c>
      <c r="O73" s="253"/>
    </row>
    <row r="74" spans="1:15" ht="16" customHeight="1" x14ac:dyDescent="0.25">
      <c r="A74" s="95" t="s">
        <v>122</v>
      </c>
      <c r="B74" s="46" t="s">
        <v>120</v>
      </c>
      <c r="C74" s="224" t="s">
        <v>173</v>
      </c>
      <c r="D74" s="225"/>
      <c r="E74" s="225"/>
      <c r="F74" s="225"/>
      <c r="G74" s="225"/>
      <c r="H74" s="70" t="s">
        <v>144</v>
      </c>
      <c r="I74" s="70" t="s">
        <v>145</v>
      </c>
      <c r="J74" s="226">
        <v>1</v>
      </c>
      <c r="K74" s="226"/>
      <c r="L74" s="106" t="s">
        <v>70</v>
      </c>
      <c r="M74" s="139">
        <v>1960</v>
      </c>
      <c r="N74" s="61">
        <f t="shared" ref="N74:N76" si="7">J74*M74</f>
        <v>1960</v>
      </c>
      <c r="O74" s="254"/>
    </row>
    <row r="75" spans="1:15" ht="16" customHeight="1" x14ac:dyDescent="0.25">
      <c r="A75" s="95" t="s">
        <v>123</v>
      </c>
      <c r="B75" s="39" t="s">
        <v>124</v>
      </c>
      <c r="C75" s="224"/>
      <c r="D75" s="225"/>
      <c r="E75" s="225"/>
      <c r="F75" s="225"/>
      <c r="G75" s="225"/>
      <c r="H75" s="161" t="s">
        <v>161</v>
      </c>
      <c r="I75" s="161" t="s">
        <v>162</v>
      </c>
      <c r="J75" s="226"/>
      <c r="K75" s="226"/>
      <c r="L75" s="106" t="s">
        <v>70</v>
      </c>
      <c r="M75" s="139"/>
      <c r="N75" s="61">
        <f t="shared" si="7"/>
        <v>0</v>
      </c>
      <c r="O75" s="255"/>
    </row>
    <row r="76" spans="1:15" ht="16" customHeight="1" x14ac:dyDescent="0.25">
      <c r="A76" s="95" t="s">
        <v>125</v>
      </c>
      <c r="B76" s="39" t="s">
        <v>126</v>
      </c>
      <c r="C76" s="225" t="s">
        <v>121</v>
      </c>
      <c r="D76" s="225"/>
      <c r="E76" s="225"/>
      <c r="F76" s="225"/>
      <c r="G76" s="225"/>
      <c r="H76" s="70"/>
      <c r="I76" s="70"/>
      <c r="J76" s="226"/>
      <c r="K76" s="226"/>
      <c r="L76" s="106" t="s">
        <v>70</v>
      </c>
      <c r="M76" s="107"/>
      <c r="N76" s="61">
        <f t="shared" si="7"/>
        <v>0</v>
      </c>
      <c r="O76" s="110"/>
    </row>
    <row r="77" spans="1:15" ht="16" customHeight="1" x14ac:dyDescent="0.25">
      <c r="A77" s="99"/>
      <c r="B77" s="47" t="s">
        <v>54</v>
      </c>
      <c r="C77" s="194" t="s">
        <v>127</v>
      </c>
      <c r="D77" s="194"/>
      <c r="E77" s="194"/>
      <c r="F77" s="194"/>
      <c r="G77" s="194"/>
      <c r="H77" s="194"/>
      <c r="I77" s="194"/>
      <c r="J77" s="194"/>
      <c r="K77" s="194"/>
      <c r="L77" s="194"/>
      <c r="M77" s="152">
        <v>0.03</v>
      </c>
      <c r="N77" s="178">
        <f>SUM(N73,N76)*M77</f>
        <v>46.8</v>
      </c>
      <c r="O77" s="126"/>
    </row>
    <row r="78" spans="1:15" ht="16" customHeight="1" thickBot="1" x14ac:dyDescent="0.3">
      <c r="A78" s="87" t="s">
        <v>95</v>
      </c>
      <c r="B78" s="88"/>
      <c r="C78" s="88"/>
      <c r="D78" s="88"/>
      <c r="E78" s="88"/>
      <c r="F78" s="88"/>
      <c r="G78" s="88"/>
      <c r="H78" s="88"/>
      <c r="I78" s="88"/>
      <c r="J78" s="44"/>
      <c r="K78" s="44"/>
      <c r="L78" s="44"/>
      <c r="M78" s="149"/>
      <c r="N78" s="179">
        <f>SUM(N73:N77)</f>
        <v>3566.8</v>
      </c>
      <c r="O78" s="150"/>
    </row>
    <row r="79" spans="1:15" ht="16" customHeight="1" x14ac:dyDescent="0.25">
      <c r="A79" s="31" t="s">
        <v>134</v>
      </c>
      <c r="B79" s="90" t="s">
        <v>71</v>
      </c>
      <c r="C79" s="195" t="s">
        <v>68</v>
      </c>
      <c r="D79" s="196"/>
      <c r="E79" s="196"/>
      <c r="F79" s="196"/>
      <c r="G79" s="196"/>
      <c r="H79" s="196"/>
      <c r="I79" s="196"/>
      <c r="J79" s="197" t="s">
        <v>69</v>
      </c>
      <c r="K79" s="195"/>
      <c r="L79" s="91" t="s">
        <v>137</v>
      </c>
      <c r="M79" s="129" t="s">
        <v>86</v>
      </c>
      <c r="N79" s="90" t="s">
        <v>13</v>
      </c>
      <c r="O79" s="130" t="s">
        <v>0</v>
      </c>
    </row>
    <row r="80" spans="1:15" ht="16" customHeight="1" x14ac:dyDescent="0.25">
      <c r="A80" s="42" t="s">
        <v>61</v>
      </c>
      <c r="B80" s="67" t="s">
        <v>62</v>
      </c>
      <c r="C80" s="67"/>
      <c r="D80" s="67"/>
      <c r="E80" s="67"/>
      <c r="F80" s="67"/>
      <c r="G80" s="67"/>
      <c r="H80" s="67"/>
      <c r="I80" s="67"/>
      <c r="J80" s="21"/>
      <c r="K80" s="21"/>
      <c r="L80" s="21"/>
      <c r="M80" s="119"/>
      <c r="N80" s="67"/>
      <c r="O80" s="120"/>
    </row>
    <row r="81" spans="1:15" ht="16" customHeight="1" x14ac:dyDescent="0.25">
      <c r="A81" s="2" t="s">
        <v>63</v>
      </c>
      <c r="B81" s="43" t="s">
        <v>62</v>
      </c>
      <c r="C81" s="221"/>
      <c r="D81" s="222"/>
      <c r="E81" s="222"/>
      <c r="F81" s="222"/>
      <c r="G81" s="222"/>
      <c r="H81" s="222"/>
      <c r="I81" s="223"/>
      <c r="J81" s="207">
        <f>SUM(N62,N66,N70,N78)</f>
        <v>64611.748</v>
      </c>
      <c r="K81" s="208"/>
      <c r="L81" s="146"/>
      <c r="M81" s="147">
        <v>0.06</v>
      </c>
      <c r="N81" s="182">
        <f>J81*M81</f>
        <v>3876.7048799999998</v>
      </c>
      <c r="O81" s="148"/>
    </row>
    <row r="82" spans="1:15" ht="16" customHeight="1" x14ac:dyDescent="0.25">
      <c r="A82" s="84" t="s">
        <v>95</v>
      </c>
      <c r="B82" s="85"/>
      <c r="C82" s="85"/>
      <c r="D82" s="85"/>
      <c r="E82" s="85"/>
      <c r="F82" s="85"/>
      <c r="G82" s="85"/>
      <c r="H82" s="85"/>
      <c r="I82" s="85"/>
      <c r="J82" s="41"/>
      <c r="K82" s="41"/>
      <c r="L82" s="41"/>
      <c r="M82" s="144"/>
      <c r="N82" s="181">
        <f>SUM(N81,J81)</f>
        <v>68488.452879999997</v>
      </c>
      <c r="O82" s="145"/>
    </row>
    <row r="83" spans="1:15" ht="16" customHeight="1" thickBot="1" x14ac:dyDescent="0.3">
      <c r="A83" s="63"/>
      <c r="B83" s="64" t="s">
        <v>131</v>
      </c>
      <c r="C83" s="64"/>
      <c r="D83" s="64"/>
      <c r="E83" s="64"/>
      <c r="F83" s="64"/>
      <c r="G83" s="64"/>
      <c r="H83" s="64"/>
      <c r="I83" s="64"/>
      <c r="J83" s="19"/>
      <c r="K83" s="19"/>
      <c r="L83" s="19"/>
      <c r="M83" s="153"/>
      <c r="N83" s="154"/>
      <c r="O83" s="155"/>
    </row>
    <row r="84" spans="1:15" ht="15" customHeight="1" x14ac:dyDescent="0.25"/>
    <row r="85" spans="1:15" ht="15" customHeight="1" x14ac:dyDescent="0.25"/>
    <row r="86" spans="1:15" ht="15" customHeight="1" x14ac:dyDescent="0.25"/>
    <row r="87" spans="1:15" ht="15" customHeight="1" x14ac:dyDescent="0.25"/>
    <row r="88" spans="1:15" ht="15" customHeight="1" x14ac:dyDescent="0.25"/>
    <row r="89" spans="1:15" ht="15" customHeight="1" x14ac:dyDescent="0.25"/>
    <row r="90" spans="1:15" ht="15" customHeight="1" x14ac:dyDescent="0.25"/>
    <row r="91" spans="1:15" ht="15" customHeight="1" x14ac:dyDescent="0.25"/>
    <row r="92" spans="1:15" ht="15" customHeight="1" x14ac:dyDescent="0.25"/>
    <row r="93" spans="1:15" ht="15" customHeight="1" x14ac:dyDescent="0.25"/>
    <row r="94" spans="1:15" ht="15" customHeight="1" x14ac:dyDescent="0.25"/>
    <row r="95" spans="1:15" ht="15" customHeight="1" x14ac:dyDescent="0.25"/>
    <row r="96" spans="1:15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</sheetData>
  <dataConsolidate/>
  <mergeCells count="91">
    <mergeCell ref="O73:O75"/>
    <mergeCell ref="A7:L7"/>
    <mergeCell ref="M7:O7"/>
    <mergeCell ref="C8:I8"/>
    <mergeCell ref="A10:A14"/>
    <mergeCell ref="B10:B14"/>
    <mergeCell ref="C18:I18"/>
    <mergeCell ref="A15:A17"/>
    <mergeCell ref="C15:I15"/>
    <mergeCell ref="C16:I16"/>
    <mergeCell ref="C17:I17"/>
    <mergeCell ref="C36:I36"/>
    <mergeCell ref="C35:I35"/>
    <mergeCell ref="C20:I20"/>
    <mergeCell ref="C28:I28"/>
    <mergeCell ref="A30:A34"/>
    <mergeCell ref="B30:B34"/>
    <mergeCell ref="C30:I30"/>
    <mergeCell ref="C31:I31"/>
    <mergeCell ref="C32:I32"/>
    <mergeCell ref="C33:I33"/>
    <mergeCell ref="C34:I34"/>
    <mergeCell ref="C45:I45"/>
    <mergeCell ref="J45:K45"/>
    <mergeCell ref="A37:A39"/>
    <mergeCell ref="B37:B39"/>
    <mergeCell ref="C37:G37"/>
    <mergeCell ref="C38:G38"/>
    <mergeCell ref="C39:G39"/>
    <mergeCell ref="C41:I41"/>
    <mergeCell ref="J41:K41"/>
    <mergeCell ref="C43:I43"/>
    <mergeCell ref="J43:K43"/>
    <mergeCell ref="C44:I44"/>
    <mergeCell ref="J44:K44"/>
    <mergeCell ref="J50:K50"/>
    <mergeCell ref="C51:I51"/>
    <mergeCell ref="J51:K51"/>
    <mergeCell ref="C46:I46"/>
    <mergeCell ref="J46:K46"/>
    <mergeCell ref="C47:I47"/>
    <mergeCell ref="J47:K47"/>
    <mergeCell ref="C48:I48"/>
    <mergeCell ref="J48:K48"/>
    <mergeCell ref="C57:I57"/>
    <mergeCell ref="C49:I49"/>
    <mergeCell ref="J49:K49"/>
    <mergeCell ref="C50:I50"/>
    <mergeCell ref="C81:I81"/>
    <mergeCell ref="J81:K81"/>
    <mergeCell ref="C74:G74"/>
    <mergeCell ref="J74:K74"/>
    <mergeCell ref="C75:G75"/>
    <mergeCell ref="J75:K75"/>
    <mergeCell ref="C76:G76"/>
    <mergeCell ref="J76:K76"/>
    <mergeCell ref="C67:I67"/>
    <mergeCell ref="C69:I69"/>
    <mergeCell ref="C71:G71"/>
    <mergeCell ref="J71:K71"/>
    <mergeCell ref="C52:I52"/>
    <mergeCell ref="J52:K52"/>
    <mergeCell ref="C53:I53"/>
    <mergeCell ref="J53:K53"/>
    <mergeCell ref="C55:I55"/>
    <mergeCell ref="C77:L77"/>
    <mergeCell ref="C79:I79"/>
    <mergeCell ref="J79:K79"/>
    <mergeCell ref="C58:I58"/>
    <mergeCell ref="C59:I59"/>
    <mergeCell ref="C60:I60"/>
    <mergeCell ref="C63:I63"/>
    <mergeCell ref="J63:K63"/>
    <mergeCell ref="C65:I65"/>
    <mergeCell ref="J65:K65"/>
    <mergeCell ref="C73:G73"/>
    <mergeCell ref="J73:K73"/>
    <mergeCell ref="B6:O6"/>
    <mergeCell ref="A2:B2"/>
    <mergeCell ref="A3:B3"/>
    <mergeCell ref="A4:B4"/>
    <mergeCell ref="C2:E2"/>
    <mergeCell ref="N3:O3"/>
    <mergeCell ref="N4:O4"/>
    <mergeCell ref="L4:M4"/>
    <mergeCell ref="A1:O1"/>
    <mergeCell ref="I2:J2"/>
    <mergeCell ref="I3:J3"/>
    <mergeCell ref="L2:M2"/>
    <mergeCell ref="L3:M3"/>
    <mergeCell ref="N2:O2"/>
  </mergeCells>
  <phoneticPr fontId="21" type="noConversion"/>
  <dataValidations count="8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C22:C26">
      <formula1>#REF!</formula1>
    </dataValidation>
    <dataValidation type="list" allowBlank="1" showInputMessage="1" showErrorMessage="1" sqref="I73:I76">
      <formula1>#REF!</formula1>
    </dataValidation>
    <dataValidation type="list" allowBlank="1" showInputMessage="1" showErrorMessage="1" sqref="H73:H76">
      <formula1>#REF!</formula1>
    </dataValidation>
    <dataValidation type="list" allowBlank="1" showInputMessage="1" showErrorMessage="1" sqref="D22:D26 D10:D14">
      <formula1>#REF!</formula1>
    </dataValidation>
    <dataValidation type="list" allowBlank="1" showInputMessage="1" showErrorMessage="1" sqref="F22:F26 F10:F14">
      <formula1>#REF!</formula1>
    </dataValidation>
    <dataValidation type="list" allowBlank="1" showInputMessage="1" showErrorMessage="1" sqref="H22:H26">
      <formula1>#REF!</formula1>
    </dataValidation>
    <dataValidation type="list" allowBlank="1" showInputMessage="1" showErrorMessage="1" sqref="H37:H39">
      <formula1>#REF!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6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C69E78-062B-4670-AFC8-E59E7C4931B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会议需求表（通用）</vt:lpstr>
      <vt:lpstr>'会议需求表（通用）'!Print_Area</vt:lpstr>
      <vt:lpstr>'会议需求表（通用）'!Print_Titles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2018-08-21T10:31:12Z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</Properties>
</file>