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460" windowWidth="25600" windowHeight="14040" firstSheet="1" activeTab="1"/>
  </bookViews>
  <sheets>
    <sheet name="【第二轮报价需求报价0604】" sheetId="8" state="hidden" r:id="rId1"/>
    <sheet name="【康辉会展报价0619】" sheetId="7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4" i="7" l="1"/>
  <c r="I213" i="7"/>
  <c r="I181" i="7"/>
  <c r="I9" i="7"/>
  <c r="H218" i="7"/>
  <c r="H217" i="7"/>
  <c r="H216" i="7"/>
  <c r="H215" i="7"/>
  <c r="I212" i="7"/>
  <c r="I215" i="7"/>
  <c r="I216" i="7"/>
  <c r="I217" i="7"/>
  <c r="I21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9" i="7"/>
  <c r="H8" i="7"/>
  <c r="I8" i="7"/>
  <c r="I10" i="7"/>
  <c r="I11" i="7"/>
  <c r="I12" i="7"/>
  <c r="I43" i="7"/>
  <c r="I41" i="7"/>
  <c r="I42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D38" i="7"/>
  <c r="I38" i="7"/>
  <c r="I39" i="7"/>
  <c r="I40" i="7"/>
  <c r="I44" i="7"/>
  <c r="I45" i="7"/>
  <c r="D46" i="7"/>
  <c r="I46" i="7"/>
  <c r="I47" i="7"/>
  <c r="I48" i="7"/>
  <c r="I49" i="7"/>
  <c r="I50" i="7"/>
  <c r="I51" i="7"/>
  <c r="I52" i="7"/>
  <c r="I53" i="7"/>
  <c r="I54" i="7"/>
  <c r="I55" i="7"/>
  <c r="I56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6" i="7"/>
  <c r="I7" i="7"/>
  <c r="I13" i="7"/>
  <c r="I14" i="7"/>
  <c r="I15" i="7"/>
  <c r="I16" i="7"/>
  <c r="I17" i="7"/>
  <c r="I18" i="7"/>
  <c r="I19" i="7"/>
  <c r="I20" i="7"/>
  <c r="I21" i="7"/>
  <c r="I22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H146" i="7"/>
  <c r="I146" i="7"/>
  <c r="H147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220" i="7"/>
  <c r="I221" i="7"/>
  <c r="I222" i="7"/>
  <c r="I223" i="7"/>
  <c r="I6" i="8"/>
  <c r="I7" i="8"/>
  <c r="I8" i="8"/>
  <c r="I9" i="8"/>
  <c r="I10" i="8"/>
  <c r="I11" i="8"/>
  <c r="I12" i="8"/>
  <c r="I13" i="8"/>
  <c r="I14" i="8"/>
  <c r="I16" i="8"/>
  <c r="D17" i="8"/>
  <c r="I17" i="8"/>
  <c r="D19" i="8"/>
  <c r="I19" i="8"/>
  <c r="I20" i="8"/>
  <c r="I21" i="8"/>
  <c r="I22" i="8"/>
  <c r="I23" i="8"/>
  <c r="I24" i="8"/>
  <c r="I25" i="8"/>
  <c r="I26" i="8"/>
  <c r="I27" i="8"/>
  <c r="I28" i="8"/>
  <c r="I29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30" i="8"/>
</calcChain>
</file>

<file path=xl/sharedStrings.xml><?xml version="1.0" encoding="utf-8"?>
<sst xmlns="http://schemas.openxmlformats.org/spreadsheetml/2006/main" count="996" uniqueCount="385">
  <si>
    <t>4日</t>
  </si>
  <si>
    <t>5日</t>
  </si>
  <si>
    <t>6日</t>
  </si>
  <si>
    <t>JW万豪</t>
  </si>
  <si>
    <t>场地</t>
  </si>
  <si>
    <t>签到背景板</t>
  </si>
  <si>
    <t>其他</t>
  </si>
  <si>
    <t>兼职</t>
  </si>
  <si>
    <t>制作物</t>
  </si>
  <si>
    <t>Request For Quotation 询价单</t>
  </si>
  <si>
    <t>供应商名称</t>
  </si>
  <si>
    <t>康辉集团北京国际会议展览有限公司</t>
  </si>
  <si>
    <t>报价日期</t>
  </si>
  <si>
    <t>联系人</t>
  </si>
  <si>
    <t>高亚琳</t>
  </si>
  <si>
    <t>电子邮件</t>
  </si>
  <si>
    <t>gaoyalin@cct.cn</t>
  </si>
  <si>
    <t>电话</t>
  </si>
  <si>
    <t>报价有效期</t>
  </si>
  <si>
    <t>2个月</t>
  </si>
  <si>
    <t>报价项目</t>
  </si>
  <si>
    <t>报价规格
（材质、尺寸、用处等说明）</t>
  </si>
  <si>
    <t>数量</t>
  </si>
  <si>
    <t>价格</t>
  </si>
  <si>
    <t>NO.</t>
  </si>
  <si>
    <t>单位</t>
  </si>
  <si>
    <t>单价</t>
  </si>
  <si>
    <t>小计</t>
  </si>
  <si>
    <t>酒店住宿</t>
  </si>
  <si>
    <t>大床房</t>
  </si>
  <si>
    <t>间</t>
  </si>
  <si>
    <t>天</t>
  </si>
  <si>
    <t>酒店费用合计</t>
  </si>
  <si>
    <t>4日晚主会场搭建及彩排</t>
  </si>
  <si>
    <t>主会场A+C 1172㎡</t>
  </si>
  <si>
    <t>次</t>
  </si>
  <si>
    <t>2</t>
  </si>
  <si>
    <t>5日营销盛典及晚宴</t>
  </si>
  <si>
    <t>主会场1758㎡</t>
  </si>
  <si>
    <t>6日上午大会</t>
  </si>
  <si>
    <t>主会场586㎡，上午半天</t>
  </si>
  <si>
    <t>餐饮</t>
  </si>
  <si>
    <t>5日茶歇</t>
  </si>
  <si>
    <t>份</t>
  </si>
  <si>
    <t>24</t>
  </si>
  <si>
    <t>6日茶歇</t>
  </si>
  <si>
    <t>25</t>
  </si>
  <si>
    <t>用餐合计</t>
  </si>
  <si>
    <t>会议费用</t>
  </si>
  <si>
    <t>搭建费用</t>
  </si>
  <si>
    <t>单面木质写真签到背景板</t>
  </si>
  <si>
    <t>平米</t>
  </si>
  <si>
    <t>4</t>
  </si>
  <si>
    <t>基础舞台</t>
  </si>
  <si>
    <t>钢木结构造型舞台面铺拉绒地毯；尺寸：25米*5米*0.5米</t>
  </si>
  <si>
    <t>3</t>
  </si>
  <si>
    <t>AV费用</t>
  </si>
  <si>
    <t>P3LED Display LED大屏幕</t>
  </si>
  <si>
    <t>24*4</t>
  </si>
  <si>
    <t>5</t>
  </si>
  <si>
    <t>BARCO  EVENT  MASTER E2  Video  Processor  视频处理器(HD/SDI)</t>
  </si>
  <si>
    <t>E2</t>
  </si>
  <si>
    <t>个</t>
  </si>
  <si>
    <t>6</t>
  </si>
  <si>
    <t>BARCO  EC-200  EVENT  Controller  大型控制台</t>
  </si>
  <si>
    <t>7</t>
  </si>
  <si>
    <r>
      <rPr>
        <sz val="9"/>
        <color theme="1"/>
        <rFont val="微软雅黑 Light"/>
        <family val="3"/>
        <charset val="134"/>
      </rPr>
      <t xml:space="preserve">mac </t>
    </r>
    <r>
      <rPr>
        <sz val="9"/>
        <color theme="1"/>
        <rFont val="宋体"/>
        <family val="3"/>
        <charset val="134"/>
      </rPr>
      <t>笔记本电脑</t>
    </r>
  </si>
  <si>
    <t>(APPLE , MACBOOK)</t>
  </si>
  <si>
    <t>台</t>
  </si>
  <si>
    <t>13</t>
  </si>
  <si>
    <r>
      <rPr>
        <sz val="9"/>
        <color theme="1"/>
        <rFont val="微软雅黑 Light"/>
        <family val="3"/>
        <charset val="134"/>
      </rPr>
      <t xml:space="preserve">d&amp;b Audiotechnik V8 Loudspeaker </t>
    </r>
    <r>
      <rPr>
        <sz val="9"/>
        <color theme="1"/>
        <rFont val="宋体"/>
        <family val="3"/>
        <charset val="134"/>
      </rPr>
      <t>全频音箱</t>
    </r>
  </si>
  <si>
    <t>（线阵列系列）</t>
  </si>
  <si>
    <t>组</t>
  </si>
  <si>
    <t>8</t>
  </si>
  <si>
    <r>
      <rPr>
        <sz val="9"/>
        <color theme="1"/>
        <rFont val="微软雅黑 Light"/>
        <family val="3"/>
        <charset val="134"/>
      </rPr>
      <t xml:space="preserve">d&amp;b Audiotechnik V-Sub Subwoofer </t>
    </r>
    <r>
      <rPr>
        <sz val="9"/>
        <color theme="1"/>
        <rFont val="宋体"/>
        <family val="3"/>
        <charset val="134"/>
      </rPr>
      <t>低频音箱</t>
    </r>
  </si>
  <si>
    <r>
      <rPr>
        <sz val="9"/>
        <color theme="1"/>
        <rFont val="微软雅黑 Light"/>
        <family val="3"/>
        <charset val="134"/>
      </rPr>
      <t xml:space="preserve">YAMAHA  QL-5  Digital  Mixer(32ch)   </t>
    </r>
    <r>
      <rPr>
        <sz val="9"/>
        <color theme="1"/>
        <rFont val="宋体"/>
        <family val="3"/>
        <charset val="134"/>
      </rPr>
      <t>数字调音台</t>
    </r>
    <r>
      <rPr>
        <sz val="9"/>
        <color theme="1"/>
        <rFont val="Arial"/>
        <family val="2"/>
      </rPr>
      <t xml:space="preserve">  </t>
    </r>
  </si>
  <si>
    <t>9</t>
  </si>
  <si>
    <t>GTD-L1254P LED PAR灯</t>
  </si>
  <si>
    <t>10</t>
  </si>
  <si>
    <r>
      <rPr>
        <sz val="9"/>
        <color theme="1"/>
        <rFont val="微软雅黑 Light"/>
        <family val="3"/>
        <charset val="134"/>
      </rPr>
      <t xml:space="preserve">Truss  </t>
    </r>
    <r>
      <rPr>
        <sz val="9"/>
        <color theme="1"/>
        <rFont val="宋体"/>
        <family val="3"/>
        <charset val="134"/>
      </rPr>
      <t>灯光架</t>
    </r>
    <r>
      <rPr>
        <sz val="9"/>
        <color theme="1"/>
        <rFont val="Arial"/>
        <family val="2"/>
      </rPr>
      <t xml:space="preserve"> </t>
    </r>
  </si>
  <si>
    <t xml:space="preserve">(300mmx400mm,) </t>
  </si>
  <si>
    <t>12</t>
  </si>
  <si>
    <t xml:space="preserve">AURORA  HMI-2500  Follow Spot  追光灯  </t>
  </si>
  <si>
    <t>11</t>
  </si>
  <si>
    <t>会议费用合计</t>
  </si>
  <si>
    <t>制作及采购</t>
  </si>
  <si>
    <t>批</t>
  </si>
  <si>
    <t>19</t>
  </si>
  <si>
    <t>采购</t>
  </si>
  <si>
    <t>合作伙伴大会伴手礼</t>
  </si>
  <si>
    <t>人</t>
  </si>
  <si>
    <t>20</t>
  </si>
  <si>
    <t>营销盛典伴手礼</t>
  </si>
  <si>
    <t>物料合计</t>
  </si>
  <si>
    <t>开场视频</t>
  </si>
  <si>
    <t>营销盛典开场视频</t>
  </si>
  <si>
    <t>期</t>
  </si>
  <si>
    <t>21</t>
  </si>
  <si>
    <t>合作伙伴晚宴开场视频</t>
  </si>
  <si>
    <t>合作伙伴大会开场视频</t>
  </si>
  <si>
    <t>表演</t>
  </si>
  <si>
    <t>合作伙伴晚宴伴宴表演 3套</t>
  </si>
  <si>
    <t>22</t>
  </si>
  <si>
    <t>营销盛典礼仪</t>
  </si>
  <si>
    <t>14</t>
  </si>
  <si>
    <t>营销盛典兼职</t>
  </si>
  <si>
    <t>前期准备及现场活动</t>
  </si>
  <si>
    <t>15</t>
  </si>
  <si>
    <t>资深摄影师</t>
  </si>
  <si>
    <t>16</t>
  </si>
  <si>
    <t>资深摄像师</t>
  </si>
  <si>
    <t>摇臂</t>
  </si>
  <si>
    <t>18</t>
  </si>
  <si>
    <t>营销盛典主持人</t>
  </si>
  <si>
    <t>17</t>
  </si>
  <si>
    <t>欢迎晚宴主持人</t>
  </si>
  <si>
    <t>单独1人</t>
  </si>
  <si>
    <t>与合作伙伴大会同一人</t>
  </si>
  <si>
    <t>合作伙伴大会主持人</t>
  </si>
  <si>
    <t>其他合计</t>
  </si>
  <si>
    <t>净价合计</t>
  </si>
  <si>
    <t>服务费10%收取</t>
  </si>
  <si>
    <t>   发票税点（6%收取）</t>
  </si>
  <si>
    <t>最终结算金额</t>
  </si>
  <si>
    <t>备注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</si>
  <si>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</si>
  <si>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</si>
  <si>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</si>
  <si>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 如果有增加的项目，请在对应的服务内容后边增加行数</t>
  </si>
  <si>
    <t>4. 请务必给出明细报价</t>
  </si>
  <si>
    <t>5. 报价的数量可能因需求的变化发生变化</t>
  </si>
  <si>
    <t>6. 加推保留议价权利</t>
  </si>
  <si>
    <t>5日自助午餐</t>
  </si>
  <si>
    <t>6日圆桌晚宴</t>
  </si>
  <si>
    <t>桌</t>
  </si>
  <si>
    <t>6日自助午餐</t>
  </si>
  <si>
    <t>全程预估酒水</t>
  </si>
  <si>
    <t>预估金额 按实际发生结算</t>
  </si>
  <si>
    <t>车辆</t>
  </si>
  <si>
    <t>腾讯参观</t>
  </si>
  <si>
    <t>大巴车</t>
  </si>
  <si>
    <t>车</t>
  </si>
  <si>
    <t>备车</t>
  </si>
  <si>
    <t>GL8</t>
  </si>
  <si>
    <t>车辆费用合计</t>
  </si>
  <si>
    <t>刀旗</t>
  </si>
  <si>
    <t>6.5mH</t>
  </si>
  <si>
    <t>指示牌</t>
  </si>
  <si>
    <t>双面</t>
  </si>
  <si>
    <t>左右入口门头</t>
  </si>
  <si>
    <t>入口时光隧道造型</t>
  </si>
  <si>
    <t>时光隧道屏风</t>
  </si>
  <si>
    <t>钢木结构灯箱内置光源亚克力写真灯片发光，尺寸：3000*3000*400</t>
  </si>
  <si>
    <t>项</t>
  </si>
  <si>
    <t>套</t>
  </si>
  <si>
    <t>时光转台</t>
  </si>
  <si>
    <t>内置旋转电机及轨道带动旋转冰屏环形转动，木质烤漆围边，木质烤漆台面，尺寸，直径5米，40公分高度</t>
  </si>
  <si>
    <t>会场LED底座</t>
  </si>
  <si>
    <t>钢结构基础底座面铺双层18mm夹板找平，正面木质写真收边</t>
  </si>
  <si>
    <t>延米</t>
  </si>
  <si>
    <t>LED底座正面围挡</t>
  </si>
  <si>
    <t>钢木结构面裱写真背景板遮挡LED底座尺寸30米*2米</t>
  </si>
  <si>
    <t>舞台台阶</t>
  </si>
  <si>
    <t>舞台正面两边通长二层台阶面铺拉绒地毯</t>
  </si>
  <si>
    <t>舞台正面斜面LOGO板</t>
  </si>
  <si>
    <t>发光LOGO</t>
  </si>
  <si>
    <t>亚克力发光灯盒字LOGO</t>
  </si>
  <si>
    <t>展具出厂包装</t>
  </si>
  <si>
    <t>展具出厂软包装保护，部分烤漆物料包装箱保护</t>
  </si>
  <si>
    <t>电料</t>
  </si>
  <si>
    <t>全场电源电路及照明耗材，电箱电缆租赁等</t>
  </si>
  <si>
    <t>物料运输</t>
  </si>
  <si>
    <t>安装人员交通</t>
  </si>
  <si>
    <t>装拆人工</t>
  </si>
  <si>
    <t>Gloshine 540 LED Controller 处理器</t>
  </si>
  <si>
    <t>(DVI，4路)</t>
  </si>
  <si>
    <t>DATATON WATCHOUT Video Processor  处理器</t>
  </si>
  <si>
    <t>NETGEAR JGS524 Network Switch  网络交换机</t>
  </si>
  <si>
    <t>（千兆,24路）</t>
  </si>
  <si>
    <t xml:space="preserve">(带PC-AS4遥控器)  </t>
  </si>
  <si>
    <t>(多模，双工，100m)</t>
  </si>
  <si>
    <t>Panasonic TH-55CS400C 松下LED电视</t>
  </si>
  <si>
    <t>Dell E2211H 24" Full HD Monitor 高清宽屏监视器</t>
  </si>
  <si>
    <t>Power  Distributor  Cabinet  配电箱</t>
  </si>
  <si>
    <t>AUDIO EQUIPMENT</t>
  </si>
  <si>
    <t>d&amp;b Audiotechnik Y7p Loudspeaker 全频音箱</t>
  </si>
  <si>
    <t>SHURE 头带话筒</t>
  </si>
  <si>
    <t xml:space="preserve">MOTOROLA  CP1200 无线对讲机 </t>
  </si>
  <si>
    <t>Automated  lights , 1500w Spot － Performance 图案电脑灯</t>
  </si>
  <si>
    <t>（切片）</t>
  </si>
  <si>
    <t>Automated Lights, Terbly 320Beam - 300w 光束电脑灯</t>
  </si>
  <si>
    <t>EXPLORER Ovation LED Moving Heads Light</t>
  </si>
  <si>
    <t>MA  grandMA2  Light  Console  调光台</t>
  </si>
  <si>
    <t>MA Lighting NPU (Network Signal Processor) 信号处理器</t>
  </si>
  <si>
    <t>(1吨，8米)</t>
  </si>
  <si>
    <t>Power  Distributor  Cabinet  配电箱(三相，200 A)</t>
  </si>
  <si>
    <t>d&amp;b  D40 Digital Power Amplifier  数字功放</t>
  </si>
  <si>
    <t>YAMAHA  LS9-16  Digital  Mixer (16ch)  数字调音台</t>
  </si>
  <si>
    <t>Power  Distributor  Cabinet  配电箱(三相，100 A)</t>
  </si>
  <si>
    <t>AVOLITE  PEARL  2014  Lighting  Console  调光台</t>
  </si>
  <si>
    <t>Project Manager</t>
  </si>
  <si>
    <t>Video Engineer</t>
  </si>
  <si>
    <t>Audio Engineer</t>
  </si>
  <si>
    <t>Lighting Engineer</t>
  </si>
  <si>
    <t>Other Technician</t>
  </si>
  <si>
    <t>制作</t>
  </si>
  <si>
    <t>主持人手卡</t>
  </si>
  <si>
    <t>合作伙伴大会桌卡</t>
  </si>
  <si>
    <t>菜单</t>
  </si>
  <si>
    <t>讲台logo</t>
  </si>
  <si>
    <t>讲台花</t>
  </si>
  <si>
    <t>大巴车车身贴</t>
  </si>
  <si>
    <t>GL8车身贴</t>
  </si>
  <si>
    <t>手举牌</t>
  </si>
  <si>
    <t>欢迎信</t>
  </si>
  <si>
    <t>餐券</t>
  </si>
  <si>
    <t>授权牌</t>
  </si>
  <si>
    <t>抽奖礼品</t>
  </si>
  <si>
    <t>晚宴桌卡水晶卡托</t>
  </si>
  <si>
    <t>签到茶点</t>
  </si>
  <si>
    <t>租赁</t>
  </si>
  <si>
    <t>办公用品（打印机等）</t>
  </si>
  <si>
    <t>对讲机</t>
  </si>
  <si>
    <t>周</t>
  </si>
  <si>
    <t>执行人员</t>
  </si>
  <si>
    <t>执行人员北京-深圳往返</t>
  </si>
  <si>
    <t>北京-深圳</t>
  </si>
  <si>
    <t>执行人员住宿、餐费、通讯及当地交通</t>
  </si>
  <si>
    <t>会场标间住宿</t>
  </si>
  <si>
    <t>3D设计费用</t>
  </si>
  <si>
    <t>优惠</t>
  </si>
  <si>
    <t>2D设计费用</t>
  </si>
  <si>
    <t>策划文案</t>
  </si>
  <si>
    <t>项目总监</t>
  </si>
  <si>
    <t>项目经理</t>
  </si>
  <si>
    <t>项目助理</t>
  </si>
  <si>
    <t>执行人员合计</t>
  </si>
  <si>
    <t>合作伙伴大会兼职</t>
  </si>
  <si>
    <t>专业会议服务人员</t>
  </si>
  <si>
    <t>营销盛典签到</t>
  </si>
  <si>
    <t>前期技术支持</t>
  </si>
  <si>
    <t>报名系统使用</t>
  </si>
  <si>
    <t>现场局域网架设</t>
  </si>
  <si>
    <t>现场签到系统使用</t>
  </si>
  <si>
    <t>电脑</t>
  </si>
  <si>
    <t>现场技术人员人工</t>
  </si>
  <si>
    <t>现场技术人员差旅</t>
  </si>
  <si>
    <t>营销盛典安保</t>
  </si>
  <si>
    <t>4日 含设备</t>
  </si>
  <si>
    <t>5日 含设备</t>
  </si>
  <si>
    <t>6日 含设备</t>
  </si>
  <si>
    <t>图片直播</t>
  </si>
  <si>
    <t>导播</t>
  </si>
  <si>
    <t>导播设备</t>
  </si>
  <si>
    <t>3日晚间及4日全天主会场搭建及彩排</t>
    <phoneticPr fontId="21" type="noConversion"/>
  </si>
  <si>
    <t>主会场A+B+C 1800㎡</t>
    <phoneticPr fontId="21" type="noConversion"/>
  </si>
  <si>
    <t>5日彩排及会议</t>
    <phoneticPr fontId="21" type="noConversion"/>
  </si>
  <si>
    <t>主会场C 600㎡</t>
    <phoneticPr fontId="21" type="noConversion"/>
  </si>
  <si>
    <t>合作伙伴大会酒店大堂签到背景板</t>
    <phoneticPr fontId="21" type="noConversion"/>
  </si>
  <si>
    <t>酒店Foyer大事件立体造型结构</t>
    <phoneticPr fontId="21" type="noConversion"/>
  </si>
  <si>
    <t>个</t>
    <phoneticPr fontId="21" type="noConversion"/>
  </si>
  <si>
    <t>酒店Foyer KV背景板</t>
    <phoneticPr fontId="21" type="noConversion"/>
  </si>
  <si>
    <t>立体字结构加底座</t>
    <phoneticPr fontId="21" type="noConversion"/>
  </si>
  <si>
    <t>单面木质写真签到背景板，尺寸：5000mmL*3000mmH*600mmD</t>
    <phoneticPr fontId="21" type="noConversion"/>
  </si>
  <si>
    <t>次</t>
    <phoneticPr fontId="21" type="noConversion"/>
  </si>
  <si>
    <t>签到背景板</t>
    <phoneticPr fontId="21" type="noConversion"/>
  </si>
  <si>
    <t>单面木质写真背景板开圆形门洞，门洞圆形放射形镂空发光灯箱，尺寸：10200mmL*3000mmH*400mmD</t>
    <phoneticPr fontId="21" type="noConversion"/>
  </si>
  <si>
    <t>钢木结构拱形门洞加灯箱及线条灯带组合，尺寸：4000mmL*3000mmH*9000mmD</t>
    <phoneticPr fontId="21" type="noConversion"/>
  </si>
  <si>
    <t>logo合影墙体结构</t>
    <phoneticPr fontId="21" type="noConversion"/>
  </si>
  <si>
    <t>单面木质写真签到背景板
15000mmL*3000mmH*600mmD</t>
    <phoneticPr fontId="21" type="noConversion"/>
  </si>
  <si>
    <t>组</t>
    <phoneticPr fontId="21" type="noConversion"/>
  </si>
  <si>
    <t>营销高峰论坛伴手礼</t>
    <phoneticPr fontId="21" type="noConversion"/>
  </si>
  <si>
    <t>营销高峰论坛开场视频</t>
    <phoneticPr fontId="21" type="noConversion"/>
  </si>
  <si>
    <t>合作伙伴会议开场视频</t>
    <phoneticPr fontId="21" type="noConversion"/>
  </si>
  <si>
    <t>冰屏幕视频</t>
    <phoneticPr fontId="21" type="noConversion"/>
  </si>
  <si>
    <t>房卡套</t>
    <phoneticPr fontId="21" type="noConversion"/>
  </si>
  <si>
    <t>一次性泡澡袋及提示卡片</t>
    <phoneticPr fontId="21" type="noConversion"/>
  </si>
  <si>
    <t>次</t>
    <phoneticPr fontId="21" type="noConversion"/>
  </si>
  <si>
    <t>酒店会场入口门头结构</t>
    <phoneticPr fontId="21" type="noConversion"/>
  </si>
  <si>
    <t>木质门头结构裱写真画面</t>
    <phoneticPr fontId="21" type="noConversion"/>
  </si>
  <si>
    <t>组</t>
    <phoneticPr fontId="21" type="noConversion"/>
  </si>
  <si>
    <t>次</t>
    <phoneticPr fontId="21" type="noConversion"/>
  </si>
  <si>
    <t>麦克风套</t>
    <phoneticPr fontId="21" type="noConversion"/>
  </si>
  <si>
    <t>年度营销峰会论坛桌卡</t>
    <phoneticPr fontId="21" type="noConversion"/>
  </si>
  <si>
    <t>晚宴桌卡</t>
    <phoneticPr fontId="21" type="noConversion"/>
  </si>
  <si>
    <t>晚宴桌号牌</t>
    <phoneticPr fontId="21" type="noConversion"/>
  </si>
  <si>
    <t>个</t>
    <phoneticPr fontId="21" type="noConversion"/>
  </si>
  <si>
    <t>嘉宾胸卡</t>
    <phoneticPr fontId="21" type="noConversion"/>
  </si>
  <si>
    <t>胸卡挂绳</t>
    <phoneticPr fontId="21" type="noConversion"/>
  </si>
  <si>
    <t>其他视频</t>
    <phoneticPr fontId="21" type="noConversion"/>
  </si>
  <si>
    <t>机场视频1</t>
    <phoneticPr fontId="21" type="noConversion"/>
  </si>
  <si>
    <t>机场视频2</t>
    <phoneticPr fontId="21" type="noConversion"/>
  </si>
  <si>
    <t>合作伙伴晚宴开场表演</t>
    <phoneticPr fontId="21" type="noConversion"/>
  </si>
  <si>
    <t>合作伙伴晚宴Mingle区互动</t>
    <phoneticPr fontId="21" type="noConversion"/>
  </si>
  <si>
    <t>合作伙伴晚宴伴宴乐队表演</t>
    <phoneticPr fontId="21" type="noConversion"/>
  </si>
  <si>
    <t>合作伙伴大会礼仪</t>
    <phoneticPr fontId="21" type="noConversion"/>
  </si>
  <si>
    <t>套</t>
    <phoneticPr fontId="21" type="noConversion"/>
  </si>
  <si>
    <t>茶歇台外包</t>
    <rPh sb="3" eb="4">
      <t>wai'bao</t>
    </rPh>
    <phoneticPr fontId="21" type="noConversion"/>
  </si>
  <si>
    <t>木质造型烤漆茶歇台，异形</t>
    <rPh sb="10" eb="11">
      <t>yi'xing</t>
    </rPh>
    <phoneticPr fontId="21" type="noConversion"/>
  </si>
  <si>
    <t>钢木结构造型舞台面铺拉绒地毯；尺寸：22米*6米*0.8米</t>
    <phoneticPr fontId="21" type="noConversion"/>
  </si>
  <si>
    <t>动态KV</t>
    <rPh sb="0" eb="1">
      <t>dong'tai</t>
    </rPh>
    <phoneticPr fontId="21" type="noConversion"/>
  </si>
  <si>
    <t>邀请H5</t>
    <phoneticPr fontId="21" type="noConversion"/>
  </si>
  <si>
    <t>沙发租赁</t>
    <rPh sb="0" eb="1">
      <t>sha'fa</t>
    </rPh>
    <rPh sb="2" eb="3">
      <t>zu'lin</t>
    </rPh>
    <phoneticPr fontId="21" type="noConversion"/>
  </si>
  <si>
    <t>个</t>
    <rPh sb="0" eb="1">
      <t>ge</t>
    </rPh>
    <phoneticPr fontId="21" type="noConversion"/>
  </si>
  <si>
    <t>钢木结构斜面展板，尺寸：6.5米*2.5米</t>
    <phoneticPr fontId="21" type="noConversion"/>
  </si>
  <si>
    <t>茶几租赁</t>
    <rPh sb="0" eb="1">
      <t>cha'ji</t>
    </rPh>
    <rPh sb="2" eb="3">
      <t>zu'lin</t>
    </rPh>
    <phoneticPr fontId="21" type="noConversion"/>
  </si>
  <si>
    <t>29米*3.5米</t>
    <phoneticPr fontId="21" type="noConversion"/>
  </si>
  <si>
    <t>展板墙体（会场门口两侧）</t>
    <rPh sb="5" eb="6">
      <t>hui'c</t>
    </rPh>
    <rPh sb="7" eb="8">
      <t>men'k</t>
    </rPh>
    <rPh sb="9" eb="10">
      <t>liang'ce</t>
    </rPh>
    <phoneticPr fontId="21" type="noConversion"/>
  </si>
  <si>
    <t>双面木质写真背景板</t>
    <phoneticPr fontId="21" type="noConversion"/>
  </si>
  <si>
    <t>冰屏LED</t>
    <rPh sb="0" eb="1">
      <t>bing'ping</t>
    </rPh>
    <phoneticPr fontId="21" type="noConversion"/>
  </si>
  <si>
    <t>平米</t>
    <rPh sb="0" eb="1">
      <t>ping'mi</t>
    </rPh>
    <phoneticPr fontId="21" type="noConversion"/>
  </si>
  <si>
    <t>天</t>
    <rPh sb="0" eb="1">
      <t>tian</t>
    </rPh>
    <phoneticPr fontId="21" type="noConversion"/>
  </si>
  <si>
    <t>冰屏LED处理器</t>
    <rPh sb="0" eb="1">
      <t>bing'p</t>
    </rPh>
    <rPh sb="5" eb="6">
      <t>chu'li'qi</t>
    </rPh>
    <phoneticPr fontId="21" type="noConversion"/>
  </si>
  <si>
    <t>双面木质写真背景板，尺寸：
12000mmL*3000mmH*600mmD</t>
    <phoneticPr fontId="21" type="noConversion"/>
  </si>
  <si>
    <t>序厅入主会场门头</t>
    <rPh sb="0" eb="1">
      <t>xu'ting</t>
    </rPh>
    <rPh sb="2" eb="3">
      <t>ru</t>
    </rPh>
    <rPh sb="3" eb="4">
      <t>zhu'hui'c</t>
    </rPh>
    <rPh sb="6" eb="7">
      <t>men't</t>
    </rPh>
    <phoneticPr fontId="21" type="noConversion"/>
  </si>
  <si>
    <t>1m栏</t>
    <rPh sb="2" eb="3">
      <t>lan</t>
    </rPh>
    <phoneticPr fontId="21" type="noConversion"/>
  </si>
  <si>
    <t>次</t>
    <rPh sb="0" eb="1">
      <t>ci</t>
    </rPh>
    <phoneticPr fontId="21" type="noConversion"/>
  </si>
  <si>
    <t>双面木质写真签到背景板，尺寸：5000mmL*3000mmH*600mmD</t>
    <rPh sb="0" eb="1">
      <t>shuang</t>
    </rPh>
    <phoneticPr fontId="21" type="noConversion"/>
  </si>
  <si>
    <t>吧桌租赁</t>
    <rPh sb="0" eb="1">
      <t>ba'zhuo</t>
    </rPh>
    <rPh sb="2" eb="3">
      <t>zu'lin</t>
    </rPh>
    <phoneticPr fontId="21" type="noConversion"/>
  </si>
  <si>
    <t>次</t>
    <rPh sb="0" eb="1">
      <t>c</t>
    </rPh>
    <phoneticPr fontId="21" type="noConversion"/>
  </si>
  <si>
    <t>次</t>
    <phoneticPr fontId="21" type="noConversion"/>
  </si>
  <si>
    <t>次</t>
    <phoneticPr fontId="21" type="noConversion"/>
  </si>
  <si>
    <t>合作伙伴晚宴开场表演视频编辑</t>
    <rPh sb="10" eb="11">
      <t>shi'p</t>
    </rPh>
    <rPh sb="12" eb="13">
      <t>bian'ji</t>
    </rPh>
    <phoneticPr fontId="21" type="noConversion"/>
  </si>
  <si>
    <t>合作伙伴晚宴舞蹈表演</t>
    <phoneticPr fontId="21" type="noConversion"/>
  </si>
  <si>
    <t>资深摄像师</t>
    <phoneticPr fontId="21" type="noConversion"/>
  </si>
  <si>
    <t>前期拍摄</t>
    <rPh sb="0" eb="1">
      <t>qian'qi</t>
    </rPh>
    <rPh sb="2" eb="3">
      <t>pai'she</t>
    </rPh>
    <phoneticPr fontId="21" type="noConversion"/>
  </si>
  <si>
    <t>摄像</t>
    <rPh sb="0" eb="1">
      <t>she'x</t>
    </rPh>
    <phoneticPr fontId="21" type="noConversion"/>
  </si>
  <si>
    <t>摄像助理</t>
    <rPh sb="0" eb="1">
      <t>she'x</t>
    </rPh>
    <rPh sb="2" eb="3">
      <t>zhu'li</t>
    </rPh>
    <phoneticPr fontId="21" type="noConversion"/>
  </si>
  <si>
    <t>灯光设备等</t>
    <rPh sb="0" eb="1">
      <t>deng'guang</t>
    </rPh>
    <rPh sb="2" eb="3">
      <t>she'b</t>
    </rPh>
    <rPh sb="4" eb="5">
      <t>deng</t>
    </rPh>
    <phoneticPr fontId="21" type="noConversion"/>
  </si>
  <si>
    <t>批</t>
    <rPh sb="0" eb="1">
      <t>pi</t>
    </rPh>
    <phoneticPr fontId="21" type="noConversion"/>
  </si>
  <si>
    <t>开场视频</t>
    <phoneticPr fontId="21" type="noConversion"/>
  </si>
  <si>
    <t>暖场视频剪辑</t>
    <rPh sb="0" eb="1">
      <t>nuan'c</t>
    </rPh>
    <rPh sb="2" eb="3">
      <t>shi'p</t>
    </rPh>
    <rPh sb="4" eb="5">
      <t>jian'ji</t>
    </rPh>
    <phoneticPr fontId="21" type="noConversion"/>
  </si>
  <si>
    <t>主持大会及晚宴</t>
    <rPh sb="0" eb="1">
      <t>zhu'chi</t>
    </rPh>
    <rPh sb="2" eb="3">
      <t>da'hui</t>
    </rPh>
    <rPh sb="4" eb="5">
      <t>ji</t>
    </rPh>
    <rPh sb="5" eb="6">
      <t>wan'yan</t>
    </rPh>
    <phoneticPr fontId="21" type="noConversion"/>
  </si>
  <si>
    <t>嘉宾邀请</t>
    <rPh sb="0" eb="1">
      <t>jia'b</t>
    </rPh>
    <rPh sb="2" eb="3">
      <t>yao'qing</t>
    </rPh>
    <phoneticPr fontId="21" type="noConversion"/>
  </si>
  <si>
    <t>6日全天会议</t>
    <rPh sb="2" eb="3">
      <t>quan</t>
    </rPh>
    <phoneticPr fontId="21" type="noConversion"/>
  </si>
  <si>
    <t>执行人员北京-深圳踩点</t>
    <rPh sb="9" eb="10">
      <t>cai'dian</t>
    </rPh>
    <phoneticPr fontId="21" type="noConversion"/>
  </si>
  <si>
    <t>工作人员服装</t>
    <rPh sb="0" eb="1">
      <t>gong'zuo</t>
    </rPh>
    <rPh sb="2" eb="3">
      <t>ren'yuan</t>
    </rPh>
    <rPh sb="4" eb="5">
      <t>fu'zhuang</t>
    </rPh>
    <phoneticPr fontId="21" type="noConversion"/>
  </si>
  <si>
    <t>22*5</t>
    <phoneticPr fontId="21" type="noConversion"/>
  </si>
  <si>
    <r>
      <t xml:space="preserve">BARCO  FOLSOM  IMAGEPRO-HD  Converter  </t>
    </r>
    <r>
      <rPr>
        <sz val="9"/>
        <rFont val="宋体"/>
        <family val="3"/>
        <charset val="134"/>
      </rPr>
      <t>频率转换器</t>
    </r>
    <r>
      <rPr>
        <sz val="9"/>
        <rFont val="Arial"/>
        <family val="2"/>
      </rPr>
      <t xml:space="preserve"> </t>
    </r>
  </si>
  <si>
    <r>
      <t xml:space="preserve">EXTRON DVI DA4 Plus Distribution Amplifier  </t>
    </r>
    <r>
      <rPr>
        <sz val="9"/>
        <rFont val="宋体"/>
        <family val="3"/>
        <charset val="134"/>
      </rPr>
      <t>分配放大器</t>
    </r>
  </si>
  <si>
    <r>
      <rPr>
        <sz val="9"/>
        <rFont val="微软雅黑"/>
        <family val="3"/>
        <charset val="134"/>
      </rPr>
      <t>D’SAN  PC-433  PerfectCue  Light  Kit   翻页提示器套装</t>
    </r>
  </si>
  <si>
    <r>
      <t xml:space="preserve">EXTRON DVI104 Tx/Rx DVI Fiber Optic Extender </t>
    </r>
    <r>
      <rPr>
        <sz val="9"/>
        <rFont val="宋体"/>
        <family val="3"/>
        <charset val="134"/>
      </rPr>
      <t>光纤延长器</t>
    </r>
  </si>
  <si>
    <r>
      <t>KORNING LC-LC Fiber Cable</t>
    </r>
    <r>
      <rPr>
        <sz val="9"/>
        <rFont val="宋体"/>
        <family val="3"/>
        <charset val="134"/>
      </rPr>
      <t>光缆</t>
    </r>
  </si>
  <si>
    <r>
      <t xml:space="preserve">Mac </t>
    </r>
    <r>
      <rPr>
        <sz val="9"/>
        <rFont val="宋体"/>
        <family val="3"/>
        <charset val="134"/>
      </rPr>
      <t>Pro电脑服务器</t>
    </r>
    <r>
      <rPr>
        <sz val="9"/>
        <rFont val="Arial"/>
        <family val="2"/>
      </rPr>
      <t>(APPLE , MAC垃圾桶)</t>
    </r>
  </si>
  <si>
    <r>
      <t xml:space="preserve">mac </t>
    </r>
    <r>
      <rPr>
        <sz val="9"/>
        <rFont val="宋体"/>
        <family val="3"/>
        <charset val="134"/>
      </rPr>
      <t>笔记本电脑</t>
    </r>
  </si>
  <si>
    <r>
      <t>Laptop</t>
    </r>
    <r>
      <rPr>
        <sz val="9"/>
        <rFont val="宋体"/>
        <family val="3"/>
        <charset val="134"/>
      </rPr>
      <t>笔记本电脑</t>
    </r>
    <r>
      <rPr>
        <sz val="9"/>
        <rFont val="Arial"/>
        <family val="2"/>
      </rPr>
      <t>(windows系统)</t>
    </r>
  </si>
  <si>
    <r>
      <t xml:space="preserve">d&amp;b Audiotechnik V8 Loudspeaker </t>
    </r>
    <r>
      <rPr>
        <sz val="9"/>
        <rFont val="宋体"/>
        <family val="3"/>
        <charset val="134"/>
      </rPr>
      <t>全频音箱</t>
    </r>
  </si>
  <si>
    <r>
      <t xml:space="preserve">d&amp;b Audiotechnik V-Sub Subwoofer </t>
    </r>
    <r>
      <rPr>
        <sz val="9"/>
        <rFont val="宋体"/>
        <family val="3"/>
        <charset val="134"/>
      </rPr>
      <t>低频音箱</t>
    </r>
  </si>
  <si>
    <r>
      <t xml:space="preserve">d&amp;b Audiotechnik Max2 Loudspeaker </t>
    </r>
    <r>
      <rPr>
        <sz val="9"/>
        <rFont val="宋体"/>
        <family val="3"/>
        <charset val="134"/>
      </rPr>
      <t>全频返送音箱</t>
    </r>
  </si>
  <si>
    <r>
      <t xml:space="preserve">d&amp;b  D40 Digital Power Amplifier  </t>
    </r>
    <r>
      <rPr>
        <sz val="9"/>
        <rFont val="宋体"/>
        <family val="3"/>
        <charset val="134"/>
      </rPr>
      <t>数字功放</t>
    </r>
  </si>
  <si>
    <r>
      <t xml:space="preserve">YAMAHA  QL-5  Digital  Mixer(32ch)   </t>
    </r>
    <r>
      <rPr>
        <sz val="9"/>
        <rFont val="宋体"/>
        <family val="3"/>
        <charset val="134"/>
      </rPr>
      <t>数字调音台</t>
    </r>
    <r>
      <rPr>
        <sz val="9"/>
        <rFont val="Arial"/>
        <family val="2"/>
      </rPr>
      <t xml:space="preserve">  </t>
    </r>
  </si>
  <si>
    <r>
      <t xml:space="preserve">SHURE U2/SM 58 Handheld Microphone </t>
    </r>
    <r>
      <rPr>
        <sz val="9"/>
        <rFont val="宋体"/>
        <family val="3"/>
        <charset val="134"/>
      </rPr>
      <t>手持话筒（无线）</t>
    </r>
  </si>
  <si>
    <r>
      <t>SHURE UA845E UHF Antenna Distribution System U</t>
    </r>
    <r>
      <rPr>
        <sz val="9"/>
        <rFont val="宋体"/>
        <family val="3"/>
        <charset val="134"/>
      </rPr>
      <t>段天线放大传输系统</t>
    </r>
  </si>
  <si>
    <r>
      <t>BEHRINGER  DI100  Direct  Inject  Box  DI</t>
    </r>
    <r>
      <rPr>
        <sz val="9"/>
        <rFont val="宋体"/>
        <family val="3"/>
        <charset val="134"/>
      </rPr>
      <t>盒</t>
    </r>
  </si>
  <si>
    <r>
      <rPr>
        <sz val="9"/>
        <rFont val="Arial"/>
        <family val="2"/>
      </rPr>
      <t xml:space="preserve">PRDUCTION  INTERCOM  MS-200  Master  Station  </t>
    </r>
    <r>
      <rPr>
        <sz val="9"/>
        <rFont val="宋体"/>
        <family val="3"/>
        <charset val="134"/>
      </rPr>
      <t>有线对讲系统主机</t>
    </r>
  </si>
  <si>
    <r>
      <t xml:space="preserve">PRDUCTION INTERCOM  Receiver  </t>
    </r>
    <r>
      <rPr>
        <sz val="9"/>
        <rFont val="宋体"/>
        <family val="3"/>
        <charset val="134"/>
      </rPr>
      <t>有线对讲系统接收点</t>
    </r>
  </si>
  <si>
    <r>
      <t>Mac book pro苹果</t>
    </r>
    <r>
      <rPr>
        <sz val="9"/>
        <rFont val="宋体"/>
        <family val="3"/>
        <charset val="134"/>
      </rPr>
      <t>笔记本电脑</t>
    </r>
  </si>
  <si>
    <r>
      <t xml:space="preserve">Truss  </t>
    </r>
    <r>
      <rPr>
        <sz val="9"/>
        <rFont val="宋体"/>
        <family val="3"/>
        <charset val="134"/>
      </rPr>
      <t>灯光架</t>
    </r>
    <r>
      <rPr>
        <sz val="9"/>
        <rFont val="Arial"/>
        <family val="2"/>
      </rPr>
      <t xml:space="preserve"> </t>
    </r>
  </si>
  <si>
    <r>
      <t xml:space="preserve">XIONGYING  HSZ-80B  Hand Chain Hoist  </t>
    </r>
    <r>
      <rPr>
        <sz val="9"/>
        <rFont val="宋体"/>
        <family val="3"/>
        <charset val="134"/>
      </rPr>
      <t>手动葫芦</t>
    </r>
  </si>
  <si>
    <r>
      <t xml:space="preserve">TL DIMMER RACK </t>
    </r>
    <r>
      <rPr>
        <sz val="9"/>
        <rFont val="宋体"/>
        <family val="3"/>
        <charset val="134"/>
      </rPr>
      <t>硅</t>
    </r>
    <r>
      <rPr>
        <sz val="9"/>
        <rFont val="Arial"/>
        <family val="2"/>
      </rPr>
      <t>(12</t>
    </r>
    <r>
      <rPr>
        <sz val="9"/>
        <rFont val="宋体"/>
        <family val="3"/>
        <charset val="134"/>
      </rPr>
      <t>路</t>
    </r>
    <r>
      <rPr>
        <sz val="9"/>
        <rFont val="Arial"/>
        <family val="2"/>
      </rPr>
      <t>24KW)</t>
    </r>
  </si>
  <si>
    <r>
      <t xml:space="preserve">AVOLITES  DMX  Splitter  </t>
    </r>
    <r>
      <rPr>
        <sz val="9"/>
        <rFont val="宋体"/>
        <family val="3"/>
        <charset val="134"/>
      </rPr>
      <t>信号分配放大器</t>
    </r>
  </si>
  <si>
    <r>
      <t>Mac book pro苹果</t>
    </r>
    <r>
      <rPr>
        <sz val="9"/>
        <rFont val="宋体"/>
        <family val="3"/>
        <charset val="134"/>
      </rPr>
      <t>笔记本电脑</t>
    </r>
    <phoneticPr fontId="21" type="noConversion"/>
  </si>
  <si>
    <r>
      <t>TERBLY  OVAL  48D  Light  LED</t>
    </r>
    <r>
      <rPr>
        <sz val="9"/>
        <rFont val="宋体"/>
        <family val="3"/>
        <charset val="134"/>
      </rPr>
      <t>变色灯</t>
    </r>
  </si>
  <si>
    <r>
      <t xml:space="preserve">Truss  </t>
    </r>
    <r>
      <rPr>
        <sz val="9"/>
        <rFont val="宋体"/>
        <family val="3"/>
        <charset val="134"/>
      </rPr>
      <t>灯光架</t>
    </r>
    <r>
      <rPr>
        <sz val="9"/>
        <rFont val="Arial"/>
        <family val="2"/>
      </rPr>
      <t xml:space="preserve"> (300mmx300mm,) 单柱</t>
    </r>
  </si>
  <si>
    <t>Traffic Costs</t>
  </si>
  <si>
    <t>晚宴桌花</t>
    <rPh sb="0" eb="1">
      <t>wan'yan</t>
    </rPh>
    <rPh sb="2" eb="3">
      <t>zhuo'hua</t>
    </rPh>
    <phoneticPr fontId="21" type="noConversion"/>
  </si>
  <si>
    <t>千人大会茶几花</t>
    <rPh sb="0" eb="1">
      <t>qian'ren</t>
    </rPh>
    <rPh sb="2" eb="3">
      <t>da'hui</t>
    </rPh>
    <rPh sb="4" eb="5">
      <t>cha'ji</t>
    </rPh>
    <rPh sb="6" eb="7">
      <t>hua</t>
    </rPh>
    <phoneticPr fontId="21" type="noConversion"/>
  </si>
  <si>
    <t>人次</t>
    <rPh sb="0" eb="1">
      <t>ren'ci</t>
    </rPh>
    <phoneticPr fontId="21" type="noConversion"/>
  </si>
  <si>
    <t>箱</t>
    <rPh sb="0" eb="1">
      <t>xiang</t>
    </rPh>
    <phoneticPr fontId="21" type="noConversion"/>
  </si>
  <si>
    <t>百岁山logo贴矿泉水（单贴无黑色盖）</t>
    <rPh sb="0" eb="1">
      <t>bai'sui's</t>
    </rPh>
    <rPh sb="7" eb="8">
      <t>tie</t>
    </rPh>
    <rPh sb="8" eb="9">
      <t>kuagn'quan'shui</t>
    </rPh>
    <rPh sb="12" eb="13">
      <t>dan'tie</t>
    </rPh>
    <rPh sb="14" eb="15">
      <t>wu'gai</t>
    </rPh>
    <rPh sb="15" eb="16">
      <t>hei'se</t>
    </rPh>
    <rPh sb="17" eb="18">
      <t>gai</t>
    </rPh>
    <phoneticPr fontId="21" type="noConversion"/>
  </si>
  <si>
    <t>百岁山logo贴矿泉水（双贴黑色盖）（9792元）</t>
    <rPh sb="0" eb="1">
      <t>bai'sui's</t>
    </rPh>
    <rPh sb="7" eb="8">
      <t>tie</t>
    </rPh>
    <rPh sb="8" eb="9">
      <t>kuagn'quan'shui</t>
    </rPh>
    <rPh sb="12" eb="13">
      <t>shuagn</t>
    </rPh>
    <rPh sb="14" eb="15">
      <t>hei'se</t>
    </rPh>
    <rPh sb="16" eb="17">
      <t>gai</t>
    </rPh>
    <rPh sb="23" eb="24">
      <t>yuan</t>
    </rPh>
    <phoneticPr fontId="21" type="noConversion"/>
  </si>
  <si>
    <t>按实际需求</t>
    <rPh sb="0" eb="1">
      <t>an'shi'ji</t>
    </rPh>
    <rPh sb="3" eb="4">
      <t>xu'qiu</t>
    </rPh>
    <phoneticPr fontId="21" type="noConversion"/>
  </si>
  <si>
    <t>液晶显示屏（72寸工程机）</t>
    <rPh sb="0" eb="1">
      <t>ye'jing</t>
    </rPh>
    <rPh sb="8" eb="9">
      <t>cun</t>
    </rPh>
    <rPh sb="9" eb="10">
      <t>gogn'c</t>
    </rPh>
    <rPh sb="11" eb="12">
      <t>ji</t>
    </rPh>
    <phoneticPr fontId="21" type="noConversion"/>
  </si>
  <si>
    <t>投屏处理器</t>
    <rPh sb="0" eb="1">
      <t>tou'p</t>
    </rPh>
    <rPh sb="2" eb="3">
      <t>chu'li'qi</t>
    </rPh>
    <phoneticPr fontId="21" type="noConversion"/>
  </si>
  <si>
    <t>显示器背架</t>
    <rPh sb="0" eb="1">
      <t>xian'shi'q</t>
    </rPh>
    <rPh sb="3" eb="4">
      <t>bei'jia</t>
    </rPh>
    <phoneticPr fontId="21" type="noConversion"/>
  </si>
  <si>
    <t>幕布</t>
    <rPh sb="0" eb="1">
      <t>mu'bu</t>
    </rPh>
    <phoneticPr fontId="21" type="noConversion"/>
  </si>
  <si>
    <t>幕布升降机</t>
    <rPh sb="0" eb="1">
      <t>mu'bu</t>
    </rPh>
    <rPh sb="2" eb="3">
      <t>sheng'jiang</t>
    </rPh>
    <rPh sb="4" eb="5">
      <t>ji</t>
    </rPh>
    <phoneticPr fontId="21" type="noConversion"/>
  </si>
  <si>
    <t>5日酒店外场道旗摆放</t>
    <rPh sb="2" eb="3">
      <t>jiu'dian</t>
    </rPh>
    <rPh sb="4" eb="5">
      <t>wai'c</t>
    </rPh>
    <rPh sb="6" eb="7">
      <t>dao'qi</t>
    </rPh>
    <rPh sb="8" eb="9">
      <t>bai'fang</t>
    </rPh>
    <phoneticPr fontId="21" type="noConversion"/>
  </si>
  <si>
    <t>序厅与主会场隔档结构</t>
    <rPh sb="0" eb="1">
      <t>xu'ting</t>
    </rPh>
    <rPh sb="2" eb="3">
      <t>yu</t>
    </rPh>
    <rPh sb="3" eb="4">
      <t>zhu'hui'c</t>
    </rPh>
    <rPh sb="6" eb="7">
      <t>ge'dang</t>
    </rPh>
    <rPh sb="8" eb="9">
      <t>jie'gou</t>
    </rPh>
    <phoneticPr fontId="21" type="noConversion"/>
  </si>
  <si>
    <t>发布仪式道具或视频预估</t>
    <rPh sb="0" eb="1">
      <t>fa'bu</t>
    </rPh>
    <rPh sb="2" eb="3">
      <t>yi'shi</t>
    </rPh>
    <rPh sb="4" eb="5">
      <t>dao'ju</t>
    </rPh>
    <rPh sb="6" eb="7">
      <t>huo</t>
    </rPh>
    <rPh sb="7" eb="8">
      <t>shi'p</t>
    </rPh>
    <rPh sb="9" eb="10">
      <t>yu'gu</t>
    </rPh>
    <phoneticPr fontId="21" type="noConversion"/>
  </si>
  <si>
    <t>期</t>
    <phoneticPr fontId="21" type="noConversion"/>
  </si>
  <si>
    <t>媒体车马费用</t>
    <rPh sb="0" eb="1">
      <t>mei'it</t>
    </rPh>
    <rPh sb="2" eb="3">
      <t>che'ma</t>
    </rPh>
    <rPh sb="4" eb="5">
      <t>fei'y</t>
    </rPh>
    <phoneticPr fontId="21" type="noConversion"/>
  </si>
  <si>
    <t>媒体传播费用前期</t>
    <rPh sb="0" eb="1">
      <t>mei't</t>
    </rPh>
    <rPh sb="2" eb="3">
      <t>chuan'bo</t>
    </rPh>
    <rPh sb="4" eb="5">
      <t>fei'y</t>
    </rPh>
    <rPh sb="6" eb="7">
      <t>qian'qi</t>
    </rPh>
    <phoneticPr fontId="21" type="noConversion"/>
  </si>
  <si>
    <t>场</t>
    <rPh sb="0" eb="1">
      <t>chang</t>
    </rPh>
    <phoneticPr fontId="21" type="noConversion"/>
  </si>
  <si>
    <t>媒体传播费用后续</t>
    <rPh sb="0" eb="1">
      <t>mei't</t>
    </rPh>
    <rPh sb="2" eb="3">
      <t>chuan'bo</t>
    </rPh>
    <rPh sb="4" eb="5">
      <t>fei'y</t>
    </rPh>
    <rPh sb="6" eb="7">
      <t>hou'xu</t>
    </rPh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</si>
</sst>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¥&quot;#,##0.00_);[Red]\(&quot;¥&quot;#,##0.00\)"/>
    <numFmt numFmtId="176" formatCode="\¥#,##0.00;[Red]\¥\-#,##0.00"/>
  </numFmts>
  <fonts count="26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微软雅黑 Light"/>
      <family val="3"/>
      <charset val="134"/>
    </font>
    <font>
      <b/>
      <sz val="14"/>
      <color indexed="8"/>
      <name val="微软雅黑 Light"/>
      <family val="3"/>
      <charset val="134"/>
    </font>
    <font>
      <b/>
      <sz val="10"/>
      <color theme="0"/>
      <name val="微软雅黑 Light"/>
      <family val="3"/>
      <charset val="134"/>
    </font>
    <font>
      <sz val="10"/>
      <name val="微软雅黑 Light"/>
      <family val="3"/>
      <charset val="134"/>
    </font>
    <font>
      <b/>
      <sz val="10"/>
      <name val="微软雅黑 Light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9"/>
      <color theme="1"/>
      <name val="微软雅黑 Light"/>
      <family val="3"/>
      <charset val="134"/>
    </font>
    <font>
      <sz val="9"/>
      <color theme="1"/>
      <name val="微软雅黑 Light"/>
      <family val="3"/>
      <charset val="134"/>
    </font>
    <font>
      <sz val="12"/>
      <color theme="1"/>
      <name val="微软雅黑 Light"/>
      <family val="3"/>
      <charset val="134"/>
    </font>
    <font>
      <b/>
      <i/>
      <u/>
      <sz val="9"/>
      <color theme="1"/>
      <name val="微软雅黑 Light"/>
      <family val="3"/>
      <charset val="134"/>
    </font>
    <font>
      <sz val="12"/>
      <name val="微软雅黑 Light"/>
      <family val="3"/>
      <charset val="134"/>
    </font>
    <font>
      <sz val="9"/>
      <name val="微软雅黑 Light"/>
      <family val="3"/>
      <charset val="134"/>
    </font>
    <font>
      <sz val="11"/>
      <name val="微软雅黑 Light"/>
      <family val="3"/>
      <charset val="134"/>
    </font>
    <font>
      <sz val="9"/>
      <color theme="1"/>
      <name val="微软雅黑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sz val="9"/>
      <name val="宋体"/>
      <family val="3"/>
      <charset val="134"/>
      <scheme val="minor"/>
    </font>
    <font>
      <b/>
      <sz val="9"/>
      <name val="微软雅黑 Light"/>
      <family val="3"/>
      <charset val="134"/>
    </font>
    <font>
      <b/>
      <i/>
      <u/>
      <sz val="9"/>
      <name val="微软雅黑 Light"/>
      <family val="3"/>
      <charset val="134"/>
    </font>
    <font>
      <sz val="9"/>
      <name val="微软雅黑"/>
      <family val="3"/>
      <charset val="134"/>
    </font>
    <font>
      <sz val="9"/>
      <color rgb="FFFF0000"/>
      <name val="微软雅黑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93C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2" borderId="1" xfId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176" fontId="9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4" fillId="0" borderId="4" xfId="0" applyFont="1" applyFill="1" applyBorder="1" applyAlignment="1">
      <alignment horizontal="left" vertical="center" wrapText="1"/>
    </xf>
    <xf numFmtId="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49" fontId="15" fillId="0" borderId="0" xfId="0" applyNumberFormat="1" applyFont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76" fontId="22" fillId="4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5" fillId="0" borderId="0" xfId="0" applyNumberFormat="1" applyFont="1" applyFill="1" applyAlignment="1">
      <alignment horizontal="center" vertical="center"/>
    </xf>
    <xf numFmtId="0" fontId="23" fillId="5" borderId="2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Fill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1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2393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149225</xdr:rowOff>
    </xdr:from>
    <xdr:to>
      <xdr:col>1</xdr:col>
      <xdr:colOff>92710</xdr:colOff>
      <xdr:row>2</xdr:row>
      <xdr:rowOff>150263</xdr:rowOff>
    </xdr:to>
    <xdr:pic>
      <xdr:nvPicPr>
        <xdr:cNvPr id="2" name="图片 1" descr="加推JT-LOGO[2.0]-0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" y="149225"/>
          <a:ext cx="1242060" cy="41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Relationship Id="rId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16" zoomScale="90" zoomScaleNormal="90" zoomScalePageLayoutView="90" workbookViewId="0">
      <selection activeCell="H34" sqref="H34"/>
    </sheetView>
  </sheetViews>
  <sheetFormatPr baseColWidth="10" defaultColWidth="9" defaultRowHeight="17" x14ac:dyDescent="0.25"/>
  <cols>
    <col min="1" max="1" width="15.1640625" style="3" customWidth="1"/>
    <col min="2" max="2" width="33.83203125" style="3" customWidth="1"/>
    <col min="3" max="3" width="39.33203125" style="3" customWidth="1"/>
    <col min="4" max="7" width="9.1640625" style="3" customWidth="1"/>
    <col min="8" max="8" width="9" style="4"/>
    <col min="9" max="9" width="15.33203125" style="4" customWidth="1"/>
    <col min="10" max="10" width="9" style="5"/>
  </cols>
  <sheetData>
    <row r="1" spans="1:10" ht="21" x14ac:dyDescent="0.15">
      <c r="A1" s="74" t="s">
        <v>9</v>
      </c>
      <c r="B1" s="74"/>
      <c r="C1" s="74"/>
      <c r="D1" s="74"/>
      <c r="E1" s="74"/>
      <c r="F1" s="74"/>
      <c r="G1" s="74"/>
      <c r="H1" s="74"/>
      <c r="I1" s="74"/>
      <c r="J1" s="23"/>
    </row>
    <row r="2" spans="1:10" ht="18" x14ac:dyDescent="0.15">
      <c r="A2" s="6" t="s">
        <v>10</v>
      </c>
      <c r="B2" s="7" t="s">
        <v>11</v>
      </c>
      <c r="C2" s="8" t="s">
        <v>12</v>
      </c>
      <c r="D2" s="75">
        <v>43255</v>
      </c>
      <c r="E2" s="76"/>
      <c r="F2" s="6" t="s">
        <v>13</v>
      </c>
      <c r="G2" s="77" t="s">
        <v>14</v>
      </c>
      <c r="H2" s="77"/>
      <c r="I2" s="77"/>
      <c r="J2" s="24"/>
    </row>
    <row r="3" spans="1:10" ht="18" x14ac:dyDescent="0.15">
      <c r="A3" s="8" t="s">
        <v>15</v>
      </c>
      <c r="B3" s="9" t="s">
        <v>16</v>
      </c>
      <c r="C3" s="6" t="s">
        <v>17</v>
      </c>
      <c r="D3" s="78">
        <v>13810643293</v>
      </c>
      <c r="E3" s="76"/>
      <c r="F3" s="8" t="s">
        <v>18</v>
      </c>
      <c r="G3" s="77" t="s">
        <v>19</v>
      </c>
      <c r="H3" s="77"/>
      <c r="I3" s="77"/>
      <c r="J3" s="24"/>
    </row>
    <row r="4" spans="1:10" x14ac:dyDescent="0.15">
      <c r="A4" s="79" t="s">
        <v>20</v>
      </c>
      <c r="B4" s="79"/>
      <c r="C4" s="85" t="s">
        <v>21</v>
      </c>
      <c r="D4" s="79" t="s">
        <v>22</v>
      </c>
      <c r="E4" s="79"/>
      <c r="F4" s="79"/>
      <c r="G4" s="79"/>
      <c r="H4" s="79" t="s">
        <v>23</v>
      </c>
      <c r="I4" s="79"/>
    </row>
    <row r="5" spans="1:10" x14ac:dyDescent="0.15">
      <c r="A5" s="70"/>
      <c r="B5" s="70"/>
      <c r="C5" s="79"/>
      <c r="D5" s="10" t="s">
        <v>24</v>
      </c>
      <c r="E5" s="10" t="s">
        <v>25</v>
      </c>
      <c r="F5" s="10" t="s">
        <v>24</v>
      </c>
      <c r="G5" s="10" t="s">
        <v>25</v>
      </c>
      <c r="H5" s="10" t="s">
        <v>26</v>
      </c>
      <c r="I5" s="10" t="s">
        <v>27</v>
      </c>
    </row>
    <row r="6" spans="1:10" s="40" customFormat="1" x14ac:dyDescent="0.15">
      <c r="A6" s="11" t="s">
        <v>28</v>
      </c>
      <c r="B6" s="12" t="s">
        <v>3</v>
      </c>
      <c r="C6" s="12" t="s">
        <v>29</v>
      </c>
      <c r="D6" s="14">
        <v>150</v>
      </c>
      <c r="E6" s="14" t="s">
        <v>30</v>
      </c>
      <c r="F6" s="14">
        <v>3</v>
      </c>
      <c r="G6" s="14" t="s">
        <v>31</v>
      </c>
      <c r="H6" s="12">
        <v>850</v>
      </c>
      <c r="I6" s="12">
        <f>D6*F6*H6</f>
        <v>382500</v>
      </c>
      <c r="J6" s="5">
        <v>1</v>
      </c>
    </row>
    <row r="7" spans="1:10" s="40" customFormat="1" x14ac:dyDescent="0.15">
      <c r="A7" s="70" t="s">
        <v>32</v>
      </c>
      <c r="B7" s="70"/>
      <c r="C7" s="70"/>
      <c r="D7" s="70"/>
      <c r="E7" s="70"/>
      <c r="F7" s="70"/>
      <c r="G7" s="70"/>
      <c r="H7" s="70"/>
      <c r="I7" s="25">
        <f>SUM(I6:I6)</f>
        <v>382500</v>
      </c>
      <c r="J7" s="5"/>
    </row>
    <row r="8" spans="1:10" s="40" customFormat="1" x14ac:dyDescent="0.15">
      <c r="A8" s="80" t="s">
        <v>4</v>
      </c>
      <c r="B8" s="12" t="s">
        <v>33</v>
      </c>
      <c r="C8" s="12" t="s">
        <v>34</v>
      </c>
      <c r="D8" s="14">
        <v>1</v>
      </c>
      <c r="E8" s="14" t="s">
        <v>35</v>
      </c>
      <c r="F8" s="14">
        <v>1</v>
      </c>
      <c r="G8" s="14" t="s">
        <v>31</v>
      </c>
      <c r="H8" s="12">
        <v>90000</v>
      </c>
      <c r="I8" s="12">
        <f t="shared" ref="I8:I10" si="0">D8*F8*H8</f>
        <v>90000</v>
      </c>
      <c r="J8" s="5" t="s">
        <v>36</v>
      </c>
    </row>
    <row r="9" spans="1:10" s="40" customFormat="1" x14ac:dyDescent="0.15">
      <c r="A9" s="81"/>
      <c r="B9" s="12" t="s">
        <v>37</v>
      </c>
      <c r="C9" s="12" t="s">
        <v>38</v>
      </c>
      <c r="D9" s="14">
        <v>1</v>
      </c>
      <c r="E9" s="14" t="s">
        <v>35</v>
      </c>
      <c r="F9" s="14">
        <v>1</v>
      </c>
      <c r="G9" s="14" t="s">
        <v>31</v>
      </c>
      <c r="H9" s="12">
        <v>210000</v>
      </c>
      <c r="I9" s="12">
        <f t="shared" si="0"/>
        <v>210000</v>
      </c>
      <c r="J9" s="5" t="s">
        <v>36</v>
      </c>
    </row>
    <row r="10" spans="1:10" s="40" customFormat="1" x14ac:dyDescent="0.15">
      <c r="A10" s="82"/>
      <c r="B10" s="12" t="s">
        <v>39</v>
      </c>
      <c r="C10" s="12" t="s">
        <v>40</v>
      </c>
      <c r="D10" s="14">
        <v>1</v>
      </c>
      <c r="E10" s="14" t="s">
        <v>35</v>
      </c>
      <c r="F10" s="14">
        <v>1</v>
      </c>
      <c r="G10" s="14" t="s">
        <v>31</v>
      </c>
      <c r="H10" s="12">
        <v>45000</v>
      </c>
      <c r="I10" s="12">
        <f t="shared" si="0"/>
        <v>45000</v>
      </c>
      <c r="J10" s="5" t="s">
        <v>36</v>
      </c>
    </row>
    <row r="11" spans="1:10" s="40" customFormat="1" x14ac:dyDescent="0.15">
      <c r="A11" s="70" t="s">
        <v>32</v>
      </c>
      <c r="B11" s="70"/>
      <c r="C11" s="70"/>
      <c r="D11" s="70"/>
      <c r="E11" s="70"/>
      <c r="F11" s="70"/>
      <c r="G11" s="70"/>
      <c r="H11" s="70"/>
      <c r="I11" s="25">
        <f>SUM(I8:I10)</f>
        <v>345000</v>
      </c>
      <c r="J11" s="5"/>
    </row>
    <row r="12" spans="1:10" s="40" customFormat="1" ht="18" x14ac:dyDescent="0.15">
      <c r="A12" s="80" t="s">
        <v>41</v>
      </c>
      <c r="B12" s="12" t="s">
        <v>42</v>
      </c>
      <c r="C12" s="13"/>
      <c r="D12" s="14">
        <v>650</v>
      </c>
      <c r="E12" s="14" t="s">
        <v>43</v>
      </c>
      <c r="F12" s="14">
        <v>1</v>
      </c>
      <c r="G12" s="14" t="s">
        <v>35</v>
      </c>
      <c r="H12" s="12">
        <v>65</v>
      </c>
      <c r="I12" s="12">
        <f t="shared" ref="I12:I13" si="1">D12*F12*H12</f>
        <v>42250</v>
      </c>
      <c r="J12" s="26" t="s">
        <v>44</v>
      </c>
    </row>
    <row r="13" spans="1:10" s="40" customFormat="1" ht="18" x14ac:dyDescent="0.15">
      <c r="A13" s="81"/>
      <c r="B13" s="12" t="s">
        <v>45</v>
      </c>
      <c r="C13" s="13"/>
      <c r="D13" s="14">
        <v>150</v>
      </c>
      <c r="E13" s="14" t="s">
        <v>43</v>
      </c>
      <c r="F13" s="14">
        <v>1</v>
      </c>
      <c r="G13" s="14" t="s">
        <v>35</v>
      </c>
      <c r="H13" s="12">
        <v>75</v>
      </c>
      <c r="I13" s="12">
        <f t="shared" si="1"/>
        <v>11250</v>
      </c>
      <c r="J13" s="26" t="s">
        <v>46</v>
      </c>
    </row>
    <row r="14" spans="1:10" s="40" customFormat="1" x14ac:dyDescent="0.15">
      <c r="A14" s="70" t="s">
        <v>47</v>
      </c>
      <c r="B14" s="70"/>
      <c r="C14" s="70"/>
      <c r="D14" s="70"/>
      <c r="E14" s="70"/>
      <c r="F14" s="70"/>
      <c r="G14" s="70"/>
      <c r="H14" s="70"/>
      <c r="I14" s="25">
        <f>SUM(I12:I13)</f>
        <v>53500</v>
      </c>
      <c r="J14" s="5"/>
    </row>
    <row r="15" spans="1:10" s="40" customFormat="1" x14ac:dyDescent="0.15">
      <c r="A15" s="71" t="s">
        <v>48</v>
      </c>
      <c r="B15" s="16" t="s">
        <v>49</v>
      </c>
      <c r="C15" s="17"/>
      <c r="D15" s="18"/>
      <c r="E15" s="18"/>
      <c r="F15" s="18"/>
      <c r="G15" s="18"/>
      <c r="H15" s="17"/>
      <c r="I15" s="28"/>
      <c r="J15" s="26"/>
    </row>
    <row r="16" spans="1:10" s="40" customFormat="1" x14ac:dyDescent="0.15">
      <c r="A16" s="71"/>
      <c r="B16" s="19" t="s">
        <v>5</v>
      </c>
      <c r="C16" s="20" t="s">
        <v>50</v>
      </c>
      <c r="D16" s="21">
        <v>45</v>
      </c>
      <c r="E16" s="21" t="s">
        <v>51</v>
      </c>
      <c r="F16" s="21">
        <v>1</v>
      </c>
      <c r="G16" s="21" t="s">
        <v>35</v>
      </c>
      <c r="H16" s="19">
        <v>285</v>
      </c>
      <c r="I16" s="19">
        <f t="shared" ref="I16:I17" si="2">D16*F16*H16</f>
        <v>12825</v>
      </c>
      <c r="J16" s="27" t="s">
        <v>52</v>
      </c>
    </row>
    <row r="17" spans="1:10" s="40" customFormat="1" x14ac:dyDescent="0.15">
      <c r="A17" s="83"/>
      <c r="B17" s="22" t="s">
        <v>53</v>
      </c>
      <c r="C17" s="12" t="s">
        <v>54</v>
      </c>
      <c r="D17" s="15">
        <f>24*4</f>
        <v>96</v>
      </c>
      <c r="E17" s="15" t="s">
        <v>51</v>
      </c>
      <c r="F17" s="15">
        <v>1</v>
      </c>
      <c r="G17" s="21" t="s">
        <v>35</v>
      </c>
      <c r="H17" s="22">
        <v>110</v>
      </c>
      <c r="I17" s="22">
        <f t="shared" si="2"/>
        <v>10560</v>
      </c>
      <c r="J17" s="26" t="s">
        <v>55</v>
      </c>
    </row>
    <row r="18" spans="1:10" s="40" customFormat="1" x14ac:dyDescent="0.15">
      <c r="A18" s="83"/>
      <c r="B18" s="16" t="s">
        <v>56</v>
      </c>
      <c r="C18" s="17"/>
      <c r="D18" s="18"/>
      <c r="E18" s="18"/>
      <c r="F18" s="18"/>
      <c r="G18" s="18"/>
      <c r="H18" s="17"/>
      <c r="I18" s="28"/>
      <c r="J18" s="26"/>
    </row>
    <row r="19" spans="1:10" s="40" customFormat="1" ht="18" customHeight="1" x14ac:dyDescent="0.15">
      <c r="A19" s="83"/>
      <c r="B19" s="12" t="s">
        <v>57</v>
      </c>
      <c r="C19" s="12" t="s">
        <v>58</v>
      </c>
      <c r="D19" s="14">
        <f>24*4</f>
        <v>96</v>
      </c>
      <c r="E19" s="14" t="s">
        <v>51</v>
      </c>
      <c r="F19" s="14">
        <v>1.2</v>
      </c>
      <c r="G19" s="14" t="s">
        <v>31</v>
      </c>
      <c r="H19" s="12">
        <v>500</v>
      </c>
      <c r="I19" s="12">
        <f>H19*F19*D19</f>
        <v>57600</v>
      </c>
      <c r="J19" s="26" t="s">
        <v>59</v>
      </c>
    </row>
    <row r="20" spans="1:10" s="40" customFormat="1" ht="28" x14ac:dyDescent="0.15">
      <c r="A20" s="83"/>
      <c r="B20" s="12" t="s">
        <v>60</v>
      </c>
      <c r="C20" s="12" t="s">
        <v>61</v>
      </c>
      <c r="D20" s="14">
        <v>1</v>
      </c>
      <c r="E20" s="14" t="s">
        <v>62</v>
      </c>
      <c r="F20" s="14">
        <v>1.2</v>
      </c>
      <c r="G20" s="14" t="s">
        <v>31</v>
      </c>
      <c r="H20" s="12">
        <v>19500</v>
      </c>
      <c r="I20" s="12">
        <f t="shared" ref="I20:I23" si="3">H20*F20*D20</f>
        <v>23400</v>
      </c>
      <c r="J20" s="26" t="s">
        <v>63</v>
      </c>
    </row>
    <row r="21" spans="1:10" s="40" customFormat="1" x14ac:dyDescent="0.15">
      <c r="A21" s="83"/>
      <c r="B21" s="12" t="s">
        <v>64</v>
      </c>
      <c r="C21" s="12"/>
      <c r="D21" s="14">
        <v>1</v>
      </c>
      <c r="E21" s="14" t="s">
        <v>62</v>
      </c>
      <c r="F21" s="14">
        <v>1.2</v>
      </c>
      <c r="G21" s="14" t="s">
        <v>31</v>
      </c>
      <c r="H21" s="12">
        <v>6500</v>
      </c>
      <c r="I21" s="12">
        <f t="shared" si="3"/>
        <v>7800</v>
      </c>
      <c r="J21" s="26" t="s">
        <v>65</v>
      </c>
    </row>
    <row r="22" spans="1:10" s="40" customFormat="1" x14ac:dyDescent="0.15">
      <c r="A22" s="83"/>
      <c r="B22" s="12" t="s">
        <v>66</v>
      </c>
      <c r="C22" s="12" t="s">
        <v>67</v>
      </c>
      <c r="D22" s="14">
        <v>3</v>
      </c>
      <c r="E22" s="14" t="s">
        <v>68</v>
      </c>
      <c r="F22" s="14">
        <v>1.2</v>
      </c>
      <c r="G22" s="14" t="s">
        <v>31</v>
      </c>
      <c r="H22" s="12">
        <v>300</v>
      </c>
      <c r="I22" s="12">
        <f t="shared" si="3"/>
        <v>1080</v>
      </c>
      <c r="J22" s="26" t="s">
        <v>69</v>
      </c>
    </row>
    <row r="23" spans="1:10" s="40" customFormat="1" x14ac:dyDescent="0.15">
      <c r="A23" s="83"/>
      <c r="B23" s="12" t="s">
        <v>70</v>
      </c>
      <c r="C23" s="12" t="s">
        <v>71</v>
      </c>
      <c r="D23" s="14">
        <v>16</v>
      </c>
      <c r="E23" s="14" t="s">
        <v>72</v>
      </c>
      <c r="F23" s="14">
        <v>1.2</v>
      </c>
      <c r="G23" s="14" t="s">
        <v>31</v>
      </c>
      <c r="H23" s="12">
        <v>800</v>
      </c>
      <c r="I23" s="12">
        <f t="shared" si="3"/>
        <v>15360</v>
      </c>
      <c r="J23" s="26" t="s">
        <v>73</v>
      </c>
    </row>
    <row r="24" spans="1:10" s="40" customFormat="1" x14ac:dyDescent="0.15">
      <c r="A24" s="83"/>
      <c r="B24" s="12" t="s">
        <v>74</v>
      </c>
      <c r="C24" s="12" t="s">
        <v>71</v>
      </c>
      <c r="D24" s="14">
        <v>8</v>
      </c>
      <c r="E24" s="14" t="s">
        <v>72</v>
      </c>
      <c r="F24" s="14">
        <v>1.2</v>
      </c>
      <c r="G24" s="14" t="s">
        <v>31</v>
      </c>
      <c r="H24" s="12">
        <v>800</v>
      </c>
      <c r="I24" s="12">
        <f t="shared" ref="I24:I25" si="4">H24*F24*D24</f>
        <v>7680</v>
      </c>
      <c r="J24" s="26" t="s">
        <v>73</v>
      </c>
    </row>
    <row r="25" spans="1:10" s="40" customFormat="1" ht="27" x14ac:dyDescent="0.15">
      <c r="A25" s="83"/>
      <c r="B25" s="12" t="s">
        <v>75</v>
      </c>
      <c r="C25" s="12"/>
      <c r="D25" s="14">
        <v>1</v>
      </c>
      <c r="E25" s="14" t="s">
        <v>68</v>
      </c>
      <c r="F25" s="14">
        <v>1.2</v>
      </c>
      <c r="G25" s="14" t="s">
        <v>31</v>
      </c>
      <c r="H25" s="12">
        <v>2500</v>
      </c>
      <c r="I25" s="12">
        <f t="shared" si="4"/>
        <v>3000</v>
      </c>
      <c r="J25" s="26" t="s">
        <v>76</v>
      </c>
    </row>
    <row r="26" spans="1:10" s="40" customFormat="1" x14ac:dyDescent="0.15">
      <c r="A26" s="83"/>
      <c r="B26" s="12" t="s">
        <v>77</v>
      </c>
      <c r="C26" s="12"/>
      <c r="D26" s="14">
        <v>16</v>
      </c>
      <c r="E26" s="14" t="s">
        <v>62</v>
      </c>
      <c r="F26" s="14">
        <v>1</v>
      </c>
      <c r="G26" s="14" t="s">
        <v>31</v>
      </c>
      <c r="H26" s="12">
        <v>120</v>
      </c>
      <c r="I26" s="12">
        <f t="shared" ref="I26:I28" si="5">H26*F26*D26</f>
        <v>1920</v>
      </c>
      <c r="J26" s="26" t="s">
        <v>78</v>
      </c>
    </row>
    <row r="27" spans="1:10" s="40" customFormat="1" x14ac:dyDescent="0.15">
      <c r="A27" s="83"/>
      <c r="B27" s="12" t="s">
        <v>79</v>
      </c>
      <c r="C27" s="12" t="s">
        <v>80</v>
      </c>
      <c r="D27" s="14">
        <v>100</v>
      </c>
      <c r="E27" s="14" t="s">
        <v>72</v>
      </c>
      <c r="F27" s="14">
        <v>1</v>
      </c>
      <c r="G27" s="14" t="s">
        <v>31</v>
      </c>
      <c r="H27" s="12">
        <v>80</v>
      </c>
      <c r="I27" s="12">
        <f t="shared" si="5"/>
        <v>8000</v>
      </c>
      <c r="J27" s="26" t="s">
        <v>81</v>
      </c>
    </row>
    <row r="28" spans="1:10" s="40" customFormat="1" x14ac:dyDescent="0.15">
      <c r="A28" s="83"/>
      <c r="B28" s="12" t="s">
        <v>82</v>
      </c>
      <c r="C28" s="12"/>
      <c r="D28" s="14">
        <v>2</v>
      </c>
      <c r="E28" s="14" t="s">
        <v>62</v>
      </c>
      <c r="F28" s="14">
        <v>1</v>
      </c>
      <c r="G28" s="14" t="s">
        <v>31</v>
      </c>
      <c r="H28" s="12">
        <v>1000</v>
      </c>
      <c r="I28" s="12">
        <f t="shared" si="5"/>
        <v>2000</v>
      </c>
      <c r="J28" s="26" t="s">
        <v>83</v>
      </c>
    </row>
    <row r="29" spans="1:10" s="40" customFormat="1" x14ac:dyDescent="0.15">
      <c r="A29" s="70" t="s">
        <v>84</v>
      </c>
      <c r="B29" s="70"/>
      <c r="C29" s="70"/>
      <c r="D29" s="70"/>
      <c r="E29" s="70"/>
      <c r="F29" s="70"/>
      <c r="G29" s="70"/>
      <c r="H29" s="70"/>
      <c r="I29" s="25">
        <f>SUM(I16:I28)</f>
        <v>151225</v>
      </c>
      <c r="J29" s="5"/>
    </row>
    <row r="30" spans="1:10" s="40" customFormat="1" x14ac:dyDescent="0.15">
      <c r="A30" s="80" t="s">
        <v>85</v>
      </c>
      <c r="B30" s="12" t="s">
        <v>8</v>
      </c>
      <c r="C30" s="12"/>
      <c r="D30" s="14">
        <v>1</v>
      </c>
      <c r="E30" s="14" t="s">
        <v>86</v>
      </c>
      <c r="F30" s="14">
        <v>1</v>
      </c>
      <c r="G30" s="14" t="s">
        <v>35</v>
      </c>
      <c r="H30" s="12">
        <v>24000</v>
      </c>
      <c r="I30" s="12">
        <f t="shared" ref="I30:I32" si="6">D30*F30*H30</f>
        <v>24000</v>
      </c>
      <c r="J30" s="26" t="s">
        <v>87</v>
      </c>
    </row>
    <row r="31" spans="1:10" s="40" customFormat="1" x14ac:dyDescent="0.15">
      <c r="A31" s="81"/>
      <c r="B31" s="12" t="s">
        <v>88</v>
      </c>
      <c r="C31" s="12" t="s">
        <v>89</v>
      </c>
      <c r="D31" s="14">
        <v>150</v>
      </c>
      <c r="E31" s="14" t="s">
        <v>90</v>
      </c>
      <c r="F31" s="14">
        <v>1</v>
      </c>
      <c r="G31" s="14" t="s">
        <v>62</v>
      </c>
      <c r="H31" s="12">
        <v>280</v>
      </c>
      <c r="I31" s="12">
        <f t="shared" si="6"/>
        <v>42000</v>
      </c>
      <c r="J31" s="26" t="s">
        <v>91</v>
      </c>
    </row>
    <row r="32" spans="1:10" s="40" customFormat="1" x14ac:dyDescent="0.15">
      <c r="A32" s="82"/>
      <c r="B32" s="12" t="s">
        <v>88</v>
      </c>
      <c r="C32" s="12" t="s">
        <v>92</v>
      </c>
      <c r="D32" s="14">
        <v>1000</v>
      </c>
      <c r="E32" s="14" t="s">
        <v>90</v>
      </c>
      <c r="F32" s="14">
        <v>1</v>
      </c>
      <c r="G32" s="14" t="s">
        <v>62</v>
      </c>
      <c r="H32" s="12">
        <v>120</v>
      </c>
      <c r="I32" s="12">
        <f t="shared" si="6"/>
        <v>120000</v>
      </c>
      <c r="J32" s="26" t="s">
        <v>91</v>
      </c>
    </row>
    <row r="33" spans="1:10" s="40" customFormat="1" x14ac:dyDescent="0.15">
      <c r="A33" s="10" t="s">
        <v>93</v>
      </c>
      <c r="B33" s="10"/>
      <c r="C33" s="10"/>
      <c r="D33" s="10"/>
      <c r="E33" s="10"/>
      <c r="F33" s="10"/>
      <c r="G33" s="10"/>
      <c r="H33" s="10"/>
      <c r="I33" s="25">
        <f>SUM(I31:I32)</f>
        <v>162000</v>
      </c>
      <c r="J33" s="5"/>
    </row>
    <row r="34" spans="1:10" s="40" customFormat="1" x14ac:dyDescent="0.15">
      <c r="A34" s="80" t="s">
        <v>6</v>
      </c>
      <c r="B34" s="84" t="s">
        <v>94</v>
      </c>
      <c r="C34" s="12" t="s">
        <v>95</v>
      </c>
      <c r="D34" s="14">
        <v>1</v>
      </c>
      <c r="E34" s="14" t="s">
        <v>62</v>
      </c>
      <c r="F34" s="14">
        <v>1</v>
      </c>
      <c r="G34" s="14" t="s">
        <v>96</v>
      </c>
      <c r="H34" s="12">
        <v>80000</v>
      </c>
      <c r="I34" s="12">
        <f t="shared" ref="I34:I46" si="7">D34*F34*H34</f>
        <v>80000</v>
      </c>
      <c r="J34" s="5" t="s">
        <v>97</v>
      </c>
    </row>
    <row r="35" spans="1:10" s="40" customFormat="1" x14ac:dyDescent="0.15">
      <c r="A35" s="81"/>
      <c r="B35" s="84"/>
      <c r="C35" s="12" t="s">
        <v>98</v>
      </c>
      <c r="D35" s="14">
        <v>1</v>
      </c>
      <c r="E35" s="14" t="s">
        <v>62</v>
      </c>
      <c r="F35" s="14">
        <v>1</v>
      </c>
      <c r="G35" s="14" t="s">
        <v>96</v>
      </c>
      <c r="H35" s="12">
        <v>60000</v>
      </c>
      <c r="I35" s="12">
        <f t="shared" si="7"/>
        <v>60000</v>
      </c>
      <c r="J35" s="5" t="s">
        <v>97</v>
      </c>
    </row>
    <row r="36" spans="1:10" s="40" customFormat="1" x14ac:dyDescent="0.15">
      <c r="A36" s="81"/>
      <c r="B36" s="84"/>
      <c r="C36" s="12" t="s">
        <v>99</v>
      </c>
      <c r="D36" s="14">
        <v>1</v>
      </c>
      <c r="E36" s="14" t="s">
        <v>62</v>
      </c>
      <c r="F36" s="14">
        <v>1</v>
      </c>
      <c r="G36" s="14" t="s">
        <v>96</v>
      </c>
      <c r="H36" s="12">
        <v>60000</v>
      </c>
      <c r="I36" s="12">
        <f t="shared" si="7"/>
        <v>60000</v>
      </c>
      <c r="J36" s="5" t="s">
        <v>97</v>
      </c>
    </row>
    <row r="37" spans="1:10" s="40" customFormat="1" x14ac:dyDescent="0.15">
      <c r="A37" s="81"/>
      <c r="B37" s="12" t="s">
        <v>100</v>
      </c>
      <c r="C37" s="12" t="s">
        <v>101</v>
      </c>
      <c r="D37" s="14">
        <v>1</v>
      </c>
      <c r="E37" s="14" t="s">
        <v>62</v>
      </c>
      <c r="F37" s="14">
        <v>1</v>
      </c>
      <c r="G37" s="14" t="s">
        <v>96</v>
      </c>
      <c r="H37" s="12">
        <v>60000</v>
      </c>
      <c r="I37" s="12">
        <f t="shared" si="7"/>
        <v>60000</v>
      </c>
      <c r="J37" s="5" t="s">
        <v>102</v>
      </c>
    </row>
    <row r="38" spans="1:10" s="40" customFormat="1" x14ac:dyDescent="0.15">
      <c r="A38" s="81"/>
      <c r="B38" s="12" t="s">
        <v>103</v>
      </c>
      <c r="C38" s="12"/>
      <c r="D38" s="14">
        <v>6</v>
      </c>
      <c r="E38" s="14" t="s">
        <v>90</v>
      </c>
      <c r="F38" s="14">
        <v>1</v>
      </c>
      <c r="G38" s="14" t="s">
        <v>31</v>
      </c>
      <c r="H38" s="12">
        <v>750</v>
      </c>
      <c r="I38" s="12">
        <f t="shared" si="7"/>
        <v>4500</v>
      </c>
      <c r="J38" s="5" t="s">
        <v>104</v>
      </c>
    </row>
    <row r="39" spans="1:10" s="40" customFormat="1" x14ac:dyDescent="0.15">
      <c r="A39" s="81"/>
      <c r="B39" s="12" t="s">
        <v>105</v>
      </c>
      <c r="C39" s="12" t="s">
        <v>106</v>
      </c>
      <c r="D39" s="14">
        <v>15</v>
      </c>
      <c r="E39" s="14" t="s">
        <v>90</v>
      </c>
      <c r="F39" s="14">
        <v>1</v>
      </c>
      <c r="G39" s="14" t="s">
        <v>31</v>
      </c>
      <c r="H39" s="12">
        <v>450</v>
      </c>
      <c r="I39" s="12">
        <f t="shared" si="7"/>
        <v>6750</v>
      </c>
      <c r="J39" s="5" t="s">
        <v>107</v>
      </c>
    </row>
    <row r="40" spans="1:10" s="40" customFormat="1" x14ac:dyDescent="0.15">
      <c r="A40" s="81"/>
      <c r="B40" s="33" t="s">
        <v>108</v>
      </c>
      <c r="C40" s="12"/>
      <c r="D40" s="14">
        <v>2</v>
      </c>
      <c r="E40" s="14" t="s">
        <v>90</v>
      </c>
      <c r="F40" s="14">
        <v>1</v>
      </c>
      <c r="G40" s="14" t="s">
        <v>31</v>
      </c>
      <c r="H40" s="12">
        <v>3500</v>
      </c>
      <c r="I40" s="12">
        <f t="shared" si="7"/>
        <v>7000</v>
      </c>
      <c r="J40" s="5" t="s">
        <v>109</v>
      </c>
    </row>
    <row r="41" spans="1:10" s="40" customFormat="1" x14ac:dyDescent="0.15">
      <c r="A41" s="81"/>
      <c r="B41" s="33" t="s">
        <v>110</v>
      </c>
      <c r="C41" s="12"/>
      <c r="D41" s="14">
        <v>2</v>
      </c>
      <c r="E41" s="14" t="s">
        <v>90</v>
      </c>
      <c r="F41" s="14">
        <v>1</v>
      </c>
      <c r="G41" s="14" t="s">
        <v>31</v>
      </c>
      <c r="H41" s="12">
        <v>4000</v>
      </c>
      <c r="I41" s="12">
        <f t="shared" si="7"/>
        <v>8000</v>
      </c>
      <c r="J41" s="5" t="s">
        <v>109</v>
      </c>
    </row>
    <row r="42" spans="1:10" s="40" customFormat="1" x14ac:dyDescent="0.15">
      <c r="A42" s="81"/>
      <c r="B42" s="12" t="s">
        <v>111</v>
      </c>
      <c r="C42" s="12"/>
      <c r="D42" s="14">
        <v>2</v>
      </c>
      <c r="E42" s="14" t="s">
        <v>68</v>
      </c>
      <c r="F42" s="14">
        <v>1</v>
      </c>
      <c r="G42" s="14" t="s">
        <v>31</v>
      </c>
      <c r="H42" s="12">
        <v>6500</v>
      </c>
      <c r="I42" s="12">
        <f t="shared" si="7"/>
        <v>13000</v>
      </c>
      <c r="J42" s="5" t="s">
        <v>112</v>
      </c>
    </row>
    <row r="43" spans="1:10" s="40" customFormat="1" x14ac:dyDescent="0.15">
      <c r="A43" s="81"/>
      <c r="B43" s="12" t="s">
        <v>113</v>
      </c>
      <c r="C43" s="12"/>
      <c r="D43" s="14">
        <v>1</v>
      </c>
      <c r="E43" s="14" t="s">
        <v>90</v>
      </c>
      <c r="F43" s="14">
        <v>1</v>
      </c>
      <c r="G43" s="14" t="s">
        <v>31</v>
      </c>
      <c r="H43" s="12">
        <v>11000</v>
      </c>
      <c r="I43" s="12">
        <f t="shared" si="7"/>
        <v>11000</v>
      </c>
      <c r="J43" s="5" t="s">
        <v>114</v>
      </c>
    </row>
    <row r="44" spans="1:10" s="40" customFormat="1" x14ac:dyDescent="0.15">
      <c r="A44" s="81"/>
      <c r="B44" s="12" t="s">
        <v>115</v>
      </c>
      <c r="C44" s="12" t="s">
        <v>116</v>
      </c>
      <c r="D44" s="14">
        <v>1</v>
      </c>
      <c r="E44" s="14" t="s">
        <v>90</v>
      </c>
      <c r="F44" s="14">
        <v>1</v>
      </c>
      <c r="G44" s="14" t="s">
        <v>31</v>
      </c>
      <c r="H44" s="12">
        <v>5000</v>
      </c>
      <c r="I44" s="12">
        <f t="shared" si="7"/>
        <v>5000</v>
      </c>
      <c r="J44" s="5" t="s">
        <v>114</v>
      </c>
    </row>
    <row r="45" spans="1:10" s="40" customFormat="1" x14ac:dyDescent="0.15">
      <c r="A45" s="81"/>
      <c r="B45" s="12" t="s">
        <v>115</v>
      </c>
      <c r="C45" s="12" t="s">
        <v>117</v>
      </c>
      <c r="D45" s="14">
        <v>1</v>
      </c>
      <c r="E45" s="14" t="s">
        <v>90</v>
      </c>
      <c r="F45" s="14">
        <v>1</v>
      </c>
      <c r="G45" s="14" t="s">
        <v>31</v>
      </c>
      <c r="H45" s="12">
        <v>11000</v>
      </c>
      <c r="I45" s="12">
        <f t="shared" si="7"/>
        <v>11000</v>
      </c>
      <c r="J45" s="5" t="s">
        <v>114</v>
      </c>
    </row>
    <row r="46" spans="1:10" s="40" customFormat="1" x14ac:dyDescent="0.15">
      <c r="A46" s="81"/>
      <c r="B46" s="12" t="s">
        <v>118</v>
      </c>
      <c r="C46" s="12"/>
      <c r="D46" s="14">
        <v>1</v>
      </c>
      <c r="E46" s="14" t="s">
        <v>90</v>
      </c>
      <c r="F46" s="14">
        <v>1</v>
      </c>
      <c r="G46" s="14" t="s">
        <v>31</v>
      </c>
      <c r="H46" s="12">
        <v>11000</v>
      </c>
      <c r="I46" s="12">
        <f t="shared" si="7"/>
        <v>11000</v>
      </c>
      <c r="J46" s="5" t="s">
        <v>114</v>
      </c>
    </row>
    <row r="47" spans="1:10" s="40" customFormat="1" x14ac:dyDescent="0.15">
      <c r="A47" s="10" t="s">
        <v>119</v>
      </c>
      <c r="B47" s="10"/>
      <c r="C47" s="32"/>
      <c r="D47" s="10"/>
      <c r="E47" s="10"/>
      <c r="F47" s="10"/>
      <c r="G47" s="10"/>
      <c r="H47" s="10"/>
      <c r="I47" s="25">
        <f>SUM(I34:I46)</f>
        <v>337250</v>
      </c>
      <c r="J47" s="5"/>
    </row>
    <row r="48" spans="1:10" x14ac:dyDescent="0.15">
      <c r="A48" s="71" t="s">
        <v>120</v>
      </c>
      <c r="B48" s="72"/>
      <c r="C48" s="72"/>
      <c r="D48" s="72"/>
      <c r="E48" s="72"/>
      <c r="F48" s="72"/>
      <c r="G48" s="72"/>
      <c r="H48" s="73"/>
      <c r="I48" s="38">
        <f>I7+I11+I14+I29+I33+I47</f>
        <v>1431475</v>
      </c>
      <c r="J48" s="26"/>
    </row>
    <row r="49" spans="1:10" x14ac:dyDescent="0.15">
      <c r="A49" s="71" t="s">
        <v>121</v>
      </c>
      <c r="B49" s="72"/>
      <c r="C49" s="72"/>
      <c r="D49" s="72"/>
      <c r="E49" s="72"/>
      <c r="F49" s="72"/>
      <c r="G49" s="72"/>
      <c r="H49" s="73"/>
      <c r="I49" s="38">
        <f>I48*0.1</f>
        <v>143147.5</v>
      </c>
      <c r="J49" s="26"/>
    </row>
    <row r="50" spans="1:10" x14ac:dyDescent="0.15">
      <c r="A50" s="71" t="s">
        <v>122</v>
      </c>
      <c r="B50" s="72"/>
      <c r="C50" s="72"/>
      <c r="D50" s="72"/>
      <c r="E50" s="72"/>
      <c r="F50" s="72"/>
      <c r="G50" s="72"/>
      <c r="H50" s="73"/>
      <c r="I50" s="38">
        <f>(I48+I49)*0.06</f>
        <v>94477.349999999991</v>
      </c>
      <c r="J50" s="26"/>
    </row>
    <row r="51" spans="1:10" x14ac:dyDescent="0.15">
      <c r="A51" s="71" t="s">
        <v>123</v>
      </c>
      <c r="B51" s="72"/>
      <c r="C51" s="72"/>
      <c r="D51" s="72"/>
      <c r="E51" s="72"/>
      <c r="F51" s="72"/>
      <c r="G51" s="72"/>
      <c r="H51" s="73"/>
      <c r="I51" s="38">
        <f>SUM(I48:I50)</f>
        <v>1669099.85</v>
      </c>
      <c r="J51" s="26"/>
    </row>
    <row r="52" spans="1:10" x14ac:dyDescent="0.15">
      <c r="A52" s="8" t="s">
        <v>124</v>
      </c>
      <c r="B52" s="8"/>
      <c r="C52" s="8"/>
      <c r="D52" s="8"/>
      <c r="E52" s="8"/>
      <c r="F52" s="8"/>
      <c r="G52" s="8"/>
      <c r="H52" s="8"/>
      <c r="I52" s="8"/>
    </row>
    <row r="53" spans="1:10" x14ac:dyDescent="0.25">
      <c r="A53" s="34" t="s">
        <v>125</v>
      </c>
      <c r="B53" s="34"/>
      <c r="C53" s="34"/>
      <c r="D53" s="34"/>
      <c r="E53" s="34"/>
      <c r="F53" s="34"/>
      <c r="G53" s="34"/>
      <c r="H53" s="34"/>
      <c r="I53" s="34"/>
      <c r="J53" s="39"/>
    </row>
    <row r="54" spans="1:10" x14ac:dyDescent="0.15">
      <c r="A54" s="35" t="s">
        <v>126</v>
      </c>
      <c r="B54" s="35"/>
      <c r="C54" s="35"/>
      <c r="D54" s="35"/>
      <c r="E54" s="35"/>
      <c r="F54" s="35"/>
      <c r="G54" s="35"/>
      <c r="H54" s="35"/>
      <c r="I54" s="35"/>
      <c r="J54" s="39"/>
    </row>
    <row r="55" spans="1:10" x14ac:dyDescent="0.15">
      <c r="A55" s="35" t="s">
        <v>127</v>
      </c>
      <c r="B55" s="35"/>
      <c r="C55" s="35"/>
      <c r="D55" s="35"/>
      <c r="E55" s="35"/>
      <c r="F55" s="35"/>
      <c r="G55" s="35"/>
      <c r="H55" s="35"/>
      <c r="I55" s="35"/>
      <c r="J55" s="39"/>
    </row>
    <row r="56" spans="1:10" x14ac:dyDescent="0.15">
      <c r="A56" s="35" t="s">
        <v>128</v>
      </c>
      <c r="B56" s="35"/>
      <c r="C56" s="35"/>
      <c r="D56" s="35"/>
      <c r="E56" s="35"/>
      <c r="F56" s="35"/>
      <c r="G56" s="35"/>
      <c r="H56" s="35"/>
      <c r="I56" s="35"/>
      <c r="J56" s="39"/>
    </row>
    <row r="57" spans="1:10" x14ac:dyDescent="0.15">
      <c r="A57" s="35" t="s">
        <v>129</v>
      </c>
      <c r="B57" s="35"/>
      <c r="C57" s="35"/>
      <c r="D57" s="35"/>
      <c r="E57" s="35"/>
      <c r="F57" s="35"/>
      <c r="G57" s="35"/>
      <c r="H57" s="35"/>
      <c r="I57" s="35"/>
      <c r="J57" s="39"/>
    </row>
    <row r="58" spans="1:10" x14ac:dyDescent="0.15">
      <c r="A58" s="35" t="s">
        <v>130</v>
      </c>
      <c r="B58" s="35"/>
      <c r="C58" s="35"/>
      <c r="D58" s="35"/>
      <c r="E58" s="35"/>
      <c r="F58" s="35"/>
      <c r="G58" s="35"/>
      <c r="H58" s="35"/>
      <c r="I58" s="35"/>
      <c r="J58" s="39"/>
    </row>
    <row r="59" spans="1:10" x14ac:dyDescent="0.15">
      <c r="A59" s="35" t="s">
        <v>131</v>
      </c>
      <c r="B59" s="35"/>
      <c r="C59" s="35"/>
      <c r="D59" s="35"/>
      <c r="E59" s="35"/>
      <c r="F59" s="35"/>
      <c r="G59" s="35"/>
      <c r="H59" s="35"/>
      <c r="I59" s="35"/>
      <c r="J59" s="39"/>
    </row>
    <row r="60" spans="1:10" x14ac:dyDescent="0.25">
      <c r="A60" s="36"/>
      <c r="B60" s="36"/>
      <c r="C60" s="36"/>
      <c r="D60" s="36"/>
      <c r="E60" s="36"/>
      <c r="F60" s="36"/>
      <c r="G60" s="36"/>
      <c r="H60" s="37"/>
      <c r="I60" s="37"/>
      <c r="J60" s="39"/>
    </row>
    <row r="61" spans="1:10" x14ac:dyDescent="0.25">
      <c r="A61" s="36"/>
      <c r="B61" s="36"/>
      <c r="C61" s="36"/>
      <c r="D61" s="36"/>
      <c r="E61" s="36"/>
      <c r="F61" s="36"/>
      <c r="G61" s="36"/>
      <c r="H61" s="37"/>
      <c r="I61" s="37"/>
      <c r="J61" s="39"/>
    </row>
    <row r="62" spans="1:10" x14ac:dyDescent="0.25">
      <c r="A62" s="36"/>
      <c r="B62" s="36"/>
      <c r="C62" s="36"/>
      <c r="D62" s="36"/>
      <c r="E62" s="36"/>
      <c r="F62" s="36"/>
      <c r="G62" s="36"/>
      <c r="H62" s="37"/>
      <c r="I62" s="37"/>
      <c r="J62" s="39"/>
    </row>
    <row r="63" spans="1:10" x14ac:dyDescent="0.25">
      <c r="A63" s="36"/>
      <c r="B63" s="36"/>
      <c r="C63" s="36"/>
      <c r="D63" s="36"/>
      <c r="E63" s="36"/>
      <c r="F63" s="36"/>
      <c r="G63" s="36"/>
      <c r="H63" s="37"/>
      <c r="I63" s="37"/>
      <c r="J63" s="39"/>
    </row>
    <row r="64" spans="1:10" x14ac:dyDescent="0.25">
      <c r="A64" s="36"/>
      <c r="B64" s="36"/>
      <c r="C64" s="36"/>
      <c r="D64" s="36"/>
      <c r="E64" s="36"/>
      <c r="F64" s="36"/>
      <c r="G64" s="36"/>
      <c r="H64" s="37"/>
      <c r="I64" s="37"/>
      <c r="J64" s="39"/>
    </row>
    <row r="65" spans="1:10" x14ac:dyDescent="0.25">
      <c r="A65" s="36"/>
      <c r="B65" s="36"/>
      <c r="C65" s="36"/>
      <c r="D65" s="36"/>
      <c r="E65" s="36"/>
      <c r="F65" s="36"/>
      <c r="G65" s="36"/>
      <c r="H65" s="37"/>
      <c r="I65" s="37"/>
      <c r="J65" s="39"/>
    </row>
  </sheetData>
  <mergeCells count="23">
    <mergeCell ref="A49:H49"/>
    <mergeCell ref="A50:H50"/>
    <mergeCell ref="A51:H51"/>
    <mergeCell ref="D4:G4"/>
    <mergeCell ref="H4:I4"/>
    <mergeCell ref="A7:H7"/>
    <mergeCell ref="A11:H11"/>
    <mergeCell ref="A14:H14"/>
    <mergeCell ref="A8:A10"/>
    <mergeCell ref="A12:A13"/>
    <mergeCell ref="A15:A28"/>
    <mergeCell ref="A30:A32"/>
    <mergeCell ref="A34:A46"/>
    <mergeCell ref="B34:B36"/>
    <mergeCell ref="C4:C5"/>
    <mergeCell ref="A4:B5"/>
    <mergeCell ref="A29:H29"/>
    <mergeCell ref="A48:H48"/>
    <mergeCell ref="A1:I1"/>
    <mergeCell ref="D2:E2"/>
    <mergeCell ref="G2:I2"/>
    <mergeCell ref="D3:E3"/>
    <mergeCell ref="G3:I3"/>
  </mergeCells>
  <phoneticPr fontId="21" type="noConversion"/>
  <hyperlinks>
    <hyperlink ref="B3" r:id="rId1"/>
  </hyperlinks>
  <pageMargins left="0.69930555555555596" right="0.69930555555555596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abSelected="1" topLeftCell="A16" zoomScale="130" zoomScaleNormal="130" zoomScalePageLayoutView="130" workbookViewId="0">
      <selection activeCell="E9" sqref="E9"/>
    </sheetView>
  </sheetViews>
  <sheetFormatPr baseColWidth="10" defaultColWidth="9" defaultRowHeight="17" x14ac:dyDescent="0.25"/>
  <cols>
    <col min="1" max="1" width="15.1640625" style="3" customWidth="1"/>
    <col min="2" max="2" width="33.83203125" style="3" customWidth="1"/>
    <col min="3" max="3" width="39.33203125" style="3" customWidth="1"/>
    <col min="4" max="7" width="9.1640625" style="3" customWidth="1"/>
    <col min="8" max="8" width="9" style="4"/>
    <col min="9" max="9" width="15.33203125" style="4" customWidth="1"/>
    <col min="10" max="10" width="0" style="5" hidden="1" customWidth="1"/>
    <col min="11" max="11" width="24.83203125" style="63" customWidth="1"/>
  </cols>
  <sheetData>
    <row r="1" spans="1:11" ht="21" x14ac:dyDescent="0.15">
      <c r="A1" s="74" t="s">
        <v>9</v>
      </c>
      <c r="B1" s="74"/>
      <c r="C1" s="74"/>
      <c r="D1" s="74"/>
      <c r="E1" s="74"/>
      <c r="F1" s="74"/>
      <c r="G1" s="74"/>
      <c r="H1" s="74"/>
      <c r="I1" s="74"/>
      <c r="J1" s="23"/>
    </row>
    <row r="2" spans="1:11" ht="18" x14ac:dyDescent="0.15">
      <c r="A2" s="6" t="s">
        <v>10</v>
      </c>
      <c r="B2" s="7" t="s">
        <v>11</v>
      </c>
      <c r="C2" s="8" t="s">
        <v>12</v>
      </c>
      <c r="D2" s="75">
        <v>43272</v>
      </c>
      <c r="E2" s="76"/>
      <c r="F2" s="6" t="s">
        <v>13</v>
      </c>
      <c r="G2" s="77" t="s">
        <v>14</v>
      </c>
      <c r="H2" s="77"/>
      <c r="I2" s="77"/>
      <c r="J2" s="24"/>
    </row>
    <row r="3" spans="1:11" ht="18" x14ac:dyDescent="0.15">
      <c r="A3" s="8" t="s">
        <v>15</v>
      </c>
      <c r="B3" s="9" t="s">
        <v>16</v>
      </c>
      <c r="C3" s="6" t="s">
        <v>17</v>
      </c>
      <c r="D3" s="78">
        <v>13810643293</v>
      </c>
      <c r="E3" s="76"/>
      <c r="F3" s="8" t="s">
        <v>18</v>
      </c>
      <c r="G3" s="77" t="s">
        <v>19</v>
      </c>
      <c r="H3" s="77"/>
      <c r="I3" s="77"/>
      <c r="J3" s="24"/>
    </row>
    <row r="4" spans="1:11" x14ac:dyDescent="0.15">
      <c r="A4" s="87" t="s">
        <v>20</v>
      </c>
      <c r="B4" s="87"/>
      <c r="C4" s="88" t="s">
        <v>21</v>
      </c>
      <c r="D4" s="87" t="s">
        <v>22</v>
      </c>
      <c r="E4" s="87"/>
      <c r="F4" s="87"/>
      <c r="G4" s="87"/>
      <c r="H4" s="87" t="s">
        <v>23</v>
      </c>
      <c r="I4" s="87"/>
      <c r="J4" s="46"/>
    </row>
    <row r="5" spans="1:11" x14ac:dyDescent="0.15">
      <c r="A5" s="86"/>
      <c r="B5" s="86"/>
      <c r="C5" s="87"/>
      <c r="D5" s="47" t="s">
        <v>24</v>
      </c>
      <c r="E5" s="47" t="s">
        <v>25</v>
      </c>
      <c r="F5" s="47" t="s">
        <v>24</v>
      </c>
      <c r="G5" s="47" t="s">
        <v>25</v>
      </c>
      <c r="H5" s="47" t="s">
        <v>26</v>
      </c>
      <c r="I5" s="47" t="s">
        <v>27</v>
      </c>
      <c r="J5" s="46"/>
    </row>
    <row r="6" spans="1:11" x14ac:dyDescent="0.15">
      <c r="A6" s="48" t="s">
        <v>28</v>
      </c>
      <c r="B6" s="29" t="s">
        <v>3</v>
      </c>
      <c r="C6" s="29" t="s">
        <v>29</v>
      </c>
      <c r="D6" s="30">
        <v>150</v>
      </c>
      <c r="E6" s="30" t="s">
        <v>30</v>
      </c>
      <c r="F6" s="30">
        <v>3</v>
      </c>
      <c r="G6" s="30" t="s">
        <v>31</v>
      </c>
      <c r="H6" s="29">
        <v>850</v>
      </c>
      <c r="I6" s="29">
        <f>D6*F6*H6</f>
        <v>382500</v>
      </c>
      <c r="J6" s="46">
        <v>1</v>
      </c>
    </row>
    <row r="7" spans="1:11" x14ac:dyDescent="0.15">
      <c r="A7" s="86" t="s">
        <v>32</v>
      </c>
      <c r="B7" s="86"/>
      <c r="C7" s="86"/>
      <c r="D7" s="86"/>
      <c r="E7" s="86"/>
      <c r="F7" s="86"/>
      <c r="G7" s="86"/>
      <c r="H7" s="86"/>
      <c r="I7" s="49">
        <f>SUM(I6:I6)</f>
        <v>382500</v>
      </c>
      <c r="J7" s="46"/>
    </row>
    <row r="8" spans="1:11" x14ac:dyDescent="0.15">
      <c r="A8" s="92" t="s">
        <v>4</v>
      </c>
      <c r="B8" s="29" t="s">
        <v>254</v>
      </c>
      <c r="C8" s="29" t="s">
        <v>255</v>
      </c>
      <c r="D8" s="30">
        <v>1</v>
      </c>
      <c r="E8" s="30" t="s">
        <v>35</v>
      </c>
      <c r="F8" s="30">
        <v>1</v>
      </c>
      <c r="G8" s="30" t="s">
        <v>31</v>
      </c>
      <c r="H8" s="29">
        <f>210000*0.7</f>
        <v>147000</v>
      </c>
      <c r="I8" s="29">
        <f t="shared" ref="I8:I11" si="0">D8*F8*H8</f>
        <v>147000</v>
      </c>
      <c r="J8" s="46" t="s">
        <v>36</v>
      </c>
    </row>
    <row r="9" spans="1:11" x14ac:dyDescent="0.15">
      <c r="A9" s="93"/>
      <c r="B9" s="68" t="s">
        <v>377</v>
      </c>
      <c r="C9" s="68"/>
      <c r="D9" s="30">
        <v>1</v>
      </c>
      <c r="E9" s="30" t="s">
        <v>35</v>
      </c>
      <c r="F9" s="30">
        <v>1</v>
      </c>
      <c r="G9" s="30" t="s">
        <v>31</v>
      </c>
      <c r="H9" s="68">
        <v>30000</v>
      </c>
      <c r="I9" s="68">
        <f t="shared" ref="I9" si="1">D9*F9*H9</f>
        <v>30000</v>
      </c>
      <c r="J9" s="46"/>
    </row>
    <row r="10" spans="1:11" x14ac:dyDescent="0.15">
      <c r="A10" s="93"/>
      <c r="B10" s="29" t="s">
        <v>256</v>
      </c>
      <c r="C10" s="29" t="s">
        <v>255</v>
      </c>
      <c r="D10" s="30">
        <v>1</v>
      </c>
      <c r="E10" s="30" t="s">
        <v>35</v>
      </c>
      <c r="F10" s="30">
        <v>1</v>
      </c>
      <c r="G10" s="30" t="s">
        <v>31</v>
      </c>
      <c r="H10" s="29">
        <v>210000</v>
      </c>
      <c r="I10" s="29">
        <f t="shared" si="0"/>
        <v>210000</v>
      </c>
      <c r="J10" s="46" t="s">
        <v>36</v>
      </c>
    </row>
    <row r="11" spans="1:11" x14ac:dyDescent="0.15">
      <c r="A11" s="94"/>
      <c r="B11" s="29" t="s">
        <v>334</v>
      </c>
      <c r="C11" s="29" t="s">
        <v>257</v>
      </c>
      <c r="D11" s="30">
        <v>1</v>
      </c>
      <c r="E11" s="30" t="s">
        <v>35</v>
      </c>
      <c r="F11" s="30">
        <v>1</v>
      </c>
      <c r="G11" s="30" t="s">
        <v>31</v>
      </c>
      <c r="H11" s="29">
        <v>80000</v>
      </c>
      <c r="I11" s="29">
        <f t="shared" si="0"/>
        <v>80000</v>
      </c>
      <c r="J11" s="46" t="s">
        <v>36</v>
      </c>
    </row>
    <row r="12" spans="1:11" x14ac:dyDescent="0.15">
      <c r="A12" s="86" t="s">
        <v>32</v>
      </c>
      <c r="B12" s="86"/>
      <c r="C12" s="86"/>
      <c r="D12" s="86"/>
      <c r="E12" s="86"/>
      <c r="F12" s="86"/>
      <c r="G12" s="86"/>
      <c r="H12" s="86"/>
      <c r="I12" s="49">
        <f>SUM(I8:I11)</f>
        <v>467000</v>
      </c>
      <c r="J12" s="46"/>
    </row>
    <row r="13" spans="1:11" ht="18" x14ac:dyDescent="0.15">
      <c r="A13" s="92" t="s">
        <v>41</v>
      </c>
      <c r="B13" s="29" t="s">
        <v>42</v>
      </c>
      <c r="C13" s="50"/>
      <c r="D13" s="30">
        <v>800</v>
      </c>
      <c r="E13" s="30" t="s">
        <v>43</v>
      </c>
      <c r="F13" s="30">
        <v>1</v>
      </c>
      <c r="G13" s="30" t="s">
        <v>35</v>
      </c>
      <c r="H13" s="29">
        <v>65</v>
      </c>
      <c r="I13" s="29">
        <f t="shared" ref="I13:I18" si="2">D13*F13*H13</f>
        <v>52000</v>
      </c>
      <c r="J13" s="31" t="s">
        <v>44</v>
      </c>
    </row>
    <row r="14" spans="1:11" s="42" customFormat="1" ht="18" x14ac:dyDescent="0.15">
      <c r="A14" s="93"/>
      <c r="B14" s="68" t="s">
        <v>132</v>
      </c>
      <c r="C14" s="50"/>
      <c r="D14" s="30">
        <v>85</v>
      </c>
      <c r="E14" s="30" t="s">
        <v>90</v>
      </c>
      <c r="F14" s="30">
        <v>1</v>
      </c>
      <c r="G14" s="30" t="s">
        <v>31</v>
      </c>
      <c r="H14" s="68">
        <v>288</v>
      </c>
      <c r="I14" s="68">
        <f t="shared" si="2"/>
        <v>24480</v>
      </c>
      <c r="J14" s="31"/>
      <c r="K14" s="64"/>
    </row>
    <row r="15" spans="1:11" x14ac:dyDescent="0.15">
      <c r="A15" s="93"/>
      <c r="B15" s="29" t="s">
        <v>133</v>
      </c>
      <c r="C15" s="29"/>
      <c r="D15" s="30">
        <v>15</v>
      </c>
      <c r="E15" s="30" t="s">
        <v>134</v>
      </c>
      <c r="F15" s="30">
        <v>1</v>
      </c>
      <c r="G15" s="30" t="s">
        <v>31</v>
      </c>
      <c r="H15" s="29">
        <v>5000</v>
      </c>
      <c r="I15" s="29">
        <f t="shared" si="2"/>
        <v>75000</v>
      </c>
      <c r="J15" s="31"/>
    </row>
    <row r="16" spans="1:11" ht="18" x14ac:dyDescent="0.15">
      <c r="A16" s="93"/>
      <c r="B16" s="29" t="s">
        <v>45</v>
      </c>
      <c r="C16" s="50"/>
      <c r="D16" s="30">
        <v>150</v>
      </c>
      <c r="E16" s="30" t="s">
        <v>43</v>
      </c>
      <c r="F16" s="30">
        <v>1</v>
      </c>
      <c r="G16" s="30" t="s">
        <v>35</v>
      </c>
      <c r="H16" s="29">
        <v>75</v>
      </c>
      <c r="I16" s="29">
        <f t="shared" si="2"/>
        <v>11250</v>
      </c>
      <c r="J16" s="31" t="s">
        <v>46</v>
      </c>
    </row>
    <row r="17" spans="1:11" s="42" customFormat="1" x14ac:dyDescent="0.15">
      <c r="A17" s="93"/>
      <c r="B17" s="68" t="s">
        <v>135</v>
      </c>
      <c r="C17" s="68"/>
      <c r="D17" s="30">
        <v>85</v>
      </c>
      <c r="E17" s="30" t="s">
        <v>90</v>
      </c>
      <c r="F17" s="30">
        <v>1</v>
      </c>
      <c r="G17" s="30" t="s">
        <v>31</v>
      </c>
      <c r="H17" s="68">
        <v>288</v>
      </c>
      <c r="I17" s="68">
        <f t="shared" si="2"/>
        <v>24480</v>
      </c>
      <c r="J17" s="31"/>
      <c r="K17" s="64"/>
    </row>
    <row r="18" spans="1:11" x14ac:dyDescent="0.15">
      <c r="A18" s="94"/>
      <c r="B18" s="29" t="s">
        <v>136</v>
      </c>
      <c r="C18" s="29" t="s">
        <v>137</v>
      </c>
      <c r="D18" s="30">
        <v>1</v>
      </c>
      <c r="E18" s="30" t="s">
        <v>35</v>
      </c>
      <c r="F18" s="30">
        <v>1</v>
      </c>
      <c r="G18" s="30" t="s">
        <v>35</v>
      </c>
      <c r="H18" s="29">
        <v>20000</v>
      </c>
      <c r="I18" s="29">
        <f t="shared" si="2"/>
        <v>20000</v>
      </c>
      <c r="J18" s="31"/>
    </row>
    <row r="19" spans="1:11" x14ac:dyDescent="0.15">
      <c r="A19" s="86" t="s">
        <v>47</v>
      </c>
      <c r="B19" s="86"/>
      <c r="C19" s="86"/>
      <c r="D19" s="86"/>
      <c r="E19" s="86"/>
      <c r="F19" s="86"/>
      <c r="G19" s="86"/>
      <c r="H19" s="86"/>
      <c r="I19" s="49">
        <f>SUM(I13:I18)</f>
        <v>207210</v>
      </c>
      <c r="J19" s="46"/>
    </row>
    <row r="20" spans="1:11" x14ac:dyDescent="0.15">
      <c r="A20" s="95" t="s">
        <v>138</v>
      </c>
      <c r="B20" s="29" t="s">
        <v>139</v>
      </c>
      <c r="C20" s="29" t="s">
        <v>140</v>
      </c>
      <c r="D20" s="30">
        <v>4</v>
      </c>
      <c r="E20" s="30" t="s">
        <v>141</v>
      </c>
      <c r="F20" s="30">
        <v>1</v>
      </c>
      <c r="G20" s="30" t="s">
        <v>31</v>
      </c>
      <c r="H20" s="29">
        <v>3000</v>
      </c>
      <c r="I20" s="29">
        <f>D20*F20*H20</f>
        <v>12000</v>
      </c>
      <c r="J20" s="31"/>
    </row>
    <row r="21" spans="1:11" x14ac:dyDescent="0.15">
      <c r="A21" s="95"/>
      <c r="B21" s="29" t="s">
        <v>142</v>
      </c>
      <c r="C21" s="29" t="s">
        <v>143</v>
      </c>
      <c r="D21" s="30">
        <v>4</v>
      </c>
      <c r="E21" s="30" t="s">
        <v>141</v>
      </c>
      <c r="F21" s="30">
        <v>4</v>
      </c>
      <c r="G21" s="30" t="s">
        <v>31</v>
      </c>
      <c r="H21" s="29">
        <v>1000</v>
      </c>
      <c r="I21" s="29">
        <f>D21*F21*H21</f>
        <v>16000</v>
      </c>
      <c r="J21" s="31"/>
    </row>
    <row r="22" spans="1:11" x14ac:dyDescent="0.15">
      <c r="A22" s="86" t="s">
        <v>144</v>
      </c>
      <c r="B22" s="86"/>
      <c r="C22" s="86"/>
      <c r="D22" s="86"/>
      <c r="E22" s="86"/>
      <c r="F22" s="86"/>
      <c r="G22" s="86"/>
      <c r="H22" s="86"/>
      <c r="I22" s="49">
        <f>SUM(I20:I21)</f>
        <v>28000</v>
      </c>
      <c r="J22" s="46"/>
    </row>
    <row r="23" spans="1:11" x14ac:dyDescent="0.15">
      <c r="A23" s="96" t="s">
        <v>48</v>
      </c>
      <c r="B23" s="56" t="s">
        <v>49</v>
      </c>
      <c r="C23" s="57"/>
      <c r="D23" s="58"/>
      <c r="E23" s="58"/>
      <c r="F23" s="58"/>
      <c r="G23" s="58"/>
      <c r="H23" s="57"/>
      <c r="I23" s="59"/>
      <c r="J23" s="31"/>
    </row>
    <row r="24" spans="1:11" x14ac:dyDescent="0.15">
      <c r="A24" s="96"/>
      <c r="B24" s="60" t="s">
        <v>145</v>
      </c>
      <c r="C24" s="43" t="s">
        <v>146</v>
      </c>
      <c r="D24" s="61">
        <v>12</v>
      </c>
      <c r="E24" s="61" t="s">
        <v>62</v>
      </c>
      <c r="F24" s="61">
        <v>1</v>
      </c>
      <c r="G24" s="61" t="s">
        <v>35</v>
      </c>
      <c r="H24" s="60">
        <v>850</v>
      </c>
      <c r="I24" s="60">
        <f t="shared" ref="I24:I56" si="3">D24*F24*H24</f>
        <v>10200</v>
      </c>
      <c r="J24" s="55"/>
    </row>
    <row r="25" spans="1:11" ht="28" x14ac:dyDescent="0.15">
      <c r="A25" s="96"/>
      <c r="B25" s="60" t="s">
        <v>258</v>
      </c>
      <c r="C25" s="43" t="s">
        <v>263</v>
      </c>
      <c r="D25" s="61">
        <v>15</v>
      </c>
      <c r="E25" s="61" t="s">
        <v>51</v>
      </c>
      <c r="F25" s="61">
        <v>1</v>
      </c>
      <c r="G25" s="61" t="s">
        <v>35</v>
      </c>
      <c r="H25" s="60">
        <v>285</v>
      </c>
      <c r="I25" s="60">
        <f t="shared" si="3"/>
        <v>4275</v>
      </c>
      <c r="J25" s="55"/>
    </row>
    <row r="26" spans="1:11" x14ac:dyDescent="0.15">
      <c r="A26" s="96"/>
      <c r="B26" s="60" t="s">
        <v>147</v>
      </c>
      <c r="C26" s="43" t="s">
        <v>148</v>
      </c>
      <c r="D26" s="61">
        <v>8</v>
      </c>
      <c r="E26" s="61" t="s">
        <v>62</v>
      </c>
      <c r="F26" s="61">
        <v>1</v>
      </c>
      <c r="G26" s="61" t="s">
        <v>35</v>
      </c>
      <c r="H26" s="60">
        <v>650</v>
      </c>
      <c r="I26" s="60">
        <f t="shared" si="3"/>
        <v>5200</v>
      </c>
      <c r="J26" s="55"/>
    </row>
    <row r="27" spans="1:11" x14ac:dyDescent="0.15">
      <c r="A27" s="96"/>
      <c r="B27" s="60" t="s">
        <v>259</v>
      </c>
      <c r="C27" s="43" t="s">
        <v>262</v>
      </c>
      <c r="D27" s="61">
        <v>6</v>
      </c>
      <c r="E27" s="61" t="s">
        <v>260</v>
      </c>
      <c r="F27" s="61">
        <v>1</v>
      </c>
      <c r="G27" s="61" t="s">
        <v>264</v>
      </c>
      <c r="H27" s="60">
        <v>4800</v>
      </c>
      <c r="I27" s="60">
        <f t="shared" si="3"/>
        <v>28800</v>
      </c>
      <c r="J27" s="55"/>
    </row>
    <row r="28" spans="1:11" ht="28" x14ac:dyDescent="0.15">
      <c r="A28" s="96"/>
      <c r="B28" s="60" t="s">
        <v>261</v>
      </c>
      <c r="C28" s="43" t="s">
        <v>317</v>
      </c>
      <c r="D28" s="61">
        <v>15</v>
      </c>
      <c r="E28" s="61" t="s">
        <v>51</v>
      </c>
      <c r="F28" s="61">
        <v>1</v>
      </c>
      <c r="G28" s="61" t="s">
        <v>35</v>
      </c>
      <c r="H28" s="60">
        <v>350</v>
      </c>
      <c r="I28" s="60">
        <f t="shared" si="3"/>
        <v>5250</v>
      </c>
      <c r="J28" s="55"/>
    </row>
    <row r="29" spans="1:11" x14ac:dyDescent="0.15">
      <c r="A29" s="96"/>
      <c r="B29" s="60" t="s">
        <v>278</v>
      </c>
      <c r="C29" s="43" t="s">
        <v>279</v>
      </c>
      <c r="D29" s="61">
        <v>1</v>
      </c>
      <c r="E29" s="61" t="s">
        <v>280</v>
      </c>
      <c r="F29" s="61">
        <v>1</v>
      </c>
      <c r="G29" s="61" t="s">
        <v>281</v>
      </c>
      <c r="H29" s="60">
        <v>22000</v>
      </c>
      <c r="I29" s="60">
        <f t="shared" si="3"/>
        <v>22000</v>
      </c>
      <c r="J29" s="55"/>
    </row>
    <row r="30" spans="1:11" x14ac:dyDescent="0.15">
      <c r="A30" s="96"/>
      <c r="B30" s="60" t="s">
        <v>297</v>
      </c>
      <c r="C30" s="43" t="s">
        <v>298</v>
      </c>
      <c r="D30" s="53">
        <v>2</v>
      </c>
      <c r="E30" s="53" t="s">
        <v>154</v>
      </c>
      <c r="F30" s="53">
        <v>1</v>
      </c>
      <c r="G30" s="61" t="s">
        <v>35</v>
      </c>
      <c r="H30" s="54">
        <v>9500</v>
      </c>
      <c r="I30" s="54">
        <f t="shared" ref="I30" si="4">D30*F30*H30</f>
        <v>19000</v>
      </c>
      <c r="J30" s="55"/>
    </row>
    <row r="31" spans="1:11" ht="28" x14ac:dyDescent="0.15">
      <c r="A31" s="96"/>
      <c r="B31" s="60" t="s">
        <v>265</v>
      </c>
      <c r="C31" s="43" t="s">
        <v>269</v>
      </c>
      <c r="D31" s="61">
        <v>45</v>
      </c>
      <c r="E31" s="61" t="s">
        <v>51</v>
      </c>
      <c r="F31" s="61">
        <v>1</v>
      </c>
      <c r="G31" s="61" t="s">
        <v>35</v>
      </c>
      <c r="H31" s="60">
        <v>285</v>
      </c>
      <c r="I31" s="60">
        <f t="shared" si="3"/>
        <v>12825</v>
      </c>
      <c r="J31" s="55" t="s">
        <v>52</v>
      </c>
    </row>
    <row r="32" spans="1:11" x14ac:dyDescent="0.15">
      <c r="A32" s="96"/>
      <c r="B32" s="60" t="s">
        <v>315</v>
      </c>
      <c r="C32" s="43"/>
      <c r="D32" s="61">
        <v>100</v>
      </c>
      <c r="E32" s="61" t="s">
        <v>303</v>
      </c>
      <c r="F32" s="61">
        <v>1</v>
      </c>
      <c r="G32" s="61" t="s">
        <v>316</v>
      </c>
      <c r="H32" s="60">
        <v>50</v>
      </c>
      <c r="I32" s="60">
        <f t="shared" si="3"/>
        <v>5000</v>
      </c>
      <c r="J32" s="55"/>
    </row>
    <row r="33" spans="1:11" x14ac:dyDescent="0.15">
      <c r="A33" s="96"/>
      <c r="B33" s="60" t="s">
        <v>318</v>
      </c>
      <c r="C33" s="43"/>
      <c r="D33" s="61">
        <v>15</v>
      </c>
      <c r="E33" s="61" t="s">
        <v>303</v>
      </c>
      <c r="F33" s="61">
        <v>1</v>
      </c>
      <c r="G33" s="61" t="s">
        <v>319</v>
      </c>
      <c r="H33" s="60">
        <v>200</v>
      </c>
      <c r="I33" s="60">
        <f t="shared" si="3"/>
        <v>3000</v>
      </c>
      <c r="J33" s="55"/>
    </row>
    <row r="34" spans="1:11" ht="28" x14ac:dyDescent="0.15">
      <c r="A34" s="96"/>
      <c r="B34" s="60" t="s">
        <v>268</v>
      </c>
      <c r="C34" s="43" t="s">
        <v>313</v>
      </c>
      <c r="D34" s="61">
        <v>36</v>
      </c>
      <c r="E34" s="61" t="s">
        <v>51</v>
      </c>
      <c r="F34" s="61">
        <v>1</v>
      </c>
      <c r="G34" s="61" t="s">
        <v>35</v>
      </c>
      <c r="H34" s="60">
        <v>350</v>
      </c>
      <c r="I34" s="60">
        <f t="shared" si="3"/>
        <v>12600</v>
      </c>
      <c r="J34" s="55"/>
    </row>
    <row r="35" spans="1:11" ht="28" x14ac:dyDescent="0.15">
      <c r="A35" s="96"/>
      <c r="B35" s="54" t="s">
        <v>149</v>
      </c>
      <c r="C35" s="29" t="s">
        <v>266</v>
      </c>
      <c r="D35" s="53">
        <v>2</v>
      </c>
      <c r="E35" s="53" t="s">
        <v>62</v>
      </c>
      <c r="F35" s="53">
        <v>1</v>
      </c>
      <c r="G35" s="61" t="s">
        <v>35</v>
      </c>
      <c r="H35" s="54">
        <v>21500</v>
      </c>
      <c r="I35" s="54">
        <f t="shared" si="3"/>
        <v>43000</v>
      </c>
      <c r="J35" s="55"/>
    </row>
    <row r="36" spans="1:11" ht="28" x14ac:dyDescent="0.15">
      <c r="A36" s="96"/>
      <c r="B36" s="54" t="s">
        <v>150</v>
      </c>
      <c r="C36" s="29" t="s">
        <v>267</v>
      </c>
      <c r="D36" s="53">
        <v>2</v>
      </c>
      <c r="E36" s="53" t="s">
        <v>72</v>
      </c>
      <c r="F36" s="53">
        <v>1</v>
      </c>
      <c r="G36" s="61" t="s">
        <v>35</v>
      </c>
      <c r="H36" s="54">
        <v>31500</v>
      </c>
      <c r="I36" s="54">
        <f t="shared" si="3"/>
        <v>63000</v>
      </c>
      <c r="J36" s="55"/>
    </row>
    <row r="37" spans="1:11" ht="28" x14ac:dyDescent="0.15">
      <c r="A37" s="96"/>
      <c r="B37" s="54" t="s">
        <v>151</v>
      </c>
      <c r="C37" s="29" t="s">
        <v>152</v>
      </c>
      <c r="D37" s="53">
        <v>2</v>
      </c>
      <c r="E37" s="53" t="s">
        <v>72</v>
      </c>
      <c r="F37" s="53">
        <v>1</v>
      </c>
      <c r="G37" s="61" t="s">
        <v>35</v>
      </c>
      <c r="H37" s="54">
        <v>7000</v>
      </c>
      <c r="I37" s="54">
        <f t="shared" si="3"/>
        <v>14000</v>
      </c>
      <c r="J37" s="55"/>
    </row>
    <row r="38" spans="1:11" x14ac:dyDescent="0.15">
      <c r="A38" s="96"/>
      <c r="B38" s="54" t="s">
        <v>307</v>
      </c>
      <c r="C38" s="29" t="s">
        <v>308</v>
      </c>
      <c r="D38" s="53">
        <f>11*3</f>
        <v>33</v>
      </c>
      <c r="E38" s="53" t="s">
        <v>270</v>
      </c>
      <c r="F38" s="53">
        <v>2</v>
      </c>
      <c r="G38" s="61" t="s">
        <v>35</v>
      </c>
      <c r="H38" s="54">
        <v>285</v>
      </c>
      <c r="I38" s="54">
        <f t="shared" si="3"/>
        <v>18810</v>
      </c>
      <c r="J38" s="55"/>
    </row>
    <row r="39" spans="1:11" x14ac:dyDescent="0.15">
      <c r="A39" s="96"/>
      <c r="B39" s="54" t="s">
        <v>314</v>
      </c>
      <c r="C39" s="29"/>
      <c r="D39" s="61">
        <v>1</v>
      </c>
      <c r="E39" s="61" t="s">
        <v>270</v>
      </c>
      <c r="F39" s="61">
        <v>1</v>
      </c>
      <c r="G39" s="61" t="s">
        <v>264</v>
      </c>
      <c r="H39" s="60">
        <v>12000</v>
      </c>
      <c r="I39" s="60">
        <f t="shared" ref="I39" si="5">D39*F39*H39</f>
        <v>12000</v>
      </c>
      <c r="J39" s="55"/>
    </row>
    <row r="40" spans="1:11" ht="28" x14ac:dyDescent="0.15">
      <c r="A40" s="96"/>
      <c r="B40" s="54" t="s">
        <v>155</v>
      </c>
      <c r="C40" s="29" t="s">
        <v>156</v>
      </c>
      <c r="D40" s="53">
        <v>1</v>
      </c>
      <c r="E40" s="53" t="s">
        <v>154</v>
      </c>
      <c r="F40" s="53">
        <v>1</v>
      </c>
      <c r="G40" s="61" t="s">
        <v>35</v>
      </c>
      <c r="H40" s="54">
        <v>39000</v>
      </c>
      <c r="I40" s="54">
        <f t="shared" si="3"/>
        <v>39000</v>
      </c>
      <c r="J40" s="55"/>
    </row>
    <row r="41" spans="1:11" s="42" customFormat="1" x14ac:dyDescent="0.15">
      <c r="A41" s="95"/>
      <c r="B41" s="54" t="s">
        <v>378</v>
      </c>
      <c r="C41" s="54" t="s">
        <v>306</v>
      </c>
      <c r="D41" s="53">
        <v>100</v>
      </c>
      <c r="E41" s="53" t="s">
        <v>51</v>
      </c>
      <c r="F41" s="53">
        <v>1</v>
      </c>
      <c r="G41" s="61" t="s">
        <v>35</v>
      </c>
      <c r="H41" s="54">
        <v>185</v>
      </c>
      <c r="I41" s="54">
        <f t="shared" si="3"/>
        <v>18500</v>
      </c>
      <c r="J41" s="31"/>
      <c r="K41" s="64"/>
    </row>
    <row r="42" spans="1:11" s="42" customFormat="1" x14ac:dyDescent="0.15">
      <c r="A42" s="95"/>
      <c r="B42" s="54" t="s">
        <v>375</v>
      </c>
      <c r="C42" s="54"/>
      <c r="D42" s="53">
        <v>100</v>
      </c>
      <c r="E42" s="53" t="s">
        <v>51</v>
      </c>
      <c r="F42" s="53">
        <v>1</v>
      </c>
      <c r="G42" s="61" t="s">
        <v>35</v>
      </c>
      <c r="H42" s="54">
        <v>95</v>
      </c>
      <c r="I42" s="54">
        <f t="shared" si="3"/>
        <v>9500</v>
      </c>
      <c r="J42" s="31"/>
      <c r="K42" s="64"/>
    </row>
    <row r="43" spans="1:11" s="42" customFormat="1" x14ac:dyDescent="0.15">
      <c r="A43" s="95"/>
      <c r="B43" s="54" t="s">
        <v>376</v>
      </c>
      <c r="C43" s="54"/>
      <c r="D43" s="53">
        <v>1</v>
      </c>
      <c r="E43" s="53" t="s">
        <v>303</v>
      </c>
      <c r="F43" s="53">
        <v>1</v>
      </c>
      <c r="G43" s="61" t="s">
        <v>35</v>
      </c>
      <c r="H43" s="54">
        <v>43500</v>
      </c>
      <c r="I43" s="54">
        <f t="shared" ref="I43" si="6">D43*F43*H43</f>
        <v>43500</v>
      </c>
      <c r="J43" s="31"/>
      <c r="K43" s="64"/>
    </row>
    <row r="44" spans="1:11" ht="28" x14ac:dyDescent="0.15">
      <c r="A44" s="95"/>
      <c r="B44" s="54" t="s">
        <v>157</v>
      </c>
      <c r="C44" s="29" t="s">
        <v>158</v>
      </c>
      <c r="D44" s="53">
        <v>24</v>
      </c>
      <c r="E44" s="53" t="s">
        <v>159</v>
      </c>
      <c r="F44" s="53">
        <v>1</v>
      </c>
      <c r="G44" s="61" t="s">
        <v>35</v>
      </c>
      <c r="H44" s="54">
        <v>975</v>
      </c>
      <c r="I44" s="54">
        <f t="shared" si="3"/>
        <v>23400</v>
      </c>
      <c r="J44" s="31"/>
    </row>
    <row r="45" spans="1:11" x14ac:dyDescent="0.15">
      <c r="A45" s="95"/>
      <c r="B45" s="54" t="s">
        <v>160</v>
      </c>
      <c r="C45" s="29" t="s">
        <v>161</v>
      </c>
      <c r="D45" s="53">
        <v>60</v>
      </c>
      <c r="E45" s="53" t="s">
        <v>51</v>
      </c>
      <c r="F45" s="53">
        <v>1</v>
      </c>
      <c r="G45" s="61" t="s">
        <v>35</v>
      </c>
      <c r="H45" s="54">
        <v>285</v>
      </c>
      <c r="I45" s="54">
        <f t="shared" si="3"/>
        <v>17100</v>
      </c>
      <c r="J45" s="31"/>
    </row>
    <row r="46" spans="1:11" x14ac:dyDescent="0.15">
      <c r="A46" s="95"/>
      <c r="B46" s="54" t="s">
        <v>53</v>
      </c>
      <c r="C46" s="29" t="s">
        <v>299</v>
      </c>
      <c r="D46" s="53">
        <f>22*6</f>
        <v>132</v>
      </c>
      <c r="E46" s="53" t="s">
        <v>51</v>
      </c>
      <c r="F46" s="53">
        <v>1</v>
      </c>
      <c r="G46" s="61" t="s">
        <v>35</v>
      </c>
      <c r="H46" s="54">
        <v>110</v>
      </c>
      <c r="I46" s="54">
        <f t="shared" si="3"/>
        <v>14520</v>
      </c>
      <c r="J46" s="31" t="s">
        <v>55</v>
      </c>
    </row>
    <row r="47" spans="1:11" x14ac:dyDescent="0.15">
      <c r="A47" s="95"/>
      <c r="B47" s="54" t="s">
        <v>162</v>
      </c>
      <c r="C47" s="29" t="s">
        <v>163</v>
      </c>
      <c r="D47" s="53">
        <v>24</v>
      </c>
      <c r="E47" s="53" t="s">
        <v>159</v>
      </c>
      <c r="F47" s="53">
        <v>1</v>
      </c>
      <c r="G47" s="61" t="s">
        <v>35</v>
      </c>
      <c r="H47" s="54">
        <v>480</v>
      </c>
      <c r="I47" s="54">
        <f t="shared" si="3"/>
        <v>11520</v>
      </c>
      <c r="J47" s="31"/>
    </row>
    <row r="48" spans="1:11" x14ac:dyDescent="0.15">
      <c r="A48" s="95"/>
      <c r="B48" s="54" t="s">
        <v>164</v>
      </c>
      <c r="C48" s="29" t="s">
        <v>304</v>
      </c>
      <c r="D48" s="53">
        <v>16.5</v>
      </c>
      <c r="E48" s="53" t="s">
        <v>51</v>
      </c>
      <c r="F48" s="53">
        <v>1</v>
      </c>
      <c r="G48" s="61" t="s">
        <v>35</v>
      </c>
      <c r="H48" s="54">
        <v>330</v>
      </c>
      <c r="I48" s="54">
        <f t="shared" si="3"/>
        <v>5445</v>
      </c>
      <c r="J48" s="31"/>
    </row>
    <row r="49" spans="1:10" x14ac:dyDescent="0.15">
      <c r="A49" s="95"/>
      <c r="B49" s="54" t="s">
        <v>165</v>
      </c>
      <c r="C49" s="29" t="s">
        <v>166</v>
      </c>
      <c r="D49" s="53">
        <v>1</v>
      </c>
      <c r="E49" s="53" t="s">
        <v>72</v>
      </c>
      <c r="F49" s="53">
        <v>1</v>
      </c>
      <c r="G49" s="61" t="s">
        <v>35</v>
      </c>
      <c r="H49" s="54">
        <v>8250</v>
      </c>
      <c r="I49" s="54">
        <f t="shared" si="3"/>
        <v>8250</v>
      </c>
      <c r="J49" s="31"/>
    </row>
    <row r="50" spans="1:10" x14ac:dyDescent="0.15">
      <c r="A50" s="95"/>
      <c r="B50" s="54" t="s">
        <v>302</v>
      </c>
      <c r="C50" s="29"/>
      <c r="D50" s="53">
        <v>40</v>
      </c>
      <c r="E50" s="53" t="s">
        <v>303</v>
      </c>
      <c r="F50" s="53">
        <v>1</v>
      </c>
      <c r="G50" s="61" t="s">
        <v>35</v>
      </c>
      <c r="H50" s="54">
        <v>150</v>
      </c>
      <c r="I50" s="54">
        <f t="shared" ref="I50" si="7">D50*F50*H50</f>
        <v>6000</v>
      </c>
      <c r="J50" s="31"/>
    </row>
    <row r="51" spans="1:10" x14ac:dyDescent="0.15">
      <c r="A51" s="95"/>
      <c r="B51" s="54" t="s">
        <v>305</v>
      </c>
      <c r="C51" s="29"/>
      <c r="D51" s="53">
        <v>35</v>
      </c>
      <c r="E51" s="53" t="s">
        <v>303</v>
      </c>
      <c r="F51" s="53">
        <v>1</v>
      </c>
      <c r="G51" s="61" t="s">
        <v>35</v>
      </c>
      <c r="H51" s="54">
        <v>150</v>
      </c>
      <c r="I51" s="54">
        <f t="shared" ref="I51" si="8">D51*F51*H51</f>
        <v>5250</v>
      </c>
      <c r="J51" s="31"/>
    </row>
    <row r="52" spans="1:10" x14ac:dyDescent="0.15">
      <c r="A52" s="95"/>
      <c r="B52" s="54" t="s">
        <v>167</v>
      </c>
      <c r="C52" s="29" t="s">
        <v>168</v>
      </c>
      <c r="D52" s="53">
        <v>1</v>
      </c>
      <c r="E52" s="53" t="s">
        <v>153</v>
      </c>
      <c r="F52" s="53">
        <v>1</v>
      </c>
      <c r="G52" s="61" t="s">
        <v>35</v>
      </c>
      <c r="H52" s="54">
        <v>6000</v>
      </c>
      <c r="I52" s="54">
        <f t="shared" si="3"/>
        <v>6000</v>
      </c>
      <c r="J52" s="31"/>
    </row>
    <row r="53" spans="1:10" x14ac:dyDescent="0.15">
      <c r="A53" s="95"/>
      <c r="B53" s="54" t="s">
        <v>169</v>
      </c>
      <c r="C53" s="29" t="s">
        <v>170</v>
      </c>
      <c r="D53" s="53">
        <v>1</v>
      </c>
      <c r="E53" s="53" t="s">
        <v>153</v>
      </c>
      <c r="F53" s="53">
        <v>1</v>
      </c>
      <c r="G53" s="61" t="s">
        <v>35</v>
      </c>
      <c r="H53" s="54">
        <v>8000</v>
      </c>
      <c r="I53" s="54">
        <f t="shared" si="3"/>
        <v>8000</v>
      </c>
      <c r="J53" s="31"/>
    </row>
    <row r="54" spans="1:10" x14ac:dyDescent="0.15">
      <c r="A54" s="95"/>
      <c r="B54" s="54" t="s">
        <v>171</v>
      </c>
      <c r="C54" s="29"/>
      <c r="D54" s="53">
        <v>9</v>
      </c>
      <c r="E54" s="53" t="s">
        <v>68</v>
      </c>
      <c r="F54" s="53">
        <v>2</v>
      </c>
      <c r="G54" s="61" t="s">
        <v>35</v>
      </c>
      <c r="H54" s="54">
        <v>1800</v>
      </c>
      <c r="I54" s="54">
        <f t="shared" si="3"/>
        <v>32400</v>
      </c>
      <c r="J54" s="31"/>
    </row>
    <row r="55" spans="1:10" x14ac:dyDescent="0.15">
      <c r="A55" s="95"/>
      <c r="B55" s="54" t="s">
        <v>172</v>
      </c>
      <c r="C55" s="29"/>
      <c r="D55" s="53">
        <v>2</v>
      </c>
      <c r="E55" s="53" t="s">
        <v>68</v>
      </c>
      <c r="F55" s="53">
        <v>2</v>
      </c>
      <c r="G55" s="61" t="s">
        <v>35</v>
      </c>
      <c r="H55" s="54">
        <v>2400</v>
      </c>
      <c r="I55" s="54">
        <f t="shared" si="3"/>
        <v>9600</v>
      </c>
      <c r="J55" s="31"/>
    </row>
    <row r="56" spans="1:10" x14ac:dyDescent="0.15">
      <c r="A56" s="95"/>
      <c r="B56" s="54" t="s">
        <v>173</v>
      </c>
      <c r="C56" s="29"/>
      <c r="D56" s="53">
        <v>120</v>
      </c>
      <c r="E56" s="53" t="s">
        <v>367</v>
      </c>
      <c r="F56" s="53">
        <v>1</v>
      </c>
      <c r="G56" s="61" t="s">
        <v>35</v>
      </c>
      <c r="H56" s="54">
        <v>350</v>
      </c>
      <c r="I56" s="54">
        <f t="shared" si="3"/>
        <v>42000</v>
      </c>
      <c r="J56" s="31"/>
    </row>
    <row r="57" spans="1:10" x14ac:dyDescent="0.15">
      <c r="A57" s="95"/>
      <c r="B57" s="56" t="s">
        <v>56</v>
      </c>
      <c r="C57" s="57"/>
      <c r="D57" s="58"/>
      <c r="E57" s="58"/>
      <c r="F57" s="58"/>
      <c r="G57" s="58"/>
      <c r="H57" s="57"/>
      <c r="I57" s="59"/>
      <c r="J57" s="31"/>
    </row>
    <row r="58" spans="1:10" x14ac:dyDescent="0.15">
      <c r="A58" s="95"/>
      <c r="B58" s="29" t="s">
        <v>57</v>
      </c>
      <c r="C58" s="29" t="s">
        <v>337</v>
      </c>
      <c r="D58" s="30">
        <v>110</v>
      </c>
      <c r="E58" s="30" t="s">
        <v>51</v>
      </c>
      <c r="F58" s="30">
        <v>1.2</v>
      </c>
      <c r="G58" s="30" t="s">
        <v>31</v>
      </c>
      <c r="H58" s="29">
        <v>500</v>
      </c>
      <c r="I58" s="29">
        <f>H58*F58*D58</f>
        <v>66000</v>
      </c>
      <c r="J58" s="31" t="s">
        <v>59</v>
      </c>
    </row>
    <row r="59" spans="1:10" x14ac:dyDescent="0.15">
      <c r="A59" s="95"/>
      <c r="B59" s="29" t="s">
        <v>174</v>
      </c>
      <c r="C59" s="29"/>
      <c r="D59" s="30">
        <v>4</v>
      </c>
      <c r="E59" s="30" t="s">
        <v>62</v>
      </c>
      <c r="F59" s="30">
        <v>1.2</v>
      </c>
      <c r="G59" s="30" t="s">
        <v>31</v>
      </c>
      <c r="H59" s="29">
        <v>1200</v>
      </c>
      <c r="I59" s="29">
        <f t="shared" ref="I59:I74" si="9">H59*F59*D59</f>
        <v>5760</v>
      </c>
      <c r="J59" s="31"/>
    </row>
    <row r="60" spans="1:10" ht="28" x14ac:dyDescent="0.15">
      <c r="A60" s="95"/>
      <c r="B60" s="29" t="s">
        <v>60</v>
      </c>
      <c r="C60" s="29" t="s">
        <v>61</v>
      </c>
      <c r="D60" s="30">
        <v>1</v>
      </c>
      <c r="E60" s="30" t="s">
        <v>62</v>
      </c>
      <c r="F60" s="30">
        <v>1.2</v>
      </c>
      <c r="G60" s="30" t="s">
        <v>31</v>
      </c>
      <c r="H60" s="29">
        <v>19500</v>
      </c>
      <c r="I60" s="29">
        <f t="shared" si="9"/>
        <v>23400</v>
      </c>
      <c r="J60" s="31" t="s">
        <v>63</v>
      </c>
    </row>
    <row r="61" spans="1:10" x14ac:dyDescent="0.15">
      <c r="A61" s="95"/>
      <c r="B61" s="29" t="s">
        <v>64</v>
      </c>
      <c r="C61" s="29"/>
      <c r="D61" s="30">
        <v>1</v>
      </c>
      <c r="E61" s="30" t="s">
        <v>62</v>
      </c>
      <c r="F61" s="30">
        <v>1.2</v>
      </c>
      <c r="G61" s="30" t="s">
        <v>31</v>
      </c>
      <c r="H61" s="29">
        <v>6500</v>
      </c>
      <c r="I61" s="29">
        <f t="shared" si="9"/>
        <v>7800</v>
      </c>
      <c r="J61" s="31" t="s">
        <v>65</v>
      </c>
    </row>
    <row r="62" spans="1:10" ht="27" x14ac:dyDescent="0.15">
      <c r="A62" s="95"/>
      <c r="B62" s="29" t="s">
        <v>338</v>
      </c>
      <c r="C62" s="29"/>
      <c r="D62" s="30">
        <v>1</v>
      </c>
      <c r="E62" s="30" t="s">
        <v>62</v>
      </c>
      <c r="F62" s="30">
        <v>1.2</v>
      </c>
      <c r="G62" s="30" t="s">
        <v>31</v>
      </c>
      <c r="H62" s="29">
        <v>1200</v>
      </c>
      <c r="I62" s="29">
        <f t="shared" si="9"/>
        <v>1440</v>
      </c>
      <c r="J62" s="31"/>
    </row>
    <row r="63" spans="1:10" ht="27" x14ac:dyDescent="0.15">
      <c r="A63" s="95"/>
      <c r="B63" s="29" t="s">
        <v>339</v>
      </c>
      <c r="C63" s="29" t="s">
        <v>175</v>
      </c>
      <c r="D63" s="30">
        <v>1</v>
      </c>
      <c r="E63" s="30" t="s">
        <v>62</v>
      </c>
      <c r="F63" s="30">
        <v>1.2</v>
      </c>
      <c r="G63" s="30" t="s">
        <v>31</v>
      </c>
      <c r="H63" s="29">
        <v>800</v>
      </c>
      <c r="I63" s="29">
        <f t="shared" si="9"/>
        <v>960</v>
      </c>
      <c r="J63" s="31"/>
    </row>
    <row r="64" spans="1:10" x14ac:dyDescent="0.15">
      <c r="A64" s="95"/>
      <c r="B64" s="29" t="s">
        <v>176</v>
      </c>
      <c r="C64" s="29"/>
      <c r="D64" s="30">
        <v>6</v>
      </c>
      <c r="E64" s="30" t="s">
        <v>62</v>
      </c>
      <c r="F64" s="30">
        <v>1.2</v>
      </c>
      <c r="G64" s="30" t="s">
        <v>31</v>
      </c>
      <c r="H64" s="29">
        <v>1000</v>
      </c>
      <c r="I64" s="29">
        <f t="shared" si="9"/>
        <v>7200</v>
      </c>
      <c r="J64" s="31"/>
    </row>
    <row r="65" spans="1:11" x14ac:dyDescent="0.15">
      <c r="A65" s="95"/>
      <c r="B65" s="29" t="s">
        <v>177</v>
      </c>
      <c r="C65" s="29" t="s">
        <v>178</v>
      </c>
      <c r="D65" s="30">
        <v>2</v>
      </c>
      <c r="E65" s="30" t="s">
        <v>62</v>
      </c>
      <c r="F65" s="30">
        <v>1.2</v>
      </c>
      <c r="G65" s="30" t="s">
        <v>31</v>
      </c>
      <c r="H65" s="29">
        <v>1500</v>
      </c>
      <c r="I65" s="29">
        <f t="shared" si="9"/>
        <v>3600</v>
      </c>
      <c r="J65" s="31"/>
    </row>
    <row r="66" spans="1:11" ht="28" x14ac:dyDescent="0.15">
      <c r="A66" s="95"/>
      <c r="B66" s="29" t="s">
        <v>340</v>
      </c>
      <c r="C66" s="29" t="s">
        <v>179</v>
      </c>
      <c r="D66" s="30">
        <v>2</v>
      </c>
      <c r="E66" s="30" t="s">
        <v>154</v>
      </c>
      <c r="F66" s="30">
        <v>1.2</v>
      </c>
      <c r="G66" s="30" t="s">
        <v>31</v>
      </c>
      <c r="H66" s="29">
        <v>600</v>
      </c>
      <c r="I66" s="29">
        <f t="shared" si="9"/>
        <v>1440</v>
      </c>
      <c r="J66" s="31"/>
    </row>
    <row r="67" spans="1:11" ht="27" x14ac:dyDescent="0.15">
      <c r="A67" s="95"/>
      <c r="B67" s="29" t="s">
        <v>341</v>
      </c>
      <c r="C67" s="29"/>
      <c r="D67" s="30">
        <v>6</v>
      </c>
      <c r="E67" s="30" t="s">
        <v>62</v>
      </c>
      <c r="F67" s="30">
        <v>1.2</v>
      </c>
      <c r="G67" s="30" t="s">
        <v>31</v>
      </c>
      <c r="H67" s="29">
        <v>500</v>
      </c>
      <c r="I67" s="29">
        <f t="shared" si="9"/>
        <v>3600</v>
      </c>
      <c r="J67" s="31"/>
    </row>
    <row r="68" spans="1:11" x14ac:dyDescent="0.15">
      <c r="A68" s="95"/>
      <c r="B68" s="29" t="s">
        <v>342</v>
      </c>
      <c r="C68" s="29" t="s">
        <v>180</v>
      </c>
      <c r="D68" s="30">
        <v>6</v>
      </c>
      <c r="E68" s="30" t="s">
        <v>72</v>
      </c>
      <c r="F68" s="30">
        <v>1.2</v>
      </c>
      <c r="G68" s="30" t="s">
        <v>31</v>
      </c>
      <c r="H68" s="29">
        <v>600</v>
      </c>
      <c r="I68" s="29">
        <f t="shared" si="9"/>
        <v>4320</v>
      </c>
      <c r="J68" s="31"/>
    </row>
    <row r="69" spans="1:11" x14ac:dyDescent="0.15">
      <c r="A69" s="95"/>
      <c r="B69" s="29" t="s">
        <v>181</v>
      </c>
      <c r="C69" s="29"/>
      <c r="D69" s="30">
        <v>2</v>
      </c>
      <c r="E69" s="30" t="s">
        <v>68</v>
      </c>
      <c r="F69" s="30">
        <v>1.2</v>
      </c>
      <c r="G69" s="30" t="s">
        <v>31</v>
      </c>
      <c r="H69" s="29">
        <v>1000</v>
      </c>
      <c r="I69" s="29">
        <f t="shared" si="9"/>
        <v>2400</v>
      </c>
      <c r="J69" s="31"/>
    </row>
    <row r="70" spans="1:11" x14ac:dyDescent="0.15">
      <c r="A70" s="95"/>
      <c r="B70" s="29" t="s">
        <v>182</v>
      </c>
      <c r="C70" s="29"/>
      <c r="D70" s="30">
        <v>4</v>
      </c>
      <c r="E70" s="30" t="s">
        <v>68</v>
      </c>
      <c r="F70" s="30">
        <v>1.2</v>
      </c>
      <c r="G70" s="30" t="s">
        <v>31</v>
      </c>
      <c r="H70" s="29">
        <v>300</v>
      </c>
      <c r="I70" s="29">
        <f t="shared" si="9"/>
        <v>1440</v>
      </c>
      <c r="J70" s="31"/>
    </row>
    <row r="71" spans="1:11" x14ac:dyDescent="0.15">
      <c r="A71" s="95"/>
      <c r="B71" s="29" t="s">
        <v>343</v>
      </c>
      <c r="C71" s="29"/>
      <c r="D71" s="30">
        <v>2</v>
      </c>
      <c r="E71" s="30" t="s">
        <v>62</v>
      </c>
      <c r="F71" s="30">
        <v>1.2</v>
      </c>
      <c r="G71" s="30" t="s">
        <v>31</v>
      </c>
      <c r="H71" s="29">
        <v>600</v>
      </c>
      <c r="I71" s="29">
        <f t="shared" si="9"/>
        <v>1440</v>
      </c>
      <c r="J71" s="31"/>
    </row>
    <row r="72" spans="1:11" s="1" customFormat="1" x14ac:dyDescent="0.15">
      <c r="A72" s="95"/>
      <c r="B72" s="29" t="s">
        <v>344</v>
      </c>
      <c r="C72" s="29" t="s">
        <v>67</v>
      </c>
      <c r="D72" s="30">
        <v>3</v>
      </c>
      <c r="E72" s="30" t="s">
        <v>68</v>
      </c>
      <c r="F72" s="30">
        <v>1.2</v>
      </c>
      <c r="G72" s="30" t="s">
        <v>31</v>
      </c>
      <c r="H72" s="29">
        <v>300</v>
      </c>
      <c r="I72" s="29">
        <f t="shared" si="9"/>
        <v>1080</v>
      </c>
      <c r="J72" s="31" t="s">
        <v>69</v>
      </c>
      <c r="K72" s="65"/>
    </row>
    <row r="73" spans="1:11" s="2" customFormat="1" x14ac:dyDescent="0.15">
      <c r="A73" s="95"/>
      <c r="B73" s="29" t="s">
        <v>345</v>
      </c>
      <c r="C73" s="29"/>
      <c r="D73" s="30">
        <v>1</v>
      </c>
      <c r="E73" s="30" t="s">
        <v>68</v>
      </c>
      <c r="F73" s="30">
        <v>1.2</v>
      </c>
      <c r="G73" s="30" t="s">
        <v>31</v>
      </c>
      <c r="H73" s="29">
        <v>300</v>
      </c>
      <c r="I73" s="29">
        <f t="shared" si="9"/>
        <v>360</v>
      </c>
      <c r="J73" s="31"/>
      <c r="K73" s="66"/>
    </row>
    <row r="74" spans="1:11" x14ac:dyDescent="0.15">
      <c r="A74" s="95"/>
      <c r="B74" s="29" t="s">
        <v>183</v>
      </c>
      <c r="C74" s="29"/>
      <c r="D74" s="30">
        <v>4</v>
      </c>
      <c r="E74" s="30" t="s">
        <v>72</v>
      </c>
      <c r="F74" s="30">
        <v>1.2</v>
      </c>
      <c r="G74" s="30" t="s">
        <v>31</v>
      </c>
      <c r="H74" s="29">
        <v>800</v>
      </c>
      <c r="I74" s="29">
        <f t="shared" si="9"/>
        <v>3840</v>
      </c>
      <c r="J74" s="31"/>
    </row>
    <row r="75" spans="1:11" x14ac:dyDescent="0.15">
      <c r="A75" s="95"/>
      <c r="B75" s="29" t="s">
        <v>184</v>
      </c>
      <c r="C75" s="29"/>
      <c r="D75" s="30"/>
      <c r="E75" s="30"/>
      <c r="F75" s="30"/>
      <c r="G75" s="30"/>
      <c r="H75" s="29"/>
      <c r="I75" s="29"/>
      <c r="J75" s="31"/>
    </row>
    <row r="76" spans="1:11" x14ac:dyDescent="0.15">
      <c r="A76" s="95"/>
      <c r="B76" s="29" t="s">
        <v>346</v>
      </c>
      <c r="C76" s="29" t="s">
        <v>71</v>
      </c>
      <c r="D76" s="30">
        <v>16</v>
      </c>
      <c r="E76" s="30" t="s">
        <v>72</v>
      </c>
      <c r="F76" s="30">
        <v>1.2</v>
      </c>
      <c r="G76" s="30" t="s">
        <v>31</v>
      </c>
      <c r="H76" s="29">
        <v>800</v>
      </c>
      <c r="I76" s="29">
        <f>H76*F76*D76</f>
        <v>15360</v>
      </c>
      <c r="J76" s="31" t="s">
        <v>73</v>
      </c>
    </row>
    <row r="77" spans="1:11" x14ac:dyDescent="0.15">
      <c r="A77" s="95"/>
      <c r="B77" s="29" t="s">
        <v>347</v>
      </c>
      <c r="C77" s="29" t="s">
        <v>71</v>
      </c>
      <c r="D77" s="30">
        <v>8</v>
      </c>
      <c r="E77" s="30" t="s">
        <v>72</v>
      </c>
      <c r="F77" s="30">
        <v>1.2</v>
      </c>
      <c r="G77" s="30" t="s">
        <v>31</v>
      </c>
      <c r="H77" s="29">
        <v>800</v>
      </c>
      <c r="I77" s="29">
        <f t="shared" ref="I77:I90" si="10">H77*F77*D77</f>
        <v>7680</v>
      </c>
      <c r="J77" s="31" t="s">
        <v>73</v>
      </c>
    </row>
    <row r="78" spans="1:11" ht="27" x14ac:dyDescent="0.15">
      <c r="A78" s="95"/>
      <c r="B78" s="29" t="s">
        <v>348</v>
      </c>
      <c r="C78" s="29"/>
      <c r="D78" s="30">
        <v>8</v>
      </c>
      <c r="E78" s="30" t="s">
        <v>72</v>
      </c>
      <c r="F78" s="30">
        <v>1.2</v>
      </c>
      <c r="G78" s="30" t="s">
        <v>31</v>
      </c>
      <c r="H78" s="29">
        <v>400</v>
      </c>
      <c r="I78" s="29">
        <f t="shared" si="10"/>
        <v>3840</v>
      </c>
      <c r="J78" s="31"/>
      <c r="K78" s="64"/>
    </row>
    <row r="79" spans="1:11" x14ac:dyDescent="0.15">
      <c r="A79" s="95"/>
      <c r="B79" s="29" t="s">
        <v>185</v>
      </c>
      <c r="C79" s="29"/>
      <c r="D79" s="30">
        <v>4</v>
      </c>
      <c r="E79" s="30" t="s">
        <v>72</v>
      </c>
      <c r="F79" s="30">
        <v>1.2</v>
      </c>
      <c r="G79" s="30" t="s">
        <v>31</v>
      </c>
      <c r="H79" s="29">
        <v>600</v>
      </c>
      <c r="I79" s="29">
        <f t="shared" si="10"/>
        <v>2880</v>
      </c>
      <c r="J79" s="31"/>
      <c r="K79" s="64"/>
    </row>
    <row r="80" spans="1:11" x14ac:dyDescent="0.15">
      <c r="A80" s="95"/>
      <c r="B80" s="29" t="s">
        <v>349</v>
      </c>
      <c r="C80" s="29"/>
      <c r="D80" s="30">
        <v>5</v>
      </c>
      <c r="E80" s="30" t="s">
        <v>68</v>
      </c>
      <c r="F80" s="30">
        <v>1.2</v>
      </c>
      <c r="G80" s="30" t="s">
        <v>31</v>
      </c>
      <c r="H80" s="29">
        <v>800</v>
      </c>
      <c r="I80" s="29">
        <f t="shared" si="10"/>
        <v>4800</v>
      </c>
      <c r="J80" s="31"/>
    </row>
    <row r="81" spans="1:11" ht="27" x14ac:dyDescent="0.15">
      <c r="A81" s="95"/>
      <c r="B81" s="29" t="s">
        <v>350</v>
      </c>
      <c r="C81" s="29"/>
      <c r="D81" s="30">
        <v>1</v>
      </c>
      <c r="E81" s="30" t="s">
        <v>68</v>
      </c>
      <c r="F81" s="30">
        <v>1.2</v>
      </c>
      <c r="G81" s="30" t="s">
        <v>31</v>
      </c>
      <c r="H81" s="29">
        <v>2500</v>
      </c>
      <c r="I81" s="29">
        <f t="shared" si="10"/>
        <v>3000</v>
      </c>
      <c r="J81" s="31" t="s">
        <v>76</v>
      </c>
    </row>
    <row r="82" spans="1:11" ht="27" x14ac:dyDescent="0.15">
      <c r="A82" s="95"/>
      <c r="B82" s="29" t="s">
        <v>351</v>
      </c>
      <c r="C82" s="29"/>
      <c r="D82" s="30">
        <v>8</v>
      </c>
      <c r="E82" s="30" t="s">
        <v>62</v>
      </c>
      <c r="F82" s="30">
        <v>1.2</v>
      </c>
      <c r="G82" s="30" t="s">
        <v>31</v>
      </c>
      <c r="H82" s="29">
        <v>200</v>
      </c>
      <c r="I82" s="29">
        <f t="shared" si="10"/>
        <v>1920</v>
      </c>
      <c r="J82" s="31"/>
    </row>
    <row r="83" spans="1:11" x14ac:dyDescent="0.15">
      <c r="A83" s="95"/>
      <c r="B83" s="29" t="s">
        <v>186</v>
      </c>
      <c r="C83" s="29"/>
      <c r="D83" s="30">
        <v>8</v>
      </c>
      <c r="E83" s="30" t="s">
        <v>62</v>
      </c>
      <c r="F83" s="30">
        <v>1.2</v>
      </c>
      <c r="G83" s="30" t="s">
        <v>31</v>
      </c>
      <c r="H83" s="29">
        <v>200</v>
      </c>
      <c r="I83" s="29">
        <f t="shared" si="10"/>
        <v>1920</v>
      </c>
      <c r="J83" s="31"/>
    </row>
    <row r="84" spans="1:11" ht="28" x14ac:dyDescent="0.15">
      <c r="A84" s="95"/>
      <c r="B84" s="29" t="s">
        <v>352</v>
      </c>
      <c r="C84" s="29"/>
      <c r="D84" s="30">
        <v>4</v>
      </c>
      <c r="E84" s="30" t="s">
        <v>72</v>
      </c>
      <c r="F84" s="30">
        <v>1.2</v>
      </c>
      <c r="G84" s="30" t="s">
        <v>31</v>
      </c>
      <c r="H84" s="29">
        <v>700</v>
      </c>
      <c r="I84" s="29">
        <f t="shared" si="10"/>
        <v>3360</v>
      </c>
      <c r="J84" s="31"/>
    </row>
    <row r="85" spans="1:11" x14ac:dyDescent="0.15">
      <c r="A85" s="95"/>
      <c r="B85" s="29" t="s">
        <v>353</v>
      </c>
      <c r="C85" s="29"/>
      <c r="D85" s="30">
        <v>4</v>
      </c>
      <c r="E85" s="30" t="s">
        <v>62</v>
      </c>
      <c r="F85" s="30">
        <v>1.2</v>
      </c>
      <c r="G85" s="30" t="s">
        <v>31</v>
      </c>
      <c r="H85" s="29">
        <v>100</v>
      </c>
      <c r="I85" s="29">
        <f t="shared" si="10"/>
        <v>480</v>
      </c>
      <c r="J85" s="31"/>
    </row>
    <row r="86" spans="1:11" ht="25" x14ac:dyDescent="0.15">
      <c r="A86" s="95"/>
      <c r="B86" s="29" t="s">
        <v>354</v>
      </c>
      <c r="C86" s="29"/>
      <c r="D86" s="30">
        <v>1</v>
      </c>
      <c r="E86" s="30" t="s">
        <v>62</v>
      </c>
      <c r="F86" s="30">
        <v>1.2</v>
      </c>
      <c r="G86" s="30" t="s">
        <v>31</v>
      </c>
      <c r="H86" s="29">
        <v>1200</v>
      </c>
      <c r="I86" s="29">
        <f t="shared" si="10"/>
        <v>1440</v>
      </c>
      <c r="J86" s="31"/>
    </row>
    <row r="87" spans="1:11" ht="27" x14ac:dyDescent="0.15">
      <c r="A87" s="95"/>
      <c r="B87" s="29" t="s">
        <v>355</v>
      </c>
      <c r="C87" s="29"/>
      <c r="D87" s="30">
        <v>6</v>
      </c>
      <c r="E87" s="30" t="s">
        <v>62</v>
      </c>
      <c r="F87" s="30">
        <v>1.2</v>
      </c>
      <c r="G87" s="30" t="s">
        <v>31</v>
      </c>
      <c r="H87" s="29">
        <v>200</v>
      </c>
      <c r="I87" s="29">
        <f t="shared" si="10"/>
        <v>1440</v>
      </c>
      <c r="J87" s="31"/>
    </row>
    <row r="88" spans="1:11" s="2" customFormat="1" x14ac:dyDescent="0.15">
      <c r="A88" s="95"/>
      <c r="B88" s="29" t="s">
        <v>356</v>
      </c>
      <c r="C88" s="29"/>
      <c r="D88" s="30">
        <v>1</v>
      </c>
      <c r="E88" s="30" t="s">
        <v>68</v>
      </c>
      <c r="F88" s="30">
        <v>1.2</v>
      </c>
      <c r="G88" s="30" t="s">
        <v>31</v>
      </c>
      <c r="H88" s="29">
        <v>300</v>
      </c>
      <c r="I88" s="29">
        <f t="shared" si="10"/>
        <v>360</v>
      </c>
      <c r="J88" s="31"/>
      <c r="K88" s="66"/>
    </row>
    <row r="89" spans="1:11" x14ac:dyDescent="0.15">
      <c r="A89" s="95"/>
      <c r="B89" s="29" t="s">
        <v>187</v>
      </c>
      <c r="C89" s="29"/>
      <c r="D89" s="30">
        <v>10</v>
      </c>
      <c r="E89" s="30" t="s">
        <v>68</v>
      </c>
      <c r="F89" s="30">
        <v>1.2</v>
      </c>
      <c r="G89" s="30" t="s">
        <v>31</v>
      </c>
      <c r="H89" s="29">
        <v>100</v>
      </c>
      <c r="I89" s="29">
        <f t="shared" si="10"/>
        <v>1200</v>
      </c>
      <c r="J89" s="31"/>
    </row>
    <row r="90" spans="1:11" ht="28" x14ac:dyDescent="0.15">
      <c r="A90" s="95"/>
      <c r="B90" s="29" t="s">
        <v>188</v>
      </c>
      <c r="C90" s="29" t="s">
        <v>189</v>
      </c>
      <c r="D90" s="30">
        <v>16</v>
      </c>
      <c r="E90" s="30" t="s">
        <v>62</v>
      </c>
      <c r="F90" s="30">
        <v>1</v>
      </c>
      <c r="G90" s="30" t="s">
        <v>31</v>
      </c>
      <c r="H90" s="29">
        <v>600</v>
      </c>
      <c r="I90" s="29">
        <f t="shared" si="10"/>
        <v>9600</v>
      </c>
      <c r="J90" s="31"/>
    </row>
    <row r="91" spans="1:11" ht="28" x14ac:dyDescent="0.15">
      <c r="A91" s="95"/>
      <c r="B91" s="29" t="s">
        <v>190</v>
      </c>
      <c r="C91" s="29"/>
      <c r="D91" s="30">
        <v>42</v>
      </c>
      <c r="E91" s="30" t="s">
        <v>62</v>
      </c>
      <c r="F91" s="30">
        <v>1</v>
      </c>
      <c r="G91" s="30" t="s">
        <v>31</v>
      </c>
      <c r="H91" s="29">
        <v>350</v>
      </c>
      <c r="I91" s="29">
        <f t="shared" ref="I91:I103" si="11">H91*F91*D91</f>
        <v>14700</v>
      </c>
      <c r="J91" s="31"/>
    </row>
    <row r="92" spans="1:11" x14ac:dyDescent="0.15">
      <c r="A92" s="95"/>
      <c r="B92" s="29" t="s">
        <v>77</v>
      </c>
      <c r="C92" s="29"/>
      <c r="D92" s="30">
        <v>20</v>
      </c>
      <c r="E92" s="30" t="s">
        <v>62</v>
      </c>
      <c r="F92" s="30">
        <v>1</v>
      </c>
      <c r="G92" s="30" t="s">
        <v>31</v>
      </c>
      <c r="H92" s="29">
        <v>120</v>
      </c>
      <c r="I92" s="29">
        <f t="shared" si="11"/>
        <v>2400</v>
      </c>
      <c r="J92" s="31" t="s">
        <v>78</v>
      </c>
    </row>
    <row r="93" spans="1:11" x14ac:dyDescent="0.15">
      <c r="A93" s="95"/>
      <c r="B93" s="29" t="s">
        <v>191</v>
      </c>
      <c r="C93" s="29"/>
      <c r="D93" s="30">
        <v>40</v>
      </c>
      <c r="E93" s="30" t="s">
        <v>62</v>
      </c>
      <c r="F93" s="30">
        <v>1</v>
      </c>
      <c r="G93" s="30" t="s">
        <v>31</v>
      </c>
      <c r="H93" s="29">
        <v>400</v>
      </c>
      <c r="I93" s="29">
        <f t="shared" si="11"/>
        <v>16000</v>
      </c>
      <c r="J93" s="31"/>
    </row>
    <row r="94" spans="1:11" x14ac:dyDescent="0.15">
      <c r="A94" s="95"/>
      <c r="B94" s="29" t="s">
        <v>192</v>
      </c>
      <c r="C94" s="29"/>
      <c r="D94" s="30">
        <v>1</v>
      </c>
      <c r="E94" s="30" t="s">
        <v>68</v>
      </c>
      <c r="F94" s="30">
        <v>1</v>
      </c>
      <c r="G94" s="30" t="s">
        <v>31</v>
      </c>
      <c r="H94" s="29">
        <v>20000</v>
      </c>
      <c r="I94" s="29">
        <f t="shared" si="11"/>
        <v>20000</v>
      </c>
      <c r="J94" s="31"/>
    </row>
    <row r="95" spans="1:11" ht="28" x14ac:dyDescent="0.15">
      <c r="A95" s="95"/>
      <c r="B95" s="29" t="s">
        <v>193</v>
      </c>
      <c r="C95" s="29"/>
      <c r="D95" s="30">
        <v>1</v>
      </c>
      <c r="E95" s="30" t="s">
        <v>62</v>
      </c>
      <c r="F95" s="30">
        <v>1</v>
      </c>
      <c r="G95" s="30" t="s">
        <v>31</v>
      </c>
      <c r="H95" s="29">
        <v>8000</v>
      </c>
      <c r="I95" s="29">
        <f t="shared" si="11"/>
        <v>8000</v>
      </c>
      <c r="J95" s="31"/>
    </row>
    <row r="96" spans="1:11" x14ac:dyDescent="0.15">
      <c r="A96" s="95"/>
      <c r="B96" s="29" t="s">
        <v>357</v>
      </c>
      <c r="C96" s="29" t="s">
        <v>80</v>
      </c>
      <c r="D96" s="30">
        <v>130</v>
      </c>
      <c r="E96" s="30" t="s">
        <v>72</v>
      </c>
      <c r="F96" s="30">
        <v>1</v>
      </c>
      <c r="G96" s="30" t="s">
        <v>31</v>
      </c>
      <c r="H96" s="29">
        <v>80</v>
      </c>
      <c r="I96" s="29">
        <f t="shared" si="11"/>
        <v>10400</v>
      </c>
      <c r="J96" s="31" t="s">
        <v>81</v>
      </c>
    </row>
    <row r="97" spans="1:11" ht="27" x14ac:dyDescent="0.15">
      <c r="A97" s="95"/>
      <c r="B97" s="29" t="s">
        <v>358</v>
      </c>
      <c r="C97" s="29" t="s">
        <v>194</v>
      </c>
      <c r="D97" s="30">
        <v>12</v>
      </c>
      <c r="E97" s="30" t="s">
        <v>72</v>
      </c>
      <c r="F97" s="30">
        <v>1</v>
      </c>
      <c r="G97" s="30" t="s">
        <v>31</v>
      </c>
      <c r="H97" s="29">
        <v>200</v>
      </c>
      <c r="I97" s="29">
        <f t="shared" si="11"/>
        <v>2400</v>
      </c>
      <c r="J97" s="31"/>
    </row>
    <row r="98" spans="1:11" x14ac:dyDescent="0.15">
      <c r="A98" s="95"/>
      <c r="B98" s="29" t="s">
        <v>359</v>
      </c>
      <c r="C98" s="29"/>
      <c r="D98" s="30">
        <v>2</v>
      </c>
      <c r="E98" s="30" t="s">
        <v>62</v>
      </c>
      <c r="F98" s="30">
        <v>1</v>
      </c>
      <c r="G98" s="30" t="s">
        <v>31</v>
      </c>
      <c r="H98" s="29">
        <v>1000</v>
      </c>
      <c r="I98" s="29">
        <f t="shared" si="11"/>
        <v>2000</v>
      </c>
      <c r="J98" s="31"/>
    </row>
    <row r="99" spans="1:11" x14ac:dyDescent="0.15">
      <c r="A99" s="95"/>
      <c r="B99" s="29" t="s">
        <v>82</v>
      </c>
      <c r="C99" s="29"/>
      <c r="D99" s="30">
        <v>2</v>
      </c>
      <c r="E99" s="30" t="s">
        <v>62</v>
      </c>
      <c r="F99" s="30">
        <v>1</v>
      </c>
      <c r="G99" s="30" t="s">
        <v>31</v>
      </c>
      <c r="H99" s="29">
        <v>1000</v>
      </c>
      <c r="I99" s="29">
        <f t="shared" si="11"/>
        <v>2000</v>
      </c>
      <c r="J99" s="31" t="s">
        <v>83</v>
      </c>
    </row>
    <row r="100" spans="1:11" x14ac:dyDescent="0.15">
      <c r="A100" s="95"/>
      <c r="B100" s="29" t="s">
        <v>360</v>
      </c>
      <c r="C100" s="29"/>
      <c r="D100" s="30">
        <v>6</v>
      </c>
      <c r="E100" s="30" t="s">
        <v>62</v>
      </c>
      <c r="F100" s="30">
        <v>1</v>
      </c>
      <c r="G100" s="30" t="s">
        <v>31</v>
      </c>
      <c r="H100" s="29">
        <v>500</v>
      </c>
      <c r="I100" s="29">
        <f t="shared" si="11"/>
        <v>3000</v>
      </c>
      <c r="J100" s="31"/>
    </row>
    <row r="101" spans="1:11" x14ac:dyDescent="0.15">
      <c r="A101" s="95"/>
      <c r="B101" s="29" t="s">
        <v>195</v>
      </c>
      <c r="C101" s="29"/>
      <c r="D101" s="30">
        <v>2</v>
      </c>
      <c r="E101" s="30" t="s">
        <v>72</v>
      </c>
      <c r="F101" s="30">
        <v>1</v>
      </c>
      <c r="G101" s="30" t="s">
        <v>31</v>
      </c>
      <c r="H101" s="29">
        <v>1000</v>
      </c>
      <c r="I101" s="29">
        <f t="shared" si="11"/>
        <v>2000</v>
      </c>
      <c r="J101" s="31"/>
    </row>
    <row r="102" spans="1:11" x14ac:dyDescent="0.15">
      <c r="A102" s="95"/>
      <c r="B102" s="29" t="s">
        <v>309</v>
      </c>
      <c r="C102" s="29"/>
      <c r="D102" s="30">
        <v>9</v>
      </c>
      <c r="E102" s="30" t="s">
        <v>310</v>
      </c>
      <c r="F102" s="30">
        <v>1</v>
      </c>
      <c r="G102" s="30" t="s">
        <v>311</v>
      </c>
      <c r="H102" s="29">
        <v>2000</v>
      </c>
      <c r="I102" s="29">
        <f t="shared" si="11"/>
        <v>18000</v>
      </c>
      <c r="J102" s="31"/>
    </row>
    <row r="103" spans="1:11" x14ac:dyDescent="0.15">
      <c r="A103" s="95"/>
      <c r="B103" s="29" t="s">
        <v>312</v>
      </c>
      <c r="C103" s="29"/>
      <c r="D103" s="30">
        <v>1</v>
      </c>
      <c r="E103" s="30" t="s">
        <v>68</v>
      </c>
      <c r="F103" s="30">
        <v>1</v>
      </c>
      <c r="G103" s="30" t="s">
        <v>31</v>
      </c>
      <c r="H103" s="29">
        <v>3000</v>
      </c>
      <c r="I103" s="29">
        <f t="shared" si="11"/>
        <v>3000</v>
      </c>
      <c r="J103" s="31"/>
    </row>
    <row r="104" spans="1:11" x14ac:dyDescent="0.15">
      <c r="A104" s="95"/>
      <c r="B104" s="29" t="s">
        <v>361</v>
      </c>
      <c r="C104" s="29"/>
      <c r="D104" s="30">
        <v>1</v>
      </c>
      <c r="E104" s="30" t="s">
        <v>68</v>
      </c>
      <c r="F104" s="30">
        <v>1</v>
      </c>
      <c r="G104" s="30" t="s">
        <v>31</v>
      </c>
      <c r="H104" s="29">
        <v>300</v>
      </c>
      <c r="I104" s="29">
        <f t="shared" ref="I104" si="12">H104*F104*D104</f>
        <v>300</v>
      </c>
      <c r="J104" s="31"/>
    </row>
    <row r="105" spans="1:11" s="45" customFormat="1" ht="14" x14ac:dyDescent="0.15">
      <c r="A105" s="95"/>
      <c r="B105" s="29" t="s">
        <v>372</v>
      </c>
      <c r="C105" s="29"/>
      <c r="D105" s="30">
        <v>4</v>
      </c>
      <c r="E105" s="30" t="s">
        <v>303</v>
      </c>
      <c r="F105" s="30">
        <v>1</v>
      </c>
      <c r="G105" s="30" t="s">
        <v>320</v>
      </c>
      <c r="H105" s="29">
        <v>4500</v>
      </c>
      <c r="I105" s="29">
        <f>D105*F105*H105</f>
        <v>18000</v>
      </c>
      <c r="J105" s="44"/>
      <c r="K105" s="67"/>
    </row>
    <row r="106" spans="1:11" s="42" customFormat="1" ht="14" x14ac:dyDescent="0.15">
      <c r="A106" s="95"/>
      <c r="B106" s="29" t="s">
        <v>373</v>
      </c>
      <c r="C106" s="29"/>
      <c r="D106" s="30">
        <v>4</v>
      </c>
      <c r="E106" s="30" t="s">
        <v>303</v>
      </c>
      <c r="F106" s="30">
        <v>1</v>
      </c>
      <c r="G106" s="30" t="s">
        <v>321</v>
      </c>
      <c r="H106" s="29">
        <v>1500</v>
      </c>
      <c r="I106" s="29">
        <f t="shared" ref="I106:I107" si="13">D106*F106*H106</f>
        <v>6000</v>
      </c>
      <c r="J106" s="44"/>
      <c r="K106" s="64"/>
    </row>
    <row r="107" spans="1:11" s="42" customFormat="1" ht="14" x14ac:dyDescent="0.15">
      <c r="A107" s="95"/>
      <c r="B107" s="29" t="s">
        <v>374</v>
      </c>
      <c r="C107" s="29"/>
      <c r="D107" s="30">
        <v>4</v>
      </c>
      <c r="E107" s="30" t="s">
        <v>303</v>
      </c>
      <c r="F107" s="30">
        <v>1</v>
      </c>
      <c r="G107" s="30" t="s">
        <v>321</v>
      </c>
      <c r="H107" s="29">
        <v>400</v>
      </c>
      <c r="I107" s="29">
        <f t="shared" si="13"/>
        <v>1600</v>
      </c>
      <c r="J107" s="44"/>
      <c r="K107" s="64"/>
    </row>
    <row r="108" spans="1:11" x14ac:dyDescent="0.15">
      <c r="A108" s="95"/>
      <c r="B108" s="29" t="s">
        <v>185</v>
      </c>
      <c r="C108" s="29"/>
      <c r="D108" s="30">
        <v>6</v>
      </c>
      <c r="E108" s="30" t="s">
        <v>72</v>
      </c>
      <c r="F108" s="30">
        <v>1</v>
      </c>
      <c r="G108" s="30" t="s">
        <v>31</v>
      </c>
      <c r="H108" s="29">
        <v>600</v>
      </c>
      <c r="I108" s="29">
        <f t="shared" ref="I108:I120" si="14">H108*F108*D108</f>
        <v>3600</v>
      </c>
      <c r="J108" s="31"/>
    </row>
    <row r="109" spans="1:11" x14ac:dyDescent="0.15">
      <c r="A109" s="95"/>
      <c r="B109" s="29" t="s">
        <v>196</v>
      </c>
      <c r="C109" s="29"/>
      <c r="D109" s="30">
        <v>1</v>
      </c>
      <c r="E109" s="30" t="s">
        <v>68</v>
      </c>
      <c r="F109" s="30">
        <v>1</v>
      </c>
      <c r="G109" s="30" t="s">
        <v>31</v>
      </c>
      <c r="H109" s="29">
        <v>800</v>
      </c>
      <c r="I109" s="29">
        <f t="shared" si="14"/>
        <v>800</v>
      </c>
      <c r="J109" s="31"/>
    </row>
    <row r="110" spans="1:11" ht="28" x14ac:dyDescent="0.15">
      <c r="A110" s="95"/>
      <c r="B110" s="29" t="s">
        <v>197</v>
      </c>
      <c r="C110" s="29"/>
      <c r="D110" s="30">
        <v>1</v>
      </c>
      <c r="E110" s="30" t="s">
        <v>68</v>
      </c>
      <c r="F110" s="30">
        <v>1</v>
      </c>
      <c r="G110" s="30" t="s">
        <v>31</v>
      </c>
      <c r="H110" s="29">
        <v>2400</v>
      </c>
      <c r="I110" s="29">
        <f t="shared" si="14"/>
        <v>2400</v>
      </c>
      <c r="J110" s="31"/>
    </row>
    <row r="111" spans="1:11" x14ac:dyDescent="0.15">
      <c r="A111" s="95"/>
      <c r="B111" s="29" t="s">
        <v>353</v>
      </c>
      <c r="C111" s="29"/>
      <c r="D111" s="30">
        <v>1</v>
      </c>
      <c r="E111" s="30" t="s">
        <v>62</v>
      </c>
      <c r="F111" s="30">
        <v>1</v>
      </c>
      <c r="G111" s="30" t="s">
        <v>31</v>
      </c>
      <c r="H111" s="29">
        <v>100</v>
      </c>
      <c r="I111" s="29">
        <f t="shared" si="14"/>
        <v>100</v>
      </c>
      <c r="J111" s="31"/>
    </row>
    <row r="112" spans="1:11" s="2" customFormat="1" x14ac:dyDescent="0.15">
      <c r="A112" s="95"/>
      <c r="B112" s="29" t="s">
        <v>356</v>
      </c>
      <c r="C112" s="29"/>
      <c r="D112" s="30">
        <v>1</v>
      </c>
      <c r="E112" s="30" t="s">
        <v>68</v>
      </c>
      <c r="F112" s="30">
        <v>1</v>
      </c>
      <c r="G112" s="30" t="s">
        <v>31</v>
      </c>
      <c r="H112" s="29">
        <v>300</v>
      </c>
      <c r="I112" s="29">
        <f t="shared" si="14"/>
        <v>300</v>
      </c>
      <c r="J112" s="31"/>
      <c r="K112" s="66"/>
    </row>
    <row r="113" spans="1:10" x14ac:dyDescent="0.15">
      <c r="A113" s="95"/>
      <c r="B113" s="29" t="s">
        <v>198</v>
      </c>
      <c r="C113" s="29"/>
      <c r="D113" s="30">
        <v>1</v>
      </c>
      <c r="E113" s="30" t="s">
        <v>72</v>
      </c>
      <c r="F113" s="30">
        <v>1</v>
      </c>
      <c r="G113" s="30" t="s">
        <v>31</v>
      </c>
      <c r="H113" s="29">
        <v>700</v>
      </c>
      <c r="I113" s="29">
        <f t="shared" si="14"/>
        <v>700</v>
      </c>
      <c r="J113" s="31"/>
    </row>
    <row r="114" spans="1:10" ht="28" x14ac:dyDescent="0.15">
      <c r="A114" s="95"/>
      <c r="B114" s="29" t="s">
        <v>188</v>
      </c>
      <c r="C114" s="29" t="s">
        <v>189</v>
      </c>
      <c r="D114" s="30">
        <v>4</v>
      </c>
      <c r="E114" s="30" t="s">
        <v>62</v>
      </c>
      <c r="F114" s="30">
        <v>1</v>
      </c>
      <c r="G114" s="30" t="s">
        <v>31</v>
      </c>
      <c r="H114" s="29">
        <v>100</v>
      </c>
      <c r="I114" s="29">
        <f t="shared" si="14"/>
        <v>400</v>
      </c>
      <c r="J114" s="31"/>
    </row>
    <row r="115" spans="1:10" x14ac:dyDescent="0.15">
      <c r="A115" s="95"/>
      <c r="B115" s="29" t="s">
        <v>362</v>
      </c>
      <c r="C115" s="29"/>
      <c r="D115" s="30">
        <v>36</v>
      </c>
      <c r="E115" s="30" t="s">
        <v>68</v>
      </c>
      <c r="F115" s="30">
        <v>1</v>
      </c>
      <c r="G115" s="30" t="s">
        <v>31</v>
      </c>
      <c r="H115" s="29">
        <v>350</v>
      </c>
      <c r="I115" s="29">
        <f t="shared" si="14"/>
        <v>12600</v>
      </c>
      <c r="J115" s="31"/>
    </row>
    <row r="116" spans="1:10" x14ac:dyDescent="0.15">
      <c r="A116" s="95"/>
      <c r="B116" s="29" t="s">
        <v>191</v>
      </c>
      <c r="C116" s="29"/>
      <c r="D116" s="30">
        <v>16</v>
      </c>
      <c r="E116" s="30" t="s">
        <v>72</v>
      </c>
      <c r="F116" s="30">
        <v>1</v>
      </c>
      <c r="G116" s="30" t="s">
        <v>31</v>
      </c>
      <c r="H116" s="29">
        <v>400</v>
      </c>
      <c r="I116" s="29">
        <f t="shared" si="14"/>
        <v>6400</v>
      </c>
      <c r="J116" s="31"/>
    </row>
    <row r="117" spans="1:10" ht="28" x14ac:dyDescent="0.15">
      <c r="A117" s="95"/>
      <c r="B117" s="29" t="s">
        <v>199</v>
      </c>
      <c r="C117" s="29"/>
      <c r="D117" s="30">
        <v>1</v>
      </c>
      <c r="E117" s="30" t="s">
        <v>62</v>
      </c>
      <c r="F117" s="30">
        <v>1</v>
      </c>
      <c r="G117" s="30" t="s">
        <v>31</v>
      </c>
      <c r="H117" s="29">
        <v>800</v>
      </c>
      <c r="I117" s="29">
        <f t="shared" si="14"/>
        <v>800</v>
      </c>
      <c r="J117" s="31"/>
    </row>
    <row r="118" spans="1:10" x14ac:dyDescent="0.15">
      <c r="A118" s="95"/>
      <c r="B118" s="29" t="s">
        <v>363</v>
      </c>
      <c r="C118" s="29"/>
      <c r="D118" s="30">
        <v>24</v>
      </c>
      <c r="E118" s="30" t="s">
        <v>62</v>
      </c>
      <c r="F118" s="30">
        <v>1</v>
      </c>
      <c r="G118" s="30" t="s">
        <v>31</v>
      </c>
      <c r="H118" s="29">
        <v>200</v>
      </c>
      <c r="I118" s="29">
        <f t="shared" si="14"/>
        <v>4800</v>
      </c>
      <c r="J118" s="31"/>
    </row>
    <row r="119" spans="1:10" x14ac:dyDescent="0.15">
      <c r="A119" s="95"/>
      <c r="B119" s="29" t="s">
        <v>198</v>
      </c>
      <c r="C119" s="29"/>
      <c r="D119" s="30">
        <v>1</v>
      </c>
      <c r="E119" s="30" t="s">
        <v>62</v>
      </c>
      <c r="F119" s="30">
        <v>1</v>
      </c>
      <c r="G119" s="30" t="s">
        <v>31</v>
      </c>
      <c r="H119" s="29">
        <v>500</v>
      </c>
      <c r="I119" s="29">
        <f t="shared" si="14"/>
        <v>500</v>
      </c>
      <c r="J119" s="31"/>
    </row>
    <row r="120" spans="1:10" x14ac:dyDescent="0.15">
      <c r="A120" s="95"/>
      <c r="B120" s="29" t="s">
        <v>200</v>
      </c>
      <c r="C120" s="29"/>
      <c r="D120" s="30">
        <v>1</v>
      </c>
      <c r="E120" s="30" t="s">
        <v>90</v>
      </c>
      <c r="F120" s="30">
        <v>4</v>
      </c>
      <c r="G120" s="30" t="s">
        <v>31</v>
      </c>
      <c r="H120" s="29">
        <v>1000</v>
      </c>
      <c r="I120" s="29">
        <f t="shared" si="14"/>
        <v>4000</v>
      </c>
      <c r="J120" s="31"/>
    </row>
    <row r="121" spans="1:10" x14ac:dyDescent="0.15">
      <c r="A121" s="95"/>
      <c r="B121" s="29" t="s">
        <v>201</v>
      </c>
      <c r="C121" s="29"/>
      <c r="D121" s="30">
        <v>5</v>
      </c>
      <c r="E121" s="30" t="s">
        <v>90</v>
      </c>
      <c r="F121" s="30">
        <v>4</v>
      </c>
      <c r="G121" s="30" t="s">
        <v>31</v>
      </c>
      <c r="H121" s="29">
        <v>500</v>
      </c>
      <c r="I121" s="29">
        <f t="shared" ref="I121:I125" si="15">H121*F121*D121</f>
        <v>10000</v>
      </c>
      <c r="J121" s="31"/>
    </row>
    <row r="122" spans="1:10" x14ac:dyDescent="0.15">
      <c r="A122" s="95"/>
      <c r="B122" s="29" t="s">
        <v>202</v>
      </c>
      <c r="C122" s="29"/>
      <c r="D122" s="30">
        <v>4</v>
      </c>
      <c r="E122" s="30" t="s">
        <v>90</v>
      </c>
      <c r="F122" s="30">
        <v>4</v>
      </c>
      <c r="G122" s="30" t="s">
        <v>31</v>
      </c>
      <c r="H122" s="29">
        <v>500</v>
      </c>
      <c r="I122" s="29">
        <f t="shared" si="15"/>
        <v>8000</v>
      </c>
      <c r="J122" s="31"/>
    </row>
    <row r="123" spans="1:10" x14ac:dyDescent="0.15">
      <c r="A123" s="95"/>
      <c r="B123" s="29" t="s">
        <v>203</v>
      </c>
      <c r="C123" s="29"/>
      <c r="D123" s="30">
        <v>5</v>
      </c>
      <c r="E123" s="30" t="s">
        <v>90</v>
      </c>
      <c r="F123" s="30">
        <v>4</v>
      </c>
      <c r="G123" s="30" t="s">
        <v>31</v>
      </c>
      <c r="H123" s="29">
        <v>500</v>
      </c>
      <c r="I123" s="29">
        <f t="shared" si="15"/>
        <v>10000</v>
      </c>
      <c r="J123" s="31"/>
    </row>
    <row r="124" spans="1:10" x14ac:dyDescent="0.15">
      <c r="A124" s="95"/>
      <c r="B124" s="29" t="s">
        <v>204</v>
      </c>
      <c r="C124" s="29"/>
      <c r="D124" s="30">
        <v>35</v>
      </c>
      <c r="E124" s="30" t="s">
        <v>90</v>
      </c>
      <c r="F124" s="30">
        <v>2</v>
      </c>
      <c r="G124" s="30" t="s">
        <v>31</v>
      </c>
      <c r="H124" s="29">
        <v>300</v>
      </c>
      <c r="I124" s="29">
        <f t="shared" si="15"/>
        <v>21000</v>
      </c>
      <c r="J124" s="31"/>
    </row>
    <row r="125" spans="1:10" x14ac:dyDescent="0.15">
      <c r="A125" s="95"/>
      <c r="B125" s="29" t="s">
        <v>364</v>
      </c>
      <c r="C125" s="29"/>
      <c r="D125" s="30">
        <v>5</v>
      </c>
      <c r="E125" s="30" t="s">
        <v>141</v>
      </c>
      <c r="F125" s="30">
        <v>2</v>
      </c>
      <c r="G125" s="30" t="s">
        <v>35</v>
      </c>
      <c r="H125" s="29">
        <v>1500</v>
      </c>
      <c r="I125" s="29">
        <f t="shared" si="15"/>
        <v>15000</v>
      </c>
      <c r="J125" s="31"/>
    </row>
    <row r="126" spans="1:10" x14ac:dyDescent="0.15">
      <c r="A126" s="86" t="s">
        <v>84</v>
      </c>
      <c r="B126" s="86"/>
      <c r="C126" s="86"/>
      <c r="D126" s="86"/>
      <c r="E126" s="86"/>
      <c r="F126" s="86"/>
      <c r="G126" s="86"/>
      <c r="H126" s="86"/>
      <c r="I126" s="49">
        <f>SUM(I24:I125)</f>
        <v>1005505</v>
      </c>
      <c r="J126" s="46"/>
    </row>
    <row r="127" spans="1:10" x14ac:dyDescent="0.15">
      <c r="A127" s="95"/>
      <c r="B127" s="29" t="s">
        <v>205</v>
      </c>
      <c r="C127" s="29" t="s">
        <v>206</v>
      </c>
      <c r="D127" s="30">
        <v>150</v>
      </c>
      <c r="E127" s="30" t="s">
        <v>62</v>
      </c>
      <c r="F127" s="30">
        <v>1</v>
      </c>
      <c r="G127" s="30" t="s">
        <v>62</v>
      </c>
      <c r="H127" s="29">
        <v>2</v>
      </c>
      <c r="I127" s="29">
        <f t="shared" ref="I127:I157" si="16">D127*F127*H127</f>
        <v>300</v>
      </c>
      <c r="J127" s="31"/>
    </row>
    <row r="128" spans="1:10" x14ac:dyDescent="0.15">
      <c r="A128" s="95"/>
      <c r="B128" s="29" t="s">
        <v>205</v>
      </c>
      <c r="C128" s="29" t="s">
        <v>283</v>
      </c>
      <c r="D128" s="30">
        <v>70</v>
      </c>
      <c r="E128" s="30" t="s">
        <v>62</v>
      </c>
      <c r="F128" s="30">
        <v>1</v>
      </c>
      <c r="G128" s="30" t="s">
        <v>35</v>
      </c>
      <c r="H128" s="29">
        <v>4</v>
      </c>
      <c r="I128" s="29">
        <f t="shared" ref="I128" si="17">D128*F128*H128</f>
        <v>280</v>
      </c>
      <c r="J128" s="31"/>
    </row>
    <row r="129" spans="1:10" x14ac:dyDescent="0.15">
      <c r="A129" s="95"/>
      <c r="B129" s="29" t="s">
        <v>205</v>
      </c>
      <c r="C129" s="29" t="s">
        <v>207</v>
      </c>
      <c r="D129" s="30">
        <v>50</v>
      </c>
      <c r="E129" s="30" t="s">
        <v>62</v>
      </c>
      <c r="F129" s="30">
        <v>1</v>
      </c>
      <c r="G129" s="30" t="s">
        <v>35</v>
      </c>
      <c r="H129" s="29">
        <v>4</v>
      </c>
      <c r="I129" s="29">
        <f t="shared" si="16"/>
        <v>200</v>
      </c>
      <c r="J129" s="31"/>
    </row>
    <row r="130" spans="1:10" x14ac:dyDescent="0.15">
      <c r="A130" s="95"/>
      <c r="B130" s="29" t="s">
        <v>205</v>
      </c>
      <c r="C130" s="29" t="s">
        <v>284</v>
      </c>
      <c r="D130" s="30">
        <v>150</v>
      </c>
      <c r="E130" s="30" t="s">
        <v>62</v>
      </c>
      <c r="F130" s="30">
        <v>1</v>
      </c>
      <c r="G130" s="30" t="s">
        <v>35</v>
      </c>
      <c r="H130" s="29">
        <v>4</v>
      </c>
      <c r="I130" s="29">
        <f t="shared" si="16"/>
        <v>600</v>
      </c>
      <c r="J130" s="31"/>
    </row>
    <row r="131" spans="1:10" x14ac:dyDescent="0.15">
      <c r="A131" s="95"/>
      <c r="B131" s="29" t="s">
        <v>205</v>
      </c>
      <c r="C131" s="29" t="s">
        <v>285</v>
      </c>
      <c r="D131" s="30">
        <v>15</v>
      </c>
      <c r="E131" s="30" t="s">
        <v>286</v>
      </c>
      <c r="F131" s="30">
        <v>1</v>
      </c>
      <c r="G131" s="30" t="s">
        <v>35</v>
      </c>
      <c r="H131" s="29">
        <v>8</v>
      </c>
      <c r="I131" s="29">
        <f t="shared" si="16"/>
        <v>120</v>
      </c>
      <c r="J131" s="31"/>
    </row>
    <row r="132" spans="1:10" x14ac:dyDescent="0.15">
      <c r="A132" s="95"/>
      <c r="B132" s="29" t="s">
        <v>205</v>
      </c>
      <c r="C132" s="29" t="s">
        <v>208</v>
      </c>
      <c r="D132" s="30">
        <v>15</v>
      </c>
      <c r="E132" s="30" t="s">
        <v>62</v>
      </c>
      <c r="F132" s="30">
        <v>1</v>
      </c>
      <c r="G132" s="30" t="s">
        <v>62</v>
      </c>
      <c r="H132" s="29">
        <v>10</v>
      </c>
      <c r="I132" s="29">
        <f t="shared" si="16"/>
        <v>150</v>
      </c>
      <c r="J132" s="31"/>
    </row>
    <row r="133" spans="1:10" x14ac:dyDescent="0.15">
      <c r="A133" s="95"/>
      <c r="B133" s="29" t="s">
        <v>205</v>
      </c>
      <c r="C133" s="29" t="s">
        <v>282</v>
      </c>
      <c r="D133" s="30">
        <v>6</v>
      </c>
      <c r="E133" s="30" t="s">
        <v>62</v>
      </c>
      <c r="F133" s="30">
        <v>1</v>
      </c>
      <c r="G133" s="30" t="s">
        <v>62</v>
      </c>
      <c r="H133" s="29">
        <v>30</v>
      </c>
      <c r="I133" s="29">
        <f t="shared" si="16"/>
        <v>180</v>
      </c>
      <c r="J133" s="31"/>
    </row>
    <row r="134" spans="1:10" x14ac:dyDescent="0.15">
      <c r="A134" s="95"/>
      <c r="B134" s="29" t="s">
        <v>205</v>
      </c>
      <c r="C134" s="29" t="s">
        <v>287</v>
      </c>
      <c r="D134" s="30">
        <v>1000</v>
      </c>
      <c r="E134" s="30" t="s">
        <v>62</v>
      </c>
      <c r="F134" s="30">
        <v>1</v>
      </c>
      <c r="G134" s="30" t="s">
        <v>35</v>
      </c>
      <c r="H134" s="29">
        <v>4</v>
      </c>
      <c r="I134" s="29">
        <f t="shared" si="16"/>
        <v>4000</v>
      </c>
      <c r="J134" s="31"/>
    </row>
    <row r="135" spans="1:10" x14ac:dyDescent="0.15">
      <c r="A135" s="95"/>
      <c r="B135" s="29" t="s">
        <v>205</v>
      </c>
      <c r="C135" s="29" t="s">
        <v>288</v>
      </c>
      <c r="D135" s="30">
        <v>1000</v>
      </c>
      <c r="E135" s="30" t="s">
        <v>62</v>
      </c>
      <c r="F135" s="30">
        <v>1</v>
      </c>
      <c r="G135" s="30" t="s">
        <v>35</v>
      </c>
      <c r="H135" s="29">
        <v>6</v>
      </c>
      <c r="I135" s="29">
        <f t="shared" si="16"/>
        <v>6000</v>
      </c>
      <c r="J135" s="31"/>
    </row>
    <row r="136" spans="1:10" x14ac:dyDescent="0.15">
      <c r="A136" s="95"/>
      <c r="B136" s="29" t="s">
        <v>205</v>
      </c>
      <c r="C136" s="29" t="s">
        <v>209</v>
      </c>
      <c r="D136" s="30">
        <v>1</v>
      </c>
      <c r="E136" s="30" t="s">
        <v>62</v>
      </c>
      <c r="F136" s="30">
        <v>1</v>
      </c>
      <c r="G136" s="30" t="s">
        <v>62</v>
      </c>
      <c r="H136" s="29">
        <v>400</v>
      </c>
      <c r="I136" s="29">
        <f t="shared" ref="I136:I141" si="18">D136*F136*H136</f>
        <v>400</v>
      </c>
      <c r="J136" s="31"/>
    </row>
    <row r="137" spans="1:10" x14ac:dyDescent="0.15">
      <c r="A137" s="95"/>
      <c r="B137" s="29" t="s">
        <v>205</v>
      </c>
      <c r="C137" s="29" t="s">
        <v>210</v>
      </c>
      <c r="D137" s="30">
        <v>1</v>
      </c>
      <c r="E137" s="30" t="s">
        <v>154</v>
      </c>
      <c r="F137" s="30">
        <v>1</v>
      </c>
      <c r="G137" s="30" t="s">
        <v>35</v>
      </c>
      <c r="H137" s="29">
        <v>450</v>
      </c>
      <c r="I137" s="29">
        <f t="shared" si="18"/>
        <v>450</v>
      </c>
      <c r="J137" s="31"/>
    </row>
    <row r="138" spans="1:10" x14ac:dyDescent="0.15">
      <c r="A138" s="95"/>
      <c r="B138" s="29" t="s">
        <v>205</v>
      </c>
      <c r="C138" s="29" t="s">
        <v>211</v>
      </c>
      <c r="D138" s="30">
        <v>4</v>
      </c>
      <c r="E138" s="30" t="s">
        <v>62</v>
      </c>
      <c r="F138" s="30">
        <v>1</v>
      </c>
      <c r="G138" s="30" t="s">
        <v>35</v>
      </c>
      <c r="H138" s="29">
        <v>800</v>
      </c>
      <c r="I138" s="29">
        <f t="shared" si="18"/>
        <v>3200</v>
      </c>
      <c r="J138" s="31"/>
    </row>
    <row r="139" spans="1:10" x14ac:dyDescent="0.15">
      <c r="A139" s="95"/>
      <c r="B139" s="29" t="s">
        <v>205</v>
      </c>
      <c r="C139" s="29" t="s">
        <v>212</v>
      </c>
      <c r="D139" s="30">
        <v>18</v>
      </c>
      <c r="E139" s="30" t="s">
        <v>62</v>
      </c>
      <c r="F139" s="30">
        <v>1</v>
      </c>
      <c r="G139" s="30" t="s">
        <v>35</v>
      </c>
      <c r="H139" s="29">
        <v>300</v>
      </c>
      <c r="I139" s="29">
        <f t="shared" si="18"/>
        <v>5400</v>
      </c>
      <c r="J139" s="31"/>
    </row>
    <row r="140" spans="1:10" x14ac:dyDescent="0.15">
      <c r="A140" s="95"/>
      <c r="B140" s="29" t="s">
        <v>205</v>
      </c>
      <c r="C140" s="29" t="s">
        <v>213</v>
      </c>
      <c r="D140" s="30">
        <v>8</v>
      </c>
      <c r="E140" s="30" t="s">
        <v>62</v>
      </c>
      <c r="F140" s="30">
        <v>1</v>
      </c>
      <c r="G140" s="30" t="s">
        <v>35</v>
      </c>
      <c r="H140" s="29">
        <v>80</v>
      </c>
      <c r="I140" s="29">
        <f t="shared" si="18"/>
        <v>640</v>
      </c>
      <c r="J140" s="31"/>
    </row>
    <row r="141" spans="1:10" x14ac:dyDescent="0.15">
      <c r="A141" s="95"/>
      <c r="B141" s="29" t="s">
        <v>205</v>
      </c>
      <c r="C141" s="29" t="s">
        <v>214</v>
      </c>
      <c r="D141" s="30">
        <v>150</v>
      </c>
      <c r="E141" s="30" t="s">
        <v>62</v>
      </c>
      <c r="F141" s="30">
        <v>1</v>
      </c>
      <c r="G141" s="30" t="s">
        <v>35</v>
      </c>
      <c r="H141" s="29">
        <v>9</v>
      </c>
      <c r="I141" s="29">
        <f t="shared" si="18"/>
        <v>1350</v>
      </c>
      <c r="J141" s="31"/>
    </row>
    <row r="142" spans="1:10" x14ac:dyDescent="0.15">
      <c r="A142" s="95"/>
      <c r="B142" s="29" t="s">
        <v>205</v>
      </c>
      <c r="C142" s="29" t="s">
        <v>275</v>
      </c>
      <c r="D142" s="30">
        <v>150</v>
      </c>
      <c r="E142" s="30" t="s">
        <v>62</v>
      </c>
      <c r="F142" s="30">
        <v>1</v>
      </c>
      <c r="G142" s="30" t="s">
        <v>35</v>
      </c>
      <c r="H142" s="29">
        <v>5</v>
      </c>
      <c r="I142" s="29">
        <f t="shared" ref="I142" si="19">D142*F142*H142</f>
        <v>750</v>
      </c>
      <c r="J142" s="31"/>
    </row>
    <row r="143" spans="1:10" x14ac:dyDescent="0.15">
      <c r="A143" s="95"/>
      <c r="B143" s="29" t="s">
        <v>205</v>
      </c>
      <c r="C143" s="29" t="s">
        <v>276</v>
      </c>
      <c r="D143" s="30">
        <v>150</v>
      </c>
      <c r="E143" s="30" t="s">
        <v>62</v>
      </c>
      <c r="F143" s="30">
        <v>1</v>
      </c>
      <c r="G143" s="30" t="s">
        <v>277</v>
      </c>
      <c r="H143" s="29">
        <v>6</v>
      </c>
      <c r="I143" s="29">
        <f t="shared" ref="I143" si="20">D143*F143*H143</f>
        <v>900</v>
      </c>
      <c r="J143" s="31"/>
    </row>
    <row r="144" spans="1:10" x14ac:dyDescent="0.15">
      <c r="A144" s="95"/>
      <c r="B144" s="29" t="s">
        <v>205</v>
      </c>
      <c r="C144" s="29" t="s">
        <v>215</v>
      </c>
      <c r="D144" s="30">
        <v>150</v>
      </c>
      <c r="E144" s="30" t="s">
        <v>62</v>
      </c>
      <c r="F144" s="30">
        <v>2</v>
      </c>
      <c r="G144" s="30" t="s">
        <v>35</v>
      </c>
      <c r="H144" s="29">
        <v>1.5</v>
      </c>
      <c r="I144" s="29">
        <f t="shared" si="16"/>
        <v>450</v>
      </c>
      <c r="J144" s="31"/>
    </row>
    <row r="145" spans="1:10" x14ac:dyDescent="0.15">
      <c r="A145" s="95"/>
      <c r="B145" s="29" t="s">
        <v>205</v>
      </c>
      <c r="C145" s="29" t="s">
        <v>216</v>
      </c>
      <c r="D145" s="53">
        <v>100</v>
      </c>
      <c r="E145" s="53" t="s">
        <v>62</v>
      </c>
      <c r="F145" s="53">
        <v>1</v>
      </c>
      <c r="G145" s="53" t="s">
        <v>35</v>
      </c>
      <c r="H145" s="54">
        <v>180</v>
      </c>
      <c r="I145" s="54">
        <f t="shared" si="16"/>
        <v>18000</v>
      </c>
      <c r="J145" s="55"/>
    </row>
    <row r="146" spans="1:10" x14ac:dyDescent="0.15">
      <c r="A146" s="95"/>
      <c r="B146" s="29" t="s">
        <v>205</v>
      </c>
      <c r="C146" s="29" t="s">
        <v>369</v>
      </c>
      <c r="D146" s="53">
        <v>85</v>
      </c>
      <c r="E146" s="53" t="s">
        <v>368</v>
      </c>
      <c r="F146" s="53">
        <v>1</v>
      </c>
      <c r="G146" s="53" t="s">
        <v>35</v>
      </c>
      <c r="H146" s="54">
        <f>24*3</f>
        <v>72</v>
      </c>
      <c r="I146" s="54">
        <f t="shared" ref="I146" si="21">D146*F146*H146</f>
        <v>6120</v>
      </c>
      <c r="J146" s="55"/>
    </row>
    <row r="147" spans="1:10" x14ac:dyDescent="0.15">
      <c r="A147" s="95"/>
      <c r="B147" s="29" t="s">
        <v>205</v>
      </c>
      <c r="C147" s="29" t="s">
        <v>370</v>
      </c>
      <c r="D147" s="53">
        <v>85</v>
      </c>
      <c r="E147" s="53" t="s">
        <v>368</v>
      </c>
      <c r="F147" s="53">
        <v>0</v>
      </c>
      <c r="G147" s="53" t="s">
        <v>35</v>
      </c>
      <c r="H147" s="54">
        <f>24*4.8</f>
        <v>115.19999999999999</v>
      </c>
      <c r="I147" s="54">
        <f t="shared" ref="I147" si="22">D147*F147*H147</f>
        <v>0</v>
      </c>
      <c r="J147" s="55"/>
    </row>
    <row r="148" spans="1:10" x14ac:dyDescent="0.15">
      <c r="A148" s="95"/>
      <c r="B148" s="29" t="s">
        <v>205</v>
      </c>
      <c r="C148" s="29" t="s">
        <v>336</v>
      </c>
      <c r="D148" s="53">
        <v>35</v>
      </c>
      <c r="E148" s="53" t="s">
        <v>62</v>
      </c>
      <c r="F148" s="53">
        <v>1</v>
      </c>
      <c r="G148" s="53" t="s">
        <v>35</v>
      </c>
      <c r="H148" s="54">
        <v>100</v>
      </c>
      <c r="I148" s="54">
        <f t="shared" ref="I148" si="23">D148*F148*H148</f>
        <v>3500</v>
      </c>
      <c r="J148" s="55"/>
    </row>
    <row r="149" spans="1:10" x14ac:dyDescent="0.15">
      <c r="A149" s="95"/>
      <c r="B149" s="29" t="s">
        <v>88</v>
      </c>
      <c r="C149" s="29" t="s">
        <v>217</v>
      </c>
      <c r="D149" s="30">
        <v>1</v>
      </c>
      <c r="E149" s="30" t="s">
        <v>154</v>
      </c>
      <c r="F149" s="30">
        <v>1</v>
      </c>
      <c r="G149" s="30" t="s">
        <v>35</v>
      </c>
      <c r="H149" s="29">
        <v>60000</v>
      </c>
      <c r="I149" s="29">
        <f t="shared" si="16"/>
        <v>60000</v>
      </c>
      <c r="J149" s="31"/>
    </row>
    <row r="150" spans="1:10" x14ac:dyDescent="0.15">
      <c r="A150" s="95"/>
      <c r="B150" s="29" t="s">
        <v>88</v>
      </c>
      <c r="C150" s="29" t="s">
        <v>218</v>
      </c>
      <c r="D150" s="30">
        <v>90</v>
      </c>
      <c r="E150" s="30" t="s">
        <v>154</v>
      </c>
      <c r="F150" s="30">
        <v>1</v>
      </c>
      <c r="G150" s="30" t="s">
        <v>35</v>
      </c>
      <c r="H150" s="29">
        <v>10</v>
      </c>
      <c r="I150" s="29">
        <f t="shared" si="16"/>
        <v>900</v>
      </c>
      <c r="J150" s="31"/>
    </row>
    <row r="151" spans="1:10" x14ac:dyDescent="0.15">
      <c r="A151" s="95"/>
      <c r="B151" s="29" t="s">
        <v>88</v>
      </c>
      <c r="C151" s="29" t="s">
        <v>89</v>
      </c>
      <c r="D151" s="30">
        <v>150</v>
      </c>
      <c r="E151" s="30" t="s">
        <v>90</v>
      </c>
      <c r="F151" s="30">
        <v>1</v>
      </c>
      <c r="G151" s="30" t="s">
        <v>62</v>
      </c>
      <c r="H151" s="29">
        <v>300</v>
      </c>
      <c r="I151" s="29">
        <f t="shared" si="16"/>
        <v>45000</v>
      </c>
      <c r="J151" s="31" t="s">
        <v>91</v>
      </c>
    </row>
    <row r="152" spans="1:10" x14ac:dyDescent="0.15">
      <c r="A152" s="95"/>
      <c r="B152" s="29" t="s">
        <v>88</v>
      </c>
      <c r="C152" s="29" t="s">
        <v>271</v>
      </c>
      <c r="D152" s="30">
        <v>1000</v>
      </c>
      <c r="E152" s="30" t="s">
        <v>90</v>
      </c>
      <c r="F152" s="30">
        <v>1</v>
      </c>
      <c r="G152" s="30" t="s">
        <v>62</v>
      </c>
      <c r="H152" s="29">
        <v>120</v>
      </c>
      <c r="I152" s="29">
        <f t="shared" si="16"/>
        <v>120000</v>
      </c>
      <c r="J152" s="31" t="s">
        <v>91</v>
      </c>
    </row>
    <row r="153" spans="1:10" x14ac:dyDescent="0.15">
      <c r="A153" s="95"/>
      <c r="B153" s="29" t="s">
        <v>88</v>
      </c>
      <c r="C153" s="29" t="s">
        <v>219</v>
      </c>
      <c r="D153" s="30">
        <v>1</v>
      </c>
      <c r="E153" s="30" t="s">
        <v>43</v>
      </c>
      <c r="F153" s="30">
        <v>1</v>
      </c>
      <c r="G153" s="30" t="s">
        <v>31</v>
      </c>
      <c r="H153" s="29">
        <v>1000</v>
      </c>
      <c r="I153" s="29">
        <f t="shared" si="16"/>
        <v>1000</v>
      </c>
      <c r="J153" s="31"/>
    </row>
    <row r="154" spans="1:10" x14ac:dyDescent="0.15">
      <c r="A154" s="95"/>
      <c r="B154" s="29" t="s">
        <v>88</v>
      </c>
      <c r="C154" s="29" t="s">
        <v>366</v>
      </c>
      <c r="D154" s="30">
        <v>35</v>
      </c>
      <c r="E154" s="30" t="s">
        <v>303</v>
      </c>
      <c r="F154" s="30">
        <v>1</v>
      </c>
      <c r="G154" s="30" t="s">
        <v>31</v>
      </c>
      <c r="H154" s="29">
        <v>90</v>
      </c>
      <c r="I154" s="29">
        <f t="shared" ref="I154" si="24">D154*F154*H154</f>
        <v>3150</v>
      </c>
      <c r="J154" s="31"/>
    </row>
    <row r="155" spans="1:10" x14ac:dyDescent="0.15">
      <c r="A155" s="95"/>
      <c r="B155" s="29" t="s">
        <v>88</v>
      </c>
      <c r="C155" s="29" t="s">
        <v>365</v>
      </c>
      <c r="D155" s="30">
        <v>15</v>
      </c>
      <c r="E155" s="30" t="s">
        <v>303</v>
      </c>
      <c r="F155" s="30">
        <v>1</v>
      </c>
      <c r="G155" s="30" t="s">
        <v>31</v>
      </c>
      <c r="H155" s="29">
        <v>260</v>
      </c>
      <c r="I155" s="29">
        <f t="shared" ref="I155" si="25">D155*F155*H155</f>
        <v>3900</v>
      </c>
      <c r="J155" s="31"/>
    </row>
    <row r="156" spans="1:10" x14ac:dyDescent="0.15">
      <c r="A156" s="95"/>
      <c r="B156" s="29" t="s">
        <v>220</v>
      </c>
      <c r="C156" s="29" t="s">
        <v>221</v>
      </c>
      <c r="D156" s="30">
        <v>1</v>
      </c>
      <c r="E156" s="30" t="s">
        <v>154</v>
      </c>
      <c r="F156" s="30">
        <v>1</v>
      </c>
      <c r="G156" s="30" t="s">
        <v>62</v>
      </c>
      <c r="H156" s="29">
        <v>1000</v>
      </c>
      <c r="I156" s="29">
        <f t="shared" si="16"/>
        <v>1000</v>
      </c>
      <c r="J156" s="31"/>
    </row>
    <row r="157" spans="1:10" x14ac:dyDescent="0.15">
      <c r="A157" s="95"/>
      <c r="B157" s="29" t="s">
        <v>220</v>
      </c>
      <c r="C157" s="29" t="s">
        <v>222</v>
      </c>
      <c r="D157" s="30">
        <v>15</v>
      </c>
      <c r="E157" s="30" t="s">
        <v>62</v>
      </c>
      <c r="F157" s="30">
        <v>1</v>
      </c>
      <c r="G157" s="30" t="s">
        <v>223</v>
      </c>
      <c r="H157" s="29">
        <v>50</v>
      </c>
      <c r="I157" s="29">
        <f t="shared" si="16"/>
        <v>750</v>
      </c>
      <c r="J157" s="31"/>
    </row>
    <row r="158" spans="1:10" x14ac:dyDescent="0.15">
      <c r="A158" s="47" t="s">
        <v>93</v>
      </c>
      <c r="B158" s="47"/>
      <c r="C158" s="47"/>
      <c r="D158" s="47"/>
      <c r="E158" s="47"/>
      <c r="F158" s="47"/>
      <c r="G158" s="47"/>
      <c r="H158" s="47"/>
      <c r="I158" s="49">
        <f>SUM(I127:I157)</f>
        <v>288690</v>
      </c>
      <c r="J158" s="46"/>
    </row>
    <row r="159" spans="1:10" x14ac:dyDescent="0.15">
      <c r="A159" s="92" t="s">
        <v>224</v>
      </c>
      <c r="B159" s="29" t="s">
        <v>335</v>
      </c>
      <c r="C159" s="29" t="s">
        <v>226</v>
      </c>
      <c r="D159" s="30">
        <v>2</v>
      </c>
      <c r="E159" s="30" t="s">
        <v>90</v>
      </c>
      <c r="F159" s="30">
        <v>1</v>
      </c>
      <c r="G159" s="30" t="s">
        <v>35</v>
      </c>
      <c r="H159" s="29">
        <v>4000</v>
      </c>
      <c r="I159" s="29">
        <f t="shared" ref="I159" si="26">D159*F159*H159</f>
        <v>8000</v>
      </c>
      <c r="J159" s="31"/>
    </row>
    <row r="160" spans="1:10" x14ac:dyDescent="0.15">
      <c r="A160" s="93"/>
      <c r="B160" s="29" t="s">
        <v>225</v>
      </c>
      <c r="C160" s="29" t="s">
        <v>226</v>
      </c>
      <c r="D160" s="30">
        <v>12</v>
      </c>
      <c r="E160" s="30" t="s">
        <v>90</v>
      </c>
      <c r="F160" s="30">
        <v>1</v>
      </c>
      <c r="G160" s="30" t="s">
        <v>35</v>
      </c>
      <c r="H160" s="29">
        <v>2700</v>
      </c>
      <c r="I160" s="29">
        <f t="shared" ref="I160:I161" si="27">D160*F160*H160</f>
        <v>32400</v>
      </c>
      <c r="J160" s="31"/>
    </row>
    <row r="161" spans="1:11" x14ac:dyDescent="0.15">
      <c r="A161" s="93"/>
      <c r="B161" s="29" t="s">
        <v>227</v>
      </c>
      <c r="C161" s="29" t="s">
        <v>228</v>
      </c>
      <c r="D161" s="30">
        <v>12</v>
      </c>
      <c r="E161" s="30" t="s">
        <v>90</v>
      </c>
      <c r="F161" s="30">
        <v>5</v>
      </c>
      <c r="G161" s="30" t="s">
        <v>31</v>
      </c>
      <c r="H161" s="29">
        <v>500</v>
      </c>
      <c r="I161" s="29">
        <f t="shared" si="27"/>
        <v>30000</v>
      </c>
      <c r="J161" s="31"/>
    </row>
    <row r="162" spans="1:11" x14ac:dyDescent="0.15">
      <c r="A162" s="93"/>
      <c r="B162" s="29" t="s">
        <v>229</v>
      </c>
      <c r="C162" s="29" t="s">
        <v>230</v>
      </c>
      <c r="D162" s="30">
        <v>1</v>
      </c>
      <c r="E162" s="30" t="s">
        <v>90</v>
      </c>
      <c r="F162" s="30">
        <v>0.5</v>
      </c>
      <c r="G162" s="30" t="s">
        <v>96</v>
      </c>
      <c r="H162" s="29">
        <v>20000</v>
      </c>
      <c r="I162" s="29">
        <f t="shared" ref="I162:I167" si="28">D162*F162*H162</f>
        <v>10000</v>
      </c>
      <c r="J162" s="31"/>
    </row>
    <row r="163" spans="1:11" x14ac:dyDescent="0.15">
      <c r="A163" s="93"/>
      <c r="B163" s="29" t="s">
        <v>231</v>
      </c>
      <c r="C163" s="29" t="s">
        <v>230</v>
      </c>
      <c r="D163" s="30">
        <v>2</v>
      </c>
      <c r="E163" s="30" t="s">
        <v>90</v>
      </c>
      <c r="F163" s="30">
        <v>0.5</v>
      </c>
      <c r="G163" s="30" t="s">
        <v>96</v>
      </c>
      <c r="H163" s="29">
        <v>8000</v>
      </c>
      <c r="I163" s="29">
        <f t="shared" si="28"/>
        <v>8000</v>
      </c>
      <c r="J163" s="31"/>
    </row>
    <row r="164" spans="1:11" x14ac:dyDescent="0.15">
      <c r="A164" s="93"/>
      <c r="B164" s="29" t="s">
        <v>232</v>
      </c>
      <c r="C164" s="29" t="s">
        <v>230</v>
      </c>
      <c r="D164" s="30">
        <v>1</v>
      </c>
      <c r="E164" s="30" t="s">
        <v>90</v>
      </c>
      <c r="F164" s="30">
        <v>0.5</v>
      </c>
      <c r="G164" s="30" t="s">
        <v>96</v>
      </c>
      <c r="H164" s="29">
        <v>10000</v>
      </c>
      <c r="I164" s="29">
        <f t="shared" si="28"/>
        <v>5000</v>
      </c>
      <c r="J164" s="31"/>
    </row>
    <row r="165" spans="1:11" x14ac:dyDescent="0.15">
      <c r="A165" s="93"/>
      <c r="B165" s="29" t="s">
        <v>233</v>
      </c>
      <c r="C165" s="29" t="s">
        <v>230</v>
      </c>
      <c r="D165" s="30">
        <v>1</v>
      </c>
      <c r="E165" s="30" t="s">
        <v>90</v>
      </c>
      <c r="F165" s="30">
        <v>0.5</v>
      </c>
      <c r="G165" s="30" t="s">
        <v>96</v>
      </c>
      <c r="H165" s="29">
        <v>20000</v>
      </c>
      <c r="I165" s="29">
        <f t="shared" si="28"/>
        <v>10000</v>
      </c>
      <c r="J165" s="31"/>
    </row>
    <row r="166" spans="1:11" x14ac:dyDescent="0.15">
      <c r="A166" s="93"/>
      <c r="B166" s="29" t="s">
        <v>234</v>
      </c>
      <c r="C166" s="29" t="s">
        <v>230</v>
      </c>
      <c r="D166" s="30">
        <v>1</v>
      </c>
      <c r="E166" s="30" t="s">
        <v>90</v>
      </c>
      <c r="F166" s="30">
        <v>0.5</v>
      </c>
      <c r="G166" s="30" t="s">
        <v>96</v>
      </c>
      <c r="H166" s="29">
        <v>10000</v>
      </c>
      <c r="I166" s="29">
        <f t="shared" si="28"/>
        <v>5000</v>
      </c>
      <c r="J166" s="31"/>
    </row>
    <row r="167" spans="1:11" x14ac:dyDescent="0.15">
      <c r="A167" s="93"/>
      <c r="B167" s="29" t="s">
        <v>235</v>
      </c>
      <c r="C167" s="29" t="s">
        <v>230</v>
      </c>
      <c r="D167" s="30">
        <v>3</v>
      </c>
      <c r="E167" s="30" t="s">
        <v>90</v>
      </c>
      <c r="F167" s="30">
        <v>0.5</v>
      </c>
      <c r="G167" s="30" t="s">
        <v>96</v>
      </c>
      <c r="H167" s="29">
        <v>6000</v>
      </c>
      <c r="I167" s="29">
        <f t="shared" si="28"/>
        <v>9000</v>
      </c>
      <c r="J167" s="31"/>
    </row>
    <row r="168" spans="1:11" x14ac:dyDescent="0.15">
      <c r="A168" s="47" t="s">
        <v>236</v>
      </c>
      <c r="B168" s="62"/>
      <c r="C168" s="62"/>
      <c r="D168" s="47"/>
      <c r="E168" s="47"/>
      <c r="F168" s="47"/>
      <c r="G168" s="47"/>
      <c r="H168" s="62"/>
      <c r="I168" s="49">
        <f>SUM(I159:I167)</f>
        <v>117400</v>
      </c>
      <c r="J168" s="46"/>
    </row>
    <row r="169" spans="1:11" x14ac:dyDescent="0.15">
      <c r="A169" s="92" t="s">
        <v>6</v>
      </c>
      <c r="B169" s="97" t="s">
        <v>330</v>
      </c>
      <c r="C169" s="29" t="s">
        <v>272</v>
      </c>
      <c r="D169" s="30">
        <v>1</v>
      </c>
      <c r="E169" s="30" t="s">
        <v>62</v>
      </c>
      <c r="F169" s="30">
        <v>1</v>
      </c>
      <c r="G169" s="30" t="s">
        <v>96</v>
      </c>
      <c r="H169" s="29">
        <v>80000</v>
      </c>
      <c r="I169" s="29">
        <f t="shared" ref="I169:I216" si="29">D169*F169*H169</f>
        <v>80000</v>
      </c>
      <c r="J169" s="46" t="s">
        <v>97</v>
      </c>
    </row>
    <row r="170" spans="1:11" x14ac:dyDescent="0.15">
      <c r="A170" s="93"/>
      <c r="B170" s="97"/>
      <c r="C170" s="29" t="s">
        <v>273</v>
      </c>
      <c r="D170" s="30">
        <v>1</v>
      </c>
      <c r="E170" s="30" t="s">
        <v>62</v>
      </c>
      <c r="F170" s="30">
        <v>1</v>
      </c>
      <c r="G170" s="30" t="s">
        <v>96</v>
      </c>
      <c r="H170" s="29">
        <v>60000</v>
      </c>
      <c r="I170" s="29">
        <f t="shared" si="29"/>
        <v>60000</v>
      </c>
      <c r="J170" s="46" t="s">
        <v>97</v>
      </c>
    </row>
    <row r="171" spans="1:11" x14ac:dyDescent="0.15">
      <c r="A171" s="93"/>
      <c r="B171" s="97"/>
      <c r="C171" s="29" t="s">
        <v>274</v>
      </c>
      <c r="D171" s="30">
        <v>1</v>
      </c>
      <c r="E171" s="30" t="s">
        <v>62</v>
      </c>
      <c r="F171" s="30">
        <v>1</v>
      </c>
      <c r="G171" s="30" t="s">
        <v>96</v>
      </c>
      <c r="H171" s="29">
        <v>80000</v>
      </c>
      <c r="I171" s="29">
        <f t="shared" si="29"/>
        <v>80000</v>
      </c>
      <c r="J171" s="46" t="s">
        <v>97</v>
      </c>
    </row>
    <row r="172" spans="1:11" x14ac:dyDescent="0.15">
      <c r="A172" s="93"/>
      <c r="B172" s="89" t="s">
        <v>289</v>
      </c>
      <c r="C172" s="29" t="s">
        <v>290</v>
      </c>
      <c r="D172" s="30">
        <v>1</v>
      </c>
      <c r="E172" s="30" t="s">
        <v>62</v>
      </c>
      <c r="F172" s="30">
        <v>1</v>
      </c>
      <c r="G172" s="30" t="s">
        <v>96</v>
      </c>
      <c r="H172" s="29">
        <v>8000</v>
      </c>
      <c r="I172" s="29">
        <f t="shared" ref="I172:I175" si="30">D172*F172*H172</f>
        <v>8000</v>
      </c>
      <c r="J172" s="46"/>
    </row>
    <row r="173" spans="1:11" x14ac:dyDescent="0.15">
      <c r="A173" s="93"/>
      <c r="B173" s="90"/>
      <c r="C173" s="29" t="s">
        <v>291</v>
      </c>
      <c r="D173" s="30">
        <v>1</v>
      </c>
      <c r="E173" s="30" t="s">
        <v>62</v>
      </c>
      <c r="F173" s="30">
        <v>1</v>
      </c>
      <c r="G173" s="30" t="s">
        <v>96</v>
      </c>
      <c r="H173" s="29">
        <v>8000</v>
      </c>
      <c r="I173" s="29">
        <f t="shared" ref="I173:I174" si="31">D173*F173*H173</f>
        <v>8000</v>
      </c>
      <c r="J173" s="46"/>
    </row>
    <row r="174" spans="1:11" x14ac:dyDescent="0.15">
      <c r="A174" s="93"/>
      <c r="B174" s="90"/>
      <c r="C174" s="29" t="s">
        <v>300</v>
      </c>
      <c r="D174" s="30">
        <v>2</v>
      </c>
      <c r="E174" s="30" t="s">
        <v>62</v>
      </c>
      <c r="F174" s="30">
        <v>1</v>
      </c>
      <c r="G174" s="30" t="s">
        <v>96</v>
      </c>
      <c r="H174" s="29">
        <v>8000</v>
      </c>
      <c r="I174" s="29">
        <f t="shared" si="31"/>
        <v>16000</v>
      </c>
      <c r="J174" s="46"/>
    </row>
    <row r="175" spans="1:11" x14ac:dyDescent="0.15">
      <c r="A175" s="93"/>
      <c r="B175" s="91"/>
      <c r="C175" s="29" t="s">
        <v>331</v>
      </c>
      <c r="D175" s="30">
        <v>1</v>
      </c>
      <c r="E175" s="30" t="s">
        <v>62</v>
      </c>
      <c r="F175" s="30">
        <v>1</v>
      </c>
      <c r="G175" s="30" t="s">
        <v>96</v>
      </c>
      <c r="H175" s="29">
        <v>10000</v>
      </c>
      <c r="I175" s="29">
        <f t="shared" si="30"/>
        <v>10000</v>
      </c>
      <c r="J175" s="46"/>
    </row>
    <row r="176" spans="1:11" x14ac:dyDescent="0.15">
      <c r="A176" s="93"/>
      <c r="B176" s="97" t="s">
        <v>100</v>
      </c>
      <c r="C176" s="51" t="s">
        <v>293</v>
      </c>
      <c r="D176" s="52">
        <v>1</v>
      </c>
      <c r="E176" s="52" t="s">
        <v>62</v>
      </c>
      <c r="F176" s="52">
        <v>0</v>
      </c>
      <c r="G176" s="52" t="s">
        <v>96</v>
      </c>
      <c r="H176" s="51">
        <v>30000</v>
      </c>
      <c r="I176" s="51">
        <f t="shared" si="29"/>
        <v>0</v>
      </c>
      <c r="J176" s="46"/>
      <c r="K176" s="63" t="s">
        <v>371</v>
      </c>
    </row>
    <row r="177" spans="1:11" x14ac:dyDescent="0.15">
      <c r="A177" s="93"/>
      <c r="B177" s="97"/>
      <c r="C177" s="68" t="s">
        <v>292</v>
      </c>
      <c r="D177" s="30">
        <v>1</v>
      </c>
      <c r="E177" s="30" t="s">
        <v>62</v>
      </c>
      <c r="F177" s="30">
        <v>1</v>
      </c>
      <c r="G177" s="30" t="s">
        <v>96</v>
      </c>
      <c r="H177" s="29">
        <v>28000</v>
      </c>
      <c r="I177" s="29">
        <f t="shared" si="29"/>
        <v>28000</v>
      </c>
      <c r="J177" s="46"/>
    </row>
    <row r="178" spans="1:11" x14ac:dyDescent="0.15">
      <c r="A178" s="93"/>
      <c r="B178" s="97"/>
      <c r="C178" s="68" t="s">
        <v>322</v>
      </c>
      <c r="D178" s="30">
        <v>1</v>
      </c>
      <c r="E178" s="30" t="s">
        <v>62</v>
      </c>
      <c r="F178" s="30">
        <v>1</v>
      </c>
      <c r="G178" s="30" t="s">
        <v>96</v>
      </c>
      <c r="H178" s="29">
        <v>10000</v>
      </c>
      <c r="I178" s="29">
        <f t="shared" ref="I178" si="32">D178*F178*H178</f>
        <v>10000</v>
      </c>
      <c r="J178" s="46"/>
    </row>
    <row r="179" spans="1:11" x14ac:dyDescent="0.15">
      <c r="A179" s="93"/>
      <c r="B179" s="97"/>
      <c r="C179" s="68" t="s">
        <v>323</v>
      </c>
      <c r="D179" s="30">
        <v>1</v>
      </c>
      <c r="E179" s="30" t="s">
        <v>62</v>
      </c>
      <c r="F179" s="30">
        <v>1</v>
      </c>
      <c r="G179" s="30" t="s">
        <v>96</v>
      </c>
      <c r="H179" s="29">
        <v>60000</v>
      </c>
      <c r="I179" s="29">
        <f t="shared" si="29"/>
        <v>60000</v>
      </c>
      <c r="J179" s="46"/>
    </row>
    <row r="180" spans="1:11" x14ac:dyDescent="0.15">
      <c r="A180" s="93"/>
      <c r="B180" s="97"/>
      <c r="C180" s="68" t="s">
        <v>294</v>
      </c>
      <c r="D180" s="30">
        <v>1</v>
      </c>
      <c r="E180" s="30" t="s">
        <v>62</v>
      </c>
      <c r="F180" s="30">
        <v>1</v>
      </c>
      <c r="G180" s="30" t="s">
        <v>380</v>
      </c>
      <c r="H180" s="29">
        <v>40000</v>
      </c>
      <c r="I180" s="29">
        <f t="shared" si="29"/>
        <v>40000</v>
      </c>
      <c r="J180" s="46" t="s">
        <v>102</v>
      </c>
      <c r="K180" s="65"/>
    </row>
    <row r="181" spans="1:11" x14ac:dyDescent="0.15">
      <c r="A181" s="93"/>
      <c r="B181" s="68" t="s">
        <v>379</v>
      </c>
      <c r="C181" s="68"/>
      <c r="D181" s="30">
        <v>3</v>
      </c>
      <c r="E181" s="30" t="s">
        <v>303</v>
      </c>
      <c r="F181" s="30">
        <v>1</v>
      </c>
      <c r="G181" s="30" t="s">
        <v>380</v>
      </c>
      <c r="H181" s="68">
        <v>14500</v>
      </c>
      <c r="I181" s="68">
        <f t="shared" si="29"/>
        <v>43500</v>
      </c>
      <c r="J181" s="46"/>
      <c r="K181" s="65"/>
    </row>
    <row r="182" spans="1:11" x14ac:dyDescent="0.15">
      <c r="A182" s="93"/>
      <c r="B182" s="68" t="s">
        <v>295</v>
      </c>
      <c r="C182" s="68"/>
      <c r="D182" s="30">
        <v>6</v>
      </c>
      <c r="E182" s="30" t="s">
        <v>90</v>
      </c>
      <c r="F182" s="30">
        <v>2</v>
      </c>
      <c r="G182" s="30" t="s">
        <v>31</v>
      </c>
      <c r="H182" s="29">
        <v>750</v>
      </c>
      <c r="I182" s="29">
        <f t="shared" si="29"/>
        <v>9000</v>
      </c>
      <c r="J182" s="46"/>
    </row>
    <row r="183" spans="1:11" x14ac:dyDescent="0.15">
      <c r="A183" s="93"/>
      <c r="B183" s="68" t="s">
        <v>237</v>
      </c>
      <c r="C183" s="68"/>
      <c r="D183" s="30">
        <v>8</v>
      </c>
      <c r="E183" s="30" t="s">
        <v>90</v>
      </c>
      <c r="F183" s="30">
        <v>2</v>
      </c>
      <c r="G183" s="30" t="s">
        <v>31</v>
      </c>
      <c r="H183" s="29">
        <v>450</v>
      </c>
      <c r="I183" s="29">
        <f t="shared" si="29"/>
        <v>7200</v>
      </c>
      <c r="J183" s="46"/>
    </row>
    <row r="184" spans="1:11" x14ac:dyDescent="0.15">
      <c r="A184" s="93"/>
      <c r="B184" s="68" t="s">
        <v>238</v>
      </c>
      <c r="C184" s="68"/>
      <c r="D184" s="30">
        <v>5</v>
      </c>
      <c r="E184" s="30" t="s">
        <v>90</v>
      </c>
      <c r="F184" s="30">
        <v>4</v>
      </c>
      <c r="G184" s="30" t="s">
        <v>31</v>
      </c>
      <c r="H184" s="29">
        <v>800</v>
      </c>
      <c r="I184" s="29">
        <f t="shared" si="29"/>
        <v>16000</v>
      </c>
      <c r="J184" s="31"/>
    </row>
    <row r="185" spans="1:11" s="1" customFormat="1" x14ac:dyDescent="0.15">
      <c r="A185" s="93"/>
      <c r="B185" s="68" t="s">
        <v>103</v>
      </c>
      <c r="C185" s="68"/>
      <c r="D185" s="30">
        <v>12</v>
      </c>
      <c r="E185" s="30" t="s">
        <v>90</v>
      </c>
      <c r="F185" s="30">
        <v>1</v>
      </c>
      <c r="G185" s="30" t="s">
        <v>31</v>
      </c>
      <c r="H185" s="29">
        <v>750</v>
      </c>
      <c r="I185" s="29">
        <f t="shared" si="29"/>
        <v>9000</v>
      </c>
      <c r="J185" s="46" t="s">
        <v>104</v>
      </c>
      <c r="K185" s="65"/>
    </row>
    <row r="186" spans="1:11" s="1" customFormat="1" x14ac:dyDescent="0.15">
      <c r="A186" s="93"/>
      <c r="B186" s="29" t="s">
        <v>105</v>
      </c>
      <c r="C186" s="29" t="s">
        <v>106</v>
      </c>
      <c r="D186" s="30">
        <v>15</v>
      </c>
      <c r="E186" s="30" t="s">
        <v>90</v>
      </c>
      <c r="F186" s="30">
        <v>1</v>
      </c>
      <c r="G186" s="30" t="s">
        <v>31</v>
      </c>
      <c r="H186" s="29">
        <v>450</v>
      </c>
      <c r="I186" s="29">
        <f t="shared" si="29"/>
        <v>6750</v>
      </c>
      <c r="J186" s="46" t="s">
        <v>107</v>
      </c>
      <c r="K186" s="65"/>
    </row>
    <row r="187" spans="1:11" s="1" customFormat="1" x14ac:dyDescent="0.15">
      <c r="A187" s="93"/>
      <c r="B187" s="41" t="s">
        <v>301</v>
      </c>
      <c r="C187" s="29"/>
      <c r="D187" s="30">
        <v>1</v>
      </c>
      <c r="E187" s="30" t="s">
        <v>296</v>
      </c>
      <c r="F187" s="30">
        <v>1</v>
      </c>
      <c r="G187" s="30" t="s">
        <v>96</v>
      </c>
      <c r="H187" s="29">
        <v>40000</v>
      </c>
      <c r="I187" s="29">
        <f t="shared" ref="I187" si="33">D187*F187*H187</f>
        <v>40000</v>
      </c>
      <c r="J187" s="46"/>
      <c r="K187" s="65"/>
    </row>
    <row r="188" spans="1:11" x14ac:dyDescent="0.15">
      <c r="A188" s="93"/>
      <c r="B188" s="89" t="s">
        <v>239</v>
      </c>
      <c r="C188" s="29" t="s">
        <v>240</v>
      </c>
      <c r="D188" s="30">
        <v>1</v>
      </c>
      <c r="E188" s="30" t="s">
        <v>90</v>
      </c>
      <c r="F188" s="30">
        <v>1</v>
      </c>
      <c r="G188" s="30" t="s">
        <v>96</v>
      </c>
      <c r="H188" s="29">
        <v>5000</v>
      </c>
      <c r="I188" s="29">
        <f t="shared" si="29"/>
        <v>5000</v>
      </c>
      <c r="J188" s="46"/>
    </row>
    <row r="189" spans="1:11" x14ac:dyDescent="0.15">
      <c r="A189" s="93"/>
      <c r="B189" s="90"/>
      <c r="C189" s="29" t="s">
        <v>241</v>
      </c>
      <c r="D189" s="30">
        <v>1</v>
      </c>
      <c r="E189" s="30" t="s">
        <v>90</v>
      </c>
      <c r="F189" s="30">
        <v>1</v>
      </c>
      <c r="G189" s="30" t="s">
        <v>96</v>
      </c>
      <c r="H189" s="29">
        <v>5000</v>
      </c>
      <c r="I189" s="29">
        <f t="shared" si="29"/>
        <v>5000</v>
      </c>
      <c r="J189" s="46"/>
    </row>
    <row r="190" spans="1:11" x14ac:dyDescent="0.15">
      <c r="A190" s="93"/>
      <c r="B190" s="90"/>
      <c r="C190" s="29" t="s">
        <v>242</v>
      </c>
      <c r="D190" s="30">
        <v>1</v>
      </c>
      <c r="E190" s="30" t="s">
        <v>35</v>
      </c>
      <c r="F190" s="30">
        <v>1</v>
      </c>
      <c r="G190" s="30" t="s">
        <v>31</v>
      </c>
      <c r="H190" s="29">
        <v>2000</v>
      </c>
      <c r="I190" s="29">
        <f t="shared" si="29"/>
        <v>2000</v>
      </c>
      <c r="J190" s="46"/>
    </row>
    <row r="191" spans="1:11" x14ac:dyDescent="0.15">
      <c r="A191" s="93"/>
      <c r="B191" s="90"/>
      <c r="C191" s="29" t="s">
        <v>243</v>
      </c>
      <c r="D191" s="30">
        <v>1</v>
      </c>
      <c r="E191" s="30" t="s">
        <v>90</v>
      </c>
      <c r="F191" s="30">
        <v>1</v>
      </c>
      <c r="G191" s="30" t="s">
        <v>31</v>
      </c>
      <c r="H191" s="29">
        <v>9000</v>
      </c>
      <c r="I191" s="29">
        <f t="shared" si="29"/>
        <v>9000</v>
      </c>
      <c r="J191" s="46"/>
    </row>
    <row r="192" spans="1:11" x14ac:dyDescent="0.15">
      <c r="A192" s="93"/>
      <c r="B192" s="90"/>
      <c r="C192" s="29" t="s">
        <v>244</v>
      </c>
      <c r="D192" s="30">
        <v>15</v>
      </c>
      <c r="E192" s="30" t="s">
        <v>68</v>
      </c>
      <c r="F192" s="30">
        <v>1</v>
      </c>
      <c r="G192" s="30" t="s">
        <v>31</v>
      </c>
      <c r="H192" s="29">
        <v>450</v>
      </c>
      <c r="I192" s="29">
        <f t="shared" si="29"/>
        <v>6750</v>
      </c>
      <c r="J192" s="46"/>
    </row>
    <row r="193" spans="1:10" x14ac:dyDescent="0.15">
      <c r="A193" s="93"/>
      <c r="B193" s="90"/>
      <c r="C193" s="29" t="s">
        <v>245</v>
      </c>
      <c r="D193" s="30">
        <v>1</v>
      </c>
      <c r="E193" s="30" t="s">
        <v>90</v>
      </c>
      <c r="F193" s="30">
        <v>1</v>
      </c>
      <c r="G193" s="30" t="s">
        <v>31</v>
      </c>
      <c r="H193" s="29">
        <v>5000</v>
      </c>
      <c r="I193" s="29">
        <f t="shared" si="29"/>
        <v>5000</v>
      </c>
      <c r="J193" s="46"/>
    </row>
    <row r="194" spans="1:10" x14ac:dyDescent="0.15">
      <c r="A194" s="93"/>
      <c r="B194" s="90"/>
      <c r="C194" s="29" t="s">
        <v>246</v>
      </c>
      <c r="D194" s="30">
        <v>1</v>
      </c>
      <c r="E194" s="30" t="s">
        <v>90</v>
      </c>
      <c r="F194" s="30">
        <v>1</v>
      </c>
      <c r="G194" s="30" t="s">
        <v>31</v>
      </c>
      <c r="H194" s="29">
        <v>5000</v>
      </c>
      <c r="I194" s="29">
        <f t="shared" si="29"/>
        <v>5000</v>
      </c>
      <c r="J194" s="46"/>
    </row>
    <row r="195" spans="1:10" x14ac:dyDescent="0.15">
      <c r="A195" s="93"/>
      <c r="B195" s="91"/>
      <c r="C195" s="29" t="s">
        <v>7</v>
      </c>
      <c r="D195" s="30">
        <v>24</v>
      </c>
      <c r="E195" s="30" t="s">
        <v>90</v>
      </c>
      <c r="F195" s="30">
        <v>1</v>
      </c>
      <c r="G195" s="30" t="s">
        <v>31</v>
      </c>
      <c r="H195" s="29">
        <v>450</v>
      </c>
      <c r="I195" s="29">
        <f t="shared" si="29"/>
        <v>10800</v>
      </c>
      <c r="J195" s="46"/>
    </row>
    <row r="196" spans="1:10" x14ac:dyDescent="0.15">
      <c r="A196" s="93"/>
      <c r="B196" s="29" t="s">
        <v>247</v>
      </c>
      <c r="C196" s="29"/>
      <c r="D196" s="30">
        <v>50</v>
      </c>
      <c r="E196" s="30" t="s">
        <v>90</v>
      </c>
      <c r="F196" s="30">
        <v>1</v>
      </c>
      <c r="G196" s="30" t="s">
        <v>31</v>
      </c>
      <c r="H196" s="29">
        <v>500</v>
      </c>
      <c r="I196" s="29">
        <f t="shared" si="29"/>
        <v>25000</v>
      </c>
      <c r="J196" s="46"/>
    </row>
    <row r="197" spans="1:10" x14ac:dyDescent="0.15">
      <c r="A197" s="93"/>
      <c r="B197" s="89" t="s">
        <v>108</v>
      </c>
      <c r="C197" s="29" t="s">
        <v>248</v>
      </c>
      <c r="D197" s="30">
        <v>2</v>
      </c>
      <c r="E197" s="30" t="s">
        <v>90</v>
      </c>
      <c r="F197" s="30">
        <v>1</v>
      </c>
      <c r="G197" s="30" t="s">
        <v>31</v>
      </c>
      <c r="H197" s="29">
        <v>3500</v>
      </c>
      <c r="I197" s="29">
        <f t="shared" si="29"/>
        <v>7000</v>
      </c>
      <c r="J197" s="46" t="s">
        <v>109</v>
      </c>
    </row>
    <row r="198" spans="1:10" x14ac:dyDescent="0.15">
      <c r="A198" s="93"/>
      <c r="B198" s="90"/>
      <c r="C198" s="29" t="s">
        <v>249</v>
      </c>
      <c r="D198" s="30">
        <v>4</v>
      </c>
      <c r="E198" s="30" t="s">
        <v>90</v>
      </c>
      <c r="F198" s="30">
        <v>1</v>
      </c>
      <c r="G198" s="30" t="s">
        <v>31</v>
      </c>
      <c r="H198" s="29">
        <v>3500</v>
      </c>
      <c r="I198" s="29">
        <f t="shared" si="29"/>
        <v>14000</v>
      </c>
      <c r="J198" s="46" t="s">
        <v>109</v>
      </c>
    </row>
    <row r="199" spans="1:10" x14ac:dyDescent="0.15">
      <c r="A199" s="93"/>
      <c r="B199" s="91"/>
      <c r="C199" s="29" t="s">
        <v>250</v>
      </c>
      <c r="D199" s="30">
        <v>2</v>
      </c>
      <c r="E199" s="30" t="s">
        <v>90</v>
      </c>
      <c r="F199" s="30">
        <v>1.5</v>
      </c>
      <c r="G199" s="30" t="s">
        <v>31</v>
      </c>
      <c r="H199" s="29">
        <v>3500</v>
      </c>
      <c r="I199" s="29">
        <f t="shared" si="29"/>
        <v>10500</v>
      </c>
      <c r="J199" s="46" t="s">
        <v>109</v>
      </c>
    </row>
    <row r="200" spans="1:10" x14ac:dyDescent="0.15">
      <c r="A200" s="93"/>
      <c r="B200" s="89" t="s">
        <v>324</v>
      </c>
      <c r="C200" s="29" t="s">
        <v>248</v>
      </c>
      <c r="D200" s="30">
        <v>2</v>
      </c>
      <c r="E200" s="30" t="s">
        <v>90</v>
      </c>
      <c r="F200" s="30">
        <v>1</v>
      </c>
      <c r="G200" s="30" t="s">
        <v>31</v>
      </c>
      <c r="H200" s="29">
        <v>4000</v>
      </c>
      <c r="I200" s="29">
        <f t="shared" si="29"/>
        <v>8000</v>
      </c>
      <c r="J200" s="46" t="s">
        <v>109</v>
      </c>
    </row>
    <row r="201" spans="1:10" x14ac:dyDescent="0.15">
      <c r="A201" s="93"/>
      <c r="B201" s="90"/>
      <c r="C201" s="29" t="s">
        <v>249</v>
      </c>
      <c r="D201" s="30">
        <v>4</v>
      </c>
      <c r="E201" s="30" t="s">
        <v>90</v>
      </c>
      <c r="F201" s="30">
        <v>1</v>
      </c>
      <c r="G201" s="30" t="s">
        <v>31</v>
      </c>
      <c r="H201" s="29">
        <v>4000</v>
      </c>
      <c r="I201" s="29">
        <f t="shared" si="29"/>
        <v>16000</v>
      </c>
      <c r="J201" s="46" t="s">
        <v>109</v>
      </c>
    </row>
    <row r="202" spans="1:10" x14ac:dyDescent="0.15">
      <c r="A202" s="93"/>
      <c r="B202" s="91"/>
      <c r="C202" s="29" t="s">
        <v>250</v>
      </c>
      <c r="D202" s="30">
        <v>2</v>
      </c>
      <c r="E202" s="30" t="s">
        <v>90</v>
      </c>
      <c r="F202" s="30">
        <v>1.5</v>
      </c>
      <c r="G202" s="30" t="s">
        <v>31</v>
      </c>
      <c r="H202" s="29">
        <v>4000</v>
      </c>
      <c r="I202" s="29">
        <f t="shared" si="29"/>
        <v>12000</v>
      </c>
      <c r="J202" s="46" t="s">
        <v>109</v>
      </c>
    </row>
    <row r="203" spans="1:10" x14ac:dyDescent="0.15">
      <c r="A203" s="93"/>
      <c r="B203" s="89" t="s">
        <v>251</v>
      </c>
      <c r="C203" s="29" t="s">
        <v>0</v>
      </c>
      <c r="D203" s="30">
        <v>1</v>
      </c>
      <c r="E203" s="30" t="s">
        <v>90</v>
      </c>
      <c r="F203" s="30">
        <v>1</v>
      </c>
      <c r="G203" s="30" t="s">
        <v>31</v>
      </c>
      <c r="H203" s="29">
        <v>3000</v>
      </c>
      <c r="I203" s="29">
        <f t="shared" si="29"/>
        <v>3000</v>
      </c>
      <c r="J203" s="46"/>
    </row>
    <row r="204" spans="1:10" x14ac:dyDescent="0.15">
      <c r="A204" s="93"/>
      <c r="B204" s="90"/>
      <c r="C204" s="29" t="s">
        <v>1</v>
      </c>
      <c r="D204" s="30">
        <v>1</v>
      </c>
      <c r="E204" s="30" t="s">
        <v>90</v>
      </c>
      <c r="F204" s="30">
        <v>1</v>
      </c>
      <c r="G204" s="30" t="s">
        <v>31</v>
      </c>
      <c r="H204" s="29">
        <v>3000</v>
      </c>
      <c r="I204" s="29">
        <f t="shared" si="29"/>
        <v>3000</v>
      </c>
      <c r="J204" s="46"/>
    </row>
    <row r="205" spans="1:10" x14ac:dyDescent="0.15">
      <c r="A205" s="93"/>
      <c r="B205" s="91"/>
      <c r="C205" s="29" t="s">
        <v>2</v>
      </c>
      <c r="D205" s="30">
        <v>1</v>
      </c>
      <c r="E205" s="30" t="s">
        <v>90</v>
      </c>
      <c r="F205" s="30">
        <v>1.5</v>
      </c>
      <c r="G205" s="30" t="s">
        <v>31</v>
      </c>
      <c r="H205" s="29">
        <v>3000</v>
      </c>
      <c r="I205" s="29">
        <f t="shared" si="29"/>
        <v>4500</v>
      </c>
      <c r="J205" s="46"/>
    </row>
    <row r="206" spans="1:10" x14ac:dyDescent="0.15">
      <c r="A206" s="93"/>
      <c r="B206" s="29" t="s">
        <v>252</v>
      </c>
      <c r="C206" s="29" t="s">
        <v>1</v>
      </c>
      <c r="D206" s="30">
        <v>1</v>
      </c>
      <c r="E206" s="30" t="s">
        <v>90</v>
      </c>
      <c r="F206" s="30">
        <v>1</v>
      </c>
      <c r="G206" s="30" t="s">
        <v>31</v>
      </c>
      <c r="H206" s="29">
        <v>6000</v>
      </c>
      <c r="I206" s="29">
        <f t="shared" si="29"/>
        <v>6000</v>
      </c>
      <c r="J206" s="46"/>
    </row>
    <row r="207" spans="1:10" x14ac:dyDescent="0.15">
      <c r="A207" s="93"/>
      <c r="B207" s="29" t="s">
        <v>253</v>
      </c>
      <c r="C207" s="29" t="s">
        <v>1</v>
      </c>
      <c r="D207" s="30">
        <v>1</v>
      </c>
      <c r="E207" s="30" t="s">
        <v>35</v>
      </c>
      <c r="F207" s="30">
        <v>1</v>
      </c>
      <c r="G207" s="30" t="s">
        <v>31</v>
      </c>
      <c r="H207" s="29">
        <v>25000</v>
      </c>
      <c r="I207" s="29">
        <f t="shared" si="29"/>
        <v>25000</v>
      </c>
      <c r="J207" s="46"/>
    </row>
    <row r="208" spans="1:10" x14ac:dyDescent="0.15">
      <c r="A208" s="93"/>
      <c r="B208" s="29" t="s">
        <v>111</v>
      </c>
      <c r="C208" s="29" t="s">
        <v>249</v>
      </c>
      <c r="D208" s="30">
        <v>2</v>
      </c>
      <c r="E208" s="30" t="s">
        <v>68</v>
      </c>
      <c r="F208" s="30">
        <v>1</v>
      </c>
      <c r="G208" s="30" t="s">
        <v>31</v>
      </c>
      <c r="H208" s="29">
        <v>6500</v>
      </c>
      <c r="I208" s="29">
        <f t="shared" si="29"/>
        <v>13000</v>
      </c>
      <c r="J208" s="46" t="s">
        <v>112</v>
      </c>
    </row>
    <row r="209" spans="1:11" x14ac:dyDescent="0.15">
      <c r="A209" s="93"/>
      <c r="B209" s="29" t="s">
        <v>325</v>
      </c>
      <c r="C209" s="29" t="s">
        <v>326</v>
      </c>
      <c r="D209" s="30">
        <v>2</v>
      </c>
      <c r="E209" s="30" t="s">
        <v>90</v>
      </c>
      <c r="F209" s="30">
        <v>4</v>
      </c>
      <c r="G209" s="30" t="s">
        <v>31</v>
      </c>
      <c r="H209" s="29">
        <v>6000</v>
      </c>
      <c r="I209" s="29">
        <f t="shared" si="29"/>
        <v>48000</v>
      </c>
      <c r="J209" s="46"/>
    </row>
    <row r="210" spans="1:11" x14ac:dyDescent="0.15">
      <c r="A210" s="93"/>
      <c r="B210" s="29" t="s">
        <v>325</v>
      </c>
      <c r="C210" s="29" t="s">
        <v>328</v>
      </c>
      <c r="D210" s="30">
        <v>1</v>
      </c>
      <c r="E210" s="30" t="s">
        <v>329</v>
      </c>
      <c r="F210" s="30">
        <v>4</v>
      </c>
      <c r="G210" s="30" t="s">
        <v>31</v>
      </c>
      <c r="H210" s="29">
        <v>8500</v>
      </c>
      <c r="I210" s="29">
        <f t="shared" ref="I210" si="34">D210*F210*H210</f>
        <v>34000</v>
      </c>
      <c r="J210" s="46"/>
    </row>
    <row r="211" spans="1:11" x14ac:dyDescent="0.15">
      <c r="A211" s="93"/>
      <c r="B211" s="29" t="s">
        <v>325</v>
      </c>
      <c r="C211" s="29" t="s">
        <v>327</v>
      </c>
      <c r="D211" s="30">
        <v>1</v>
      </c>
      <c r="E211" s="30" t="s">
        <v>90</v>
      </c>
      <c r="F211" s="30">
        <v>4</v>
      </c>
      <c r="G211" s="30" t="s">
        <v>31</v>
      </c>
      <c r="H211" s="29">
        <v>1500</v>
      </c>
      <c r="I211" s="29">
        <f t="shared" ref="I211" si="35">D211*F211*H211</f>
        <v>6000</v>
      </c>
      <c r="J211" s="46"/>
    </row>
    <row r="212" spans="1:11" x14ac:dyDescent="0.15">
      <c r="A212" s="93"/>
      <c r="B212" s="29" t="s">
        <v>381</v>
      </c>
      <c r="C212" s="29"/>
      <c r="D212" s="30">
        <v>100</v>
      </c>
      <c r="E212" s="30" t="s">
        <v>90</v>
      </c>
      <c r="F212" s="30">
        <v>1</v>
      </c>
      <c r="G212" s="30" t="s">
        <v>31</v>
      </c>
      <c r="H212" s="29">
        <v>1170</v>
      </c>
      <c r="I212" s="29">
        <f t="shared" ref="I212:I215" si="36">D212*F212*H212</f>
        <v>117000</v>
      </c>
      <c r="J212" s="46"/>
    </row>
    <row r="213" spans="1:11" x14ac:dyDescent="0.15">
      <c r="A213" s="93"/>
      <c r="B213" s="69" t="s">
        <v>382</v>
      </c>
      <c r="C213" s="69"/>
      <c r="D213" s="30">
        <v>1</v>
      </c>
      <c r="E213" s="30" t="s">
        <v>383</v>
      </c>
      <c r="F213" s="30">
        <v>1</v>
      </c>
      <c r="G213" s="30" t="s">
        <v>316</v>
      </c>
      <c r="H213" s="69">
        <v>180000</v>
      </c>
      <c r="I213" s="69">
        <f t="shared" ref="I213" si="37">D213*F213*H213</f>
        <v>180000</v>
      </c>
      <c r="J213" s="46"/>
    </row>
    <row r="214" spans="1:11" x14ac:dyDescent="0.15">
      <c r="A214" s="93"/>
      <c r="B214" s="69" t="s">
        <v>384</v>
      </c>
      <c r="C214" s="69"/>
      <c r="D214" s="30">
        <v>1</v>
      </c>
      <c r="E214" s="30" t="s">
        <v>383</v>
      </c>
      <c r="F214" s="30">
        <v>1</v>
      </c>
      <c r="G214" s="30" t="s">
        <v>316</v>
      </c>
      <c r="H214" s="69">
        <v>680000</v>
      </c>
      <c r="I214" s="69">
        <f t="shared" ref="I214" si="38">D214*F214*H214</f>
        <v>680000</v>
      </c>
      <c r="J214" s="46"/>
    </row>
    <row r="215" spans="1:11" x14ac:dyDescent="0.15">
      <c r="A215" s="93"/>
      <c r="B215" s="29" t="s">
        <v>333</v>
      </c>
      <c r="C215" s="29"/>
      <c r="D215" s="30">
        <v>1</v>
      </c>
      <c r="E215" s="30" t="s">
        <v>316</v>
      </c>
      <c r="F215" s="30">
        <v>1</v>
      </c>
      <c r="G215" s="30" t="s">
        <v>31</v>
      </c>
      <c r="H215" s="29">
        <f>500000*1.17</f>
        <v>585000</v>
      </c>
      <c r="I215" s="29">
        <f t="shared" si="36"/>
        <v>585000</v>
      </c>
      <c r="J215" s="46"/>
    </row>
    <row r="216" spans="1:11" s="42" customFormat="1" x14ac:dyDescent="0.15">
      <c r="A216" s="93"/>
      <c r="B216" s="29" t="s">
        <v>113</v>
      </c>
      <c r="C216" s="29"/>
      <c r="D216" s="30">
        <v>1</v>
      </c>
      <c r="E216" s="30" t="s">
        <v>90</v>
      </c>
      <c r="F216" s="30">
        <v>1</v>
      </c>
      <c r="G216" s="30" t="s">
        <v>31</v>
      </c>
      <c r="H216" s="29">
        <f>50000*1.17</f>
        <v>58500</v>
      </c>
      <c r="I216" s="29">
        <f t="shared" si="29"/>
        <v>58500</v>
      </c>
      <c r="J216" s="31" t="s">
        <v>114</v>
      </c>
      <c r="K216" s="64"/>
    </row>
    <row r="217" spans="1:11" x14ac:dyDescent="0.15">
      <c r="A217" s="93"/>
      <c r="B217" s="29" t="s">
        <v>118</v>
      </c>
      <c r="C217" s="29" t="s">
        <v>332</v>
      </c>
      <c r="D217" s="30">
        <v>1</v>
      </c>
      <c r="E217" s="30" t="s">
        <v>90</v>
      </c>
      <c r="F217" s="30">
        <v>1</v>
      </c>
      <c r="G217" s="30" t="s">
        <v>31</v>
      </c>
      <c r="H217" s="29">
        <f>20000*1.17</f>
        <v>23400</v>
      </c>
      <c r="I217" s="29">
        <f t="shared" ref="I217:I218" si="39">D217*F217*H217</f>
        <v>23400</v>
      </c>
      <c r="J217" s="46" t="s">
        <v>114</v>
      </c>
    </row>
    <row r="218" spans="1:11" x14ac:dyDescent="0.15">
      <c r="A218" s="93"/>
      <c r="B218" s="29" t="s">
        <v>115</v>
      </c>
      <c r="C218" s="29" t="s">
        <v>116</v>
      </c>
      <c r="D218" s="30">
        <v>1</v>
      </c>
      <c r="E218" s="30" t="s">
        <v>90</v>
      </c>
      <c r="F218" s="30">
        <v>1</v>
      </c>
      <c r="G218" s="30" t="s">
        <v>31</v>
      </c>
      <c r="H218" s="29">
        <f>6000*1.17</f>
        <v>7020</v>
      </c>
      <c r="I218" s="29">
        <f t="shared" si="39"/>
        <v>7020</v>
      </c>
      <c r="J218" s="46" t="s">
        <v>114</v>
      </c>
    </row>
    <row r="219" spans="1:11" x14ac:dyDescent="0.15">
      <c r="A219" s="10" t="s">
        <v>119</v>
      </c>
      <c r="B219" s="10"/>
      <c r="C219" s="32"/>
      <c r="D219" s="10"/>
      <c r="E219" s="10"/>
      <c r="F219" s="10"/>
      <c r="G219" s="10"/>
      <c r="H219" s="10"/>
      <c r="I219" s="25">
        <f>SUM(I169:I218)</f>
        <v>2465920</v>
      </c>
    </row>
    <row r="220" spans="1:11" x14ac:dyDescent="0.15">
      <c r="A220" s="71" t="s">
        <v>120</v>
      </c>
      <c r="B220" s="72"/>
      <c r="C220" s="72"/>
      <c r="D220" s="72"/>
      <c r="E220" s="72"/>
      <c r="F220" s="72"/>
      <c r="G220" s="72"/>
      <c r="H220" s="73"/>
      <c r="I220" s="38">
        <f>I7+I12+I19+I22+I126+I158+I168+I219</f>
        <v>4962225</v>
      </c>
      <c r="J220" s="26"/>
    </row>
    <row r="221" spans="1:11" x14ac:dyDescent="0.15">
      <c r="A221" s="71" t="s">
        <v>121</v>
      </c>
      <c r="B221" s="72"/>
      <c r="C221" s="72"/>
      <c r="D221" s="72"/>
      <c r="E221" s="72"/>
      <c r="F221" s="72"/>
      <c r="G221" s="72"/>
      <c r="H221" s="73"/>
      <c r="I221" s="38">
        <f>I220*0.1</f>
        <v>496222.5</v>
      </c>
      <c r="J221" s="26"/>
    </row>
    <row r="222" spans="1:11" x14ac:dyDescent="0.15">
      <c r="A222" s="71" t="s">
        <v>122</v>
      </c>
      <c r="B222" s="72"/>
      <c r="C222" s="72"/>
      <c r="D222" s="72"/>
      <c r="E222" s="72"/>
      <c r="F222" s="72"/>
      <c r="G222" s="72"/>
      <c r="H222" s="73"/>
      <c r="I222" s="38">
        <f>(I220+I221)*0.06</f>
        <v>327506.84999999998</v>
      </c>
      <c r="J222" s="26"/>
    </row>
    <row r="223" spans="1:11" x14ac:dyDescent="0.15">
      <c r="A223" s="71" t="s">
        <v>123</v>
      </c>
      <c r="B223" s="72"/>
      <c r="C223" s="72"/>
      <c r="D223" s="72"/>
      <c r="E223" s="72"/>
      <c r="F223" s="72"/>
      <c r="G223" s="72"/>
      <c r="H223" s="73"/>
      <c r="I223" s="38">
        <f>SUM(I220:I222)</f>
        <v>5785954.3499999996</v>
      </c>
      <c r="J223" s="26"/>
    </row>
    <row r="224" spans="1:11" x14ac:dyDescent="0.15">
      <c r="A224" s="8" t="s">
        <v>124</v>
      </c>
      <c r="B224" s="8"/>
      <c r="C224" s="8"/>
      <c r="D224" s="8"/>
      <c r="E224" s="8"/>
      <c r="F224" s="8"/>
      <c r="G224" s="8"/>
      <c r="H224" s="8"/>
      <c r="I224" s="8"/>
    </row>
    <row r="225" spans="1:10" x14ac:dyDescent="0.25">
      <c r="A225" s="34" t="s">
        <v>125</v>
      </c>
      <c r="B225" s="34"/>
      <c r="C225" s="34"/>
      <c r="D225" s="34"/>
      <c r="E225" s="34"/>
      <c r="F225" s="34"/>
      <c r="G225" s="34"/>
      <c r="H225" s="34"/>
      <c r="I225" s="34"/>
      <c r="J225" s="39"/>
    </row>
    <row r="226" spans="1:10" x14ac:dyDescent="0.15">
      <c r="A226" s="35" t="s">
        <v>126</v>
      </c>
      <c r="B226" s="35"/>
      <c r="C226" s="35"/>
      <c r="D226" s="35"/>
      <c r="E226" s="35"/>
      <c r="F226" s="35"/>
      <c r="G226" s="35"/>
      <c r="H226" s="35"/>
      <c r="I226" s="35"/>
      <c r="J226" s="39"/>
    </row>
    <row r="227" spans="1:10" x14ac:dyDescent="0.15">
      <c r="A227" s="35" t="s">
        <v>127</v>
      </c>
      <c r="B227" s="35"/>
      <c r="C227" s="35"/>
      <c r="D227" s="35"/>
      <c r="E227" s="35"/>
      <c r="F227" s="35"/>
      <c r="G227" s="35"/>
      <c r="H227" s="35"/>
      <c r="I227" s="35"/>
      <c r="J227" s="39"/>
    </row>
    <row r="228" spans="1:10" x14ac:dyDescent="0.15">
      <c r="A228" s="35" t="s">
        <v>128</v>
      </c>
      <c r="B228" s="35"/>
      <c r="C228" s="35"/>
      <c r="D228" s="35"/>
      <c r="E228" s="35"/>
      <c r="F228" s="35"/>
      <c r="G228" s="35"/>
      <c r="H228" s="35"/>
      <c r="I228" s="35"/>
      <c r="J228" s="39"/>
    </row>
    <row r="229" spans="1:10" x14ac:dyDescent="0.15">
      <c r="A229" s="35" t="s">
        <v>129</v>
      </c>
      <c r="B229" s="35"/>
      <c r="C229" s="35"/>
      <c r="D229" s="35"/>
      <c r="E229" s="35"/>
      <c r="F229" s="35"/>
      <c r="G229" s="35"/>
      <c r="H229" s="35"/>
      <c r="I229" s="35"/>
      <c r="J229" s="39"/>
    </row>
    <row r="230" spans="1:10" x14ac:dyDescent="0.15">
      <c r="A230" s="35" t="s">
        <v>130</v>
      </c>
      <c r="B230" s="35"/>
      <c r="C230" s="35"/>
      <c r="D230" s="35"/>
      <c r="E230" s="35"/>
      <c r="F230" s="35"/>
      <c r="G230" s="35"/>
      <c r="H230" s="35"/>
      <c r="I230" s="35"/>
      <c r="J230" s="39"/>
    </row>
    <row r="231" spans="1:10" x14ac:dyDescent="0.15">
      <c r="A231" s="35" t="s">
        <v>131</v>
      </c>
      <c r="B231" s="35"/>
      <c r="C231" s="35"/>
      <c r="D231" s="35"/>
      <c r="E231" s="35"/>
      <c r="F231" s="35"/>
      <c r="G231" s="35"/>
      <c r="H231" s="35"/>
      <c r="I231" s="35"/>
      <c r="J231" s="39"/>
    </row>
    <row r="232" spans="1:10" x14ac:dyDescent="0.25">
      <c r="A232" s="36"/>
      <c r="B232" s="36"/>
      <c r="C232" s="36"/>
      <c r="D232" s="36"/>
      <c r="E232" s="36"/>
      <c r="F232" s="36"/>
      <c r="G232" s="36"/>
      <c r="H232" s="37"/>
      <c r="I232" s="37"/>
      <c r="J232" s="39"/>
    </row>
    <row r="233" spans="1:10" x14ac:dyDescent="0.25">
      <c r="A233" s="36"/>
      <c r="B233" s="36"/>
      <c r="C233" s="36"/>
      <c r="D233" s="36"/>
      <c r="E233" s="36"/>
      <c r="F233" s="36"/>
      <c r="G233" s="36"/>
      <c r="H233" s="37"/>
      <c r="I233" s="37"/>
      <c r="J233" s="39"/>
    </row>
    <row r="234" spans="1:10" x14ac:dyDescent="0.25">
      <c r="A234" s="36"/>
      <c r="B234" s="36"/>
      <c r="C234" s="36"/>
      <c r="D234" s="36"/>
      <c r="E234" s="36"/>
      <c r="F234" s="36"/>
      <c r="G234" s="36"/>
      <c r="H234" s="37"/>
      <c r="I234" s="37"/>
      <c r="J234" s="39"/>
    </row>
    <row r="235" spans="1:10" x14ac:dyDescent="0.25">
      <c r="A235" s="36"/>
      <c r="B235" s="36"/>
      <c r="C235" s="36"/>
      <c r="D235" s="36"/>
      <c r="E235" s="36"/>
      <c r="F235" s="36"/>
      <c r="G235" s="36"/>
      <c r="H235" s="37"/>
      <c r="I235" s="37"/>
      <c r="J235" s="39"/>
    </row>
    <row r="236" spans="1:10" x14ac:dyDescent="0.25">
      <c r="A236" s="36"/>
      <c r="B236" s="36"/>
      <c r="C236" s="36"/>
      <c r="D236" s="36"/>
      <c r="E236" s="36"/>
      <c r="F236" s="36"/>
      <c r="G236" s="36"/>
      <c r="H236" s="37"/>
      <c r="I236" s="37"/>
      <c r="J236" s="39"/>
    </row>
    <row r="237" spans="1:10" x14ac:dyDescent="0.25">
      <c r="A237" s="36"/>
      <c r="B237" s="36"/>
      <c r="C237" s="36"/>
      <c r="D237" s="36"/>
      <c r="E237" s="36"/>
      <c r="F237" s="36"/>
      <c r="G237" s="36"/>
      <c r="H237" s="37"/>
      <c r="I237" s="37"/>
      <c r="J237" s="39"/>
    </row>
  </sheetData>
  <mergeCells count="32">
    <mergeCell ref="A222:H222"/>
    <mergeCell ref="A223:H223"/>
    <mergeCell ref="A8:A11"/>
    <mergeCell ref="A13:A18"/>
    <mergeCell ref="A20:A21"/>
    <mergeCell ref="A23:A125"/>
    <mergeCell ref="A127:A157"/>
    <mergeCell ref="A159:A167"/>
    <mergeCell ref="A169:A218"/>
    <mergeCell ref="B169:B171"/>
    <mergeCell ref="B176:B180"/>
    <mergeCell ref="B188:B195"/>
    <mergeCell ref="B197:B199"/>
    <mergeCell ref="B200:B202"/>
    <mergeCell ref="B203:B205"/>
    <mergeCell ref="A22:H22"/>
    <mergeCell ref="A126:H126"/>
    <mergeCell ref="A220:H220"/>
    <mergeCell ref="A221:H221"/>
    <mergeCell ref="D4:G4"/>
    <mergeCell ref="H4:I4"/>
    <mergeCell ref="A7:H7"/>
    <mergeCell ref="A12:H12"/>
    <mergeCell ref="A19:H19"/>
    <mergeCell ref="C4:C5"/>
    <mergeCell ref="A4:B5"/>
    <mergeCell ref="B172:B175"/>
    <mergeCell ref="A1:I1"/>
    <mergeCell ref="D2:E2"/>
    <mergeCell ref="G2:I2"/>
    <mergeCell ref="D3:E3"/>
    <mergeCell ref="G3:I3"/>
  </mergeCells>
  <phoneticPr fontId="21" type="noConversion"/>
  <hyperlinks>
    <hyperlink ref="B3" r:id="rId1"/>
  </hyperlinks>
  <pageMargins left="0.69930555555555596" right="0.69930555555555596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【第二轮报价需求报价0604】</vt:lpstr>
      <vt:lpstr>【康辉会展报价0619】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2018-05-28T01:48:00Z</dcterms:created>
  <dcterms:modified xsi:type="dcterms:W3CDTF">2018-06-22T03:46:49Z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