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385" activeTab="1"/>
  </bookViews>
  <sheets>
    <sheet name="Summary" sheetId="20" r:id="rId1"/>
    <sheet name="Standard Conference Small " sheetId="21" r:id="rId2"/>
    <sheet name="交通费用报销明细" sheetId="22" r:id="rId3"/>
  </sheets>
  <definedNames>
    <definedName name="_xlnm.Print_Area" localSheetId="1">'Standard Conference Small '!#REF!</definedName>
  </definedNames>
  <calcPr calcId="144525"/>
</workbook>
</file>

<file path=xl/sharedStrings.xml><?xml version="1.0" encoding="utf-8"?>
<sst xmlns="http://schemas.openxmlformats.org/spreadsheetml/2006/main" count="245" uniqueCount="199">
  <si>
    <t>Company Information and Offer Summary(English Only)</t>
  </si>
  <si>
    <t xml:space="preserve">Project Name: </t>
  </si>
  <si>
    <t>BMW体验中心研讨会</t>
  </si>
  <si>
    <t>Quotation Date:</t>
  </si>
  <si>
    <t>2022.10.18</t>
  </si>
  <si>
    <t>Quotation Version Nr.:</t>
  </si>
  <si>
    <t>2nd</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</si>
  <si>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</si>
  <si>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</si>
  <si>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</si>
  <si>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</si>
  <si>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</si>
  <si>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</si>
  <si>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</si>
  <si>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</si>
  <si>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</si>
  <si>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</si>
  <si>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</si>
  <si>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</si>
  <si>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</si>
  <si>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</si>
  <si>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</si>
  <si>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</si>
  <si>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</si>
  <si>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</si>
  <si>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</si>
  <si>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</si>
  <si>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</si>
  <si>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</si>
  <si>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</si>
  <si>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</si>
  <si>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</si>
  <si>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</si>
  <si>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</si>
  <si>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</si>
  <si>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</si>
  <si>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</si>
  <si>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</si>
  <si>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</si>
  <si>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</si>
  <si>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</si>
  <si>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</si>
  <si>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charset val="134"/>
      </rPr>
      <t>Instruction</t>
    </r>
    <r>
      <rPr>
        <b/>
        <sz val="12"/>
        <color rgb="FFFF0000"/>
        <rFont val="BMWTypeRegular"/>
        <charset val="134"/>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</si>
  <si>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</si>
  <si>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</si>
  <si>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</si>
  <si>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</si>
  <si>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</si>
  <si>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</si>
  <si>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</si>
  <si>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</si>
  <si>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</si>
  <si>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</si>
  <si>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</si>
  <si>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</si>
  <si>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</si>
  <si>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</si>
  <si>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</si>
  <si>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</si>
  <si>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</si>
  <si>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</si>
  <si>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</si>
  <si>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</si>
  <si>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</si>
  <si>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</si>
  <si>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</si>
  <si>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</si>
  <si>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</si>
  <si>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</si>
  <si>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</si>
  <si>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</si>
  <si>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</si>
  <si>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</si>
  <si>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</si>
  <si>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</si>
  <si>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</si>
  <si>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</si>
  <si>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</si>
  <si>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</si>
  <si>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</si>
  <si>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</si>
  <si>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</si>
  <si>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</si>
  <si>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</si>
  <si>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</si>
  <si>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DTP / 2 D / 3 D Designer</t>
  </si>
  <si>
    <t>I A</t>
  </si>
  <si>
    <t>Sub-Total Agency Fees (Preparation)</t>
  </si>
  <si>
    <t>Agency Fees (On site)</t>
  </si>
  <si>
    <t>I B 1</t>
  </si>
  <si>
    <t>Account Manager</t>
  </si>
  <si>
    <t>会议当天现场支持人员</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</si>
  <si>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</si>
  <si>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</si>
  <si>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</si>
  <si>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</si>
  <si>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</si>
  <si>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</si>
  <si>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</si>
  <si>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</si>
  <si>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</si>
  <si>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Crew flights</t>
  </si>
  <si>
    <t>Round trip</t>
  </si>
  <si>
    <t>往返机票</t>
  </si>
  <si>
    <t>II A2</t>
  </si>
  <si>
    <t>Traffic</t>
  </si>
  <si>
    <t>unit</t>
  </si>
  <si>
    <t>经销商市内交通及高铁费用，具体见交通费用报销表</t>
  </si>
  <si>
    <t>II A3</t>
  </si>
  <si>
    <t>Agency Staff working on site traffic</t>
  </si>
  <si>
    <t>现场支持人员交通费用</t>
  </si>
  <si>
    <t>II A</t>
  </si>
  <si>
    <t>Sub-Total Onsite Event</t>
  </si>
  <si>
    <t>II</t>
  </si>
  <si>
    <t>Total Travel &amp; Accomodation</t>
  </si>
  <si>
    <t>Logistics &amp; Operations</t>
  </si>
  <si>
    <t xml:space="preserve">Details / Comments </t>
  </si>
  <si>
    <t>Materials</t>
  </si>
  <si>
    <t>III A 1</t>
  </si>
  <si>
    <t>Souvenir</t>
  </si>
  <si>
    <t>伴手礼：印刷照片+相框+保温杯，含照片打印设备，横幅等等</t>
  </si>
  <si>
    <t>III A 2</t>
  </si>
  <si>
    <t>car cover</t>
  </si>
  <si>
    <t>车衣</t>
  </si>
  <si>
    <t>III A</t>
  </si>
  <si>
    <t>Sub-Total Materials</t>
  </si>
  <si>
    <t>III</t>
  </si>
  <si>
    <t>Total Logistics &amp; Operation</t>
  </si>
  <si>
    <t>Hospitality</t>
  </si>
  <si>
    <t>IV A 1</t>
  </si>
  <si>
    <t>Venue rental event date(s)</t>
  </si>
  <si>
    <t>pax</t>
  </si>
  <si>
    <t>BMW驾驶中心场租（税后）</t>
  </si>
  <si>
    <t>IV A 2</t>
  </si>
  <si>
    <t>Accomodation</t>
  </si>
  <si>
    <t>上海凯宾斯基酒店，标间，13人</t>
  </si>
  <si>
    <t>IV A 3</t>
  </si>
  <si>
    <t>33座大巴，酒店-BMW驾驶中心接送费用，11.15-11.18
酒店-虹桥机场送机费用，11.18</t>
  </si>
  <si>
    <t>IV A 4</t>
  </si>
  <si>
    <t>Lunch</t>
  </si>
  <si>
    <t>午餐：餐食+水果 20人4天+摄影师2天</t>
  </si>
  <si>
    <t>IV A 5</t>
  </si>
  <si>
    <t>Tea break</t>
  </si>
  <si>
    <t>上下午茶歇，矿泉水</t>
  </si>
  <si>
    <t>IV A 6</t>
  </si>
  <si>
    <t>Dinner</t>
  </si>
  <si>
    <t>Day3-Day4晚餐</t>
  </si>
  <si>
    <t>IV A 7</t>
  </si>
  <si>
    <t>Gorup Dinner</t>
  </si>
  <si>
    <t>社会餐厅晚餐，小南国，圆桌包厢，含酒水饮料</t>
  </si>
  <si>
    <t>IV A</t>
  </si>
  <si>
    <t xml:space="preserve">Subtotal </t>
  </si>
  <si>
    <t>IV</t>
  </si>
  <si>
    <t>Total Hospitality</t>
  </si>
  <si>
    <t>Photo &amp; Video</t>
  </si>
  <si>
    <t>Photo &amp;Video crew</t>
  </si>
  <si>
    <t>V  1</t>
  </si>
  <si>
    <t>Photo crew</t>
  </si>
  <si>
    <t>day/person</t>
  </si>
  <si>
    <t>云摄影半天4小时</t>
  </si>
  <si>
    <t>V A</t>
  </si>
  <si>
    <t>V</t>
  </si>
  <si>
    <t>Total Photo &amp; Video</t>
  </si>
  <si>
    <t>2022BMW售后非技术内训师研讨会与会名单</t>
  </si>
  <si>
    <t>序号</t>
  </si>
  <si>
    <t>姓名</t>
  </si>
  <si>
    <t>经销商</t>
  </si>
  <si>
    <t>报销金额</t>
  </si>
  <si>
    <t>发票金额</t>
  </si>
  <si>
    <t>备注</t>
  </si>
  <si>
    <t>贾帅</t>
  </si>
  <si>
    <t>南宁粤宝</t>
  </si>
  <si>
    <t>沈凯</t>
  </si>
  <si>
    <t>嘉兴之宝</t>
  </si>
  <si>
    <t>王帅</t>
  </si>
  <si>
    <t>商丘宝莲明</t>
  </si>
  <si>
    <t>高铁票丢失，599</t>
  </si>
  <si>
    <t>柳猛</t>
  </si>
  <si>
    <t>商丘商德宝</t>
  </si>
  <si>
    <t>马训</t>
  </si>
  <si>
    <t>贵阳宝源</t>
  </si>
  <si>
    <t>刘张阳</t>
  </si>
  <si>
    <t>深圳创丰宝</t>
  </si>
  <si>
    <t>陈燕婷</t>
  </si>
  <si>
    <t>深圳宝源行</t>
  </si>
  <si>
    <t>无报销</t>
  </si>
  <si>
    <t>张芳艳</t>
  </si>
  <si>
    <t>宣城宝利丰</t>
  </si>
  <si>
    <t>吴玉洁</t>
  </si>
  <si>
    <t>丹阳宝德</t>
  </si>
  <si>
    <t>徐起</t>
  </si>
  <si>
    <t>东阳金昌宝顺</t>
  </si>
  <si>
    <t>高明洋</t>
  </si>
  <si>
    <t>哈尔滨宝诚</t>
  </si>
  <si>
    <t>孙伟</t>
  </si>
  <si>
    <t>济南大友宝龙</t>
  </si>
  <si>
    <t>高庆宇</t>
  </si>
  <si>
    <t>秦皇岛威宝</t>
  </si>
  <si>
    <t>合：</t>
  </si>
</sst>
</file>

<file path=xl/styles.xml><?xml version="1.0" encoding="utf-8"?>
<styleSheet xmlns="http://schemas.openxmlformats.org/spreadsheetml/2006/main">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
    <numFmt numFmtId="177" formatCode="[$¥-804]#,##0.00"/>
    <numFmt numFmtId="178" formatCode="[$¥-411]#,##0.00"/>
    <numFmt numFmtId="179" formatCode="0.00_ "/>
    <numFmt numFmtId="180" formatCode="[$¥-411]#,##0"/>
    <numFmt numFmtId="181" formatCode="_ [$¥-804]* #,##0.00_ ;_ [$¥-804]* \-#,##0.00_ ;_ [$¥-804]* &quot;-&quot;??_ ;_ @_ "/>
    <numFmt numFmtId="182" formatCode="[$¥-411]#,##0.00;\-[$¥-411]#,##0.00"/>
    <numFmt numFmtId="183" formatCode="_(* #,##0.00_);_(* \(#,##0.00\);_(* &quot;-&quot;??_);_(@_)"/>
    <numFmt numFmtId="184" formatCode="0_);[Red]\(0\)"/>
    <numFmt numFmtId="185" formatCode="_-[$¥-411]* #,##0_-;\-[$¥-411]* #,##0_-;_-[$¥-411]* &quot;-&quot;_-;_-@_-"/>
    <numFmt numFmtId="186" formatCode="#,##0.000;[Red]\-#,##0.000"/>
    <numFmt numFmtId="187" formatCode="_(* #,##0_);_(* \(#,##0\);_(* &quot;-&quot;??_);_(@_)"/>
    <numFmt numFmtId="188" formatCode="[$￥-804]#,##0.00;[Red][$￥-804]\-#,##0.00"/>
  </numFmts>
  <fonts count="47">
    <font>
      <sz val="11"/>
      <color theme="1"/>
      <name val="宋体"/>
      <charset val="134"/>
      <scheme val="minor"/>
    </font>
    <font>
      <b/>
      <sz val="16"/>
      <color theme="1"/>
      <name val="BMW Type Global Regular"/>
      <charset val="134"/>
    </font>
    <font>
      <b/>
      <sz val="12"/>
      <color theme="1"/>
      <name val="BMW Type Global Regular"/>
      <charset val="134"/>
    </font>
    <font>
      <sz val="10"/>
      <color theme="1"/>
      <name val="BMW Type Global Regular"/>
      <charset val="134"/>
    </font>
    <font>
      <sz val="11"/>
      <color theme="1"/>
      <name val="BMW Type Global Regular"/>
      <charset val="134"/>
    </font>
    <font>
      <sz val="14"/>
      <name val="MINI Serif"/>
      <charset val="134"/>
    </font>
    <font>
      <b/>
      <sz val="14"/>
      <name val="MINI Serif"/>
      <charset val="134"/>
    </font>
    <font>
      <b/>
      <sz val="14"/>
      <color theme="1"/>
      <name val="MINI Serif"/>
      <charset val="134"/>
    </font>
    <font>
      <sz val="14"/>
      <color theme="1"/>
      <name val="MINI Serif"/>
      <charset val="134"/>
    </font>
    <font>
      <sz val="14"/>
      <name val="宋体"/>
      <charset val="134"/>
    </font>
    <font>
      <sz val="14"/>
      <color theme="1"/>
      <name val="宋体"/>
      <charset val="134"/>
    </font>
    <font>
      <i/>
      <sz val="12"/>
      <name val="BMWTypeRegular"/>
      <charset val="134"/>
    </font>
    <font>
      <sz val="12"/>
      <name val="BMWTypeRegular"/>
      <charset val="134"/>
    </font>
    <font>
      <b/>
      <sz val="12"/>
      <name val="BMWTypeRegular"/>
      <charset val="134"/>
    </font>
    <font>
      <sz val="10"/>
      <name val="宋体"/>
      <charset val="134"/>
    </font>
    <font>
      <sz val="10"/>
      <name val="BMWTypeRegular"/>
      <charset val="134"/>
    </font>
    <font>
      <b/>
      <sz val="12"/>
      <color indexed="10"/>
      <name val="BMWTypeRegular"/>
      <charset val="134"/>
    </font>
    <font>
      <b/>
      <i/>
      <sz val="12"/>
      <color indexed="10"/>
      <name val="BMWTypeRegular"/>
      <charset val="134"/>
    </font>
    <font>
      <sz val="12"/>
      <color indexed="10"/>
      <name val="BMWTypeRegular"/>
      <charset val="134"/>
    </font>
    <font>
      <sz val="12"/>
      <name val="宋体"/>
      <charset val="134"/>
    </font>
    <font>
      <u/>
      <sz val="10"/>
      <color indexed="12"/>
      <name val="Verdana"/>
      <charset val="134"/>
    </font>
    <font>
      <sz val="12"/>
      <color theme="1"/>
      <name val="BMWTypeRegular"/>
      <charset val="134"/>
    </font>
    <font>
      <sz val="10"/>
      <name val="Arial"/>
      <charset val="134"/>
    </font>
    <font>
      <sz val="11"/>
      <color theme="1"/>
      <name val="宋体"/>
      <charset val="0"/>
      <scheme val="minor"/>
    </font>
    <font>
      <sz val="11"/>
      <color rgb="FF3F3F76"/>
      <name val="宋体"/>
      <charset val="0"/>
      <scheme val="minor"/>
    </font>
    <font>
      <sz val="10"/>
      <name val="Verdana"/>
      <charset val="134"/>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Times New Roman"/>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ahoma"/>
      <charset val="134"/>
    </font>
    <font>
      <sz val="11"/>
      <color indexed="8"/>
      <name val="宋体"/>
      <charset val="134"/>
    </font>
    <font>
      <b/>
      <u/>
      <sz val="12"/>
      <color indexed="10"/>
      <name val="BMWTypeRegular"/>
      <charset val="134"/>
    </font>
    <font>
      <b/>
      <sz val="12"/>
      <color rgb="FFFF0000"/>
      <name val="BMWTypeRegular"/>
      <charset val="134"/>
    </font>
  </fonts>
  <fills count="42">
    <fill>
      <patternFill patternType="none"/>
    </fill>
    <fill>
      <patternFill patternType="gray125"/>
    </fill>
    <fill>
      <patternFill patternType="solid">
        <fgColor theme="0"/>
        <bgColor indexed="64"/>
      </patternFill>
    </fill>
    <fill>
      <patternFill patternType="solid">
        <fgColor theme="0" tint="-0.349986266670736"/>
        <bgColor indexed="64"/>
      </patternFill>
    </fill>
    <fill>
      <patternFill patternType="solid">
        <fgColor theme="4" tint="0.599993896298105"/>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9">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176" fontId="22" fillId="0" borderId="0"/>
    <xf numFmtId="0" fontId="23" fillId="12" borderId="0" applyNumberFormat="0" applyBorder="0" applyAlignment="0" applyProtection="0">
      <alignment vertical="center"/>
    </xf>
    <xf numFmtId="0" fontId="24" fillId="13" borderId="17" applyNumberFormat="0" applyAlignment="0" applyProtection="0">
      <alignment vertical="center"/>
    </xf>
    <xf numFmtId="41" fontId="0" fillId="0" borderId="0" applyFont="0" applyFill="0" applyBorder="0" applyAlignment="0" applyProtection="0">
      <alignment vertical="center"/>
    </xf>
    <xf numFmtId="177" fontId="25" fillId="0" borderId="0"/>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183" fontId="0" fillId="0" borderId="0" applyFont="0" applyFill="0" applyBorder="0" applyAlignment="0" applyProtection="0"/>
    <xf numFmtId="0" fontId="27" fillId="16" borderId="0" applyNumberFormat="0" applyBorder="0" applyAlignment="0" applyProtection="0">
      <alignment vertical="center"/>
    </xf>
    <xf numFmtId="0" fontId="20"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7" borderId="18" applyNumberFormat="0" applyFont="0" applyAlignment="0" applyProtection="0">
      <alignment vertical="center"/>
    </xf>
    <xf numFmtId="185" fontId="0" fillId="0" borderId="0"/>
    <xf numFmtId="0" fontId="27" fillId="1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182" fontId="25" fillId="0" borderId="0">
      <alignment vertical="center"/>
    </xf>
    <xf numFmtId="0" fontId="33" fillId="0" borderId="19" applyNumberFormat="0" applyFill="0" applyAlignment="0" applyProtection="0">
      <alignment vertical="center"/>
    </xf>
    <xf numFmtId="182" fontId="25" fillId="0" borderId="0"/>
    <xf numFmtId="0" fontId="34" fillId="0" borderId="19" applyNumberFormat="0" applyFill="0" applyAlignment="0" applyProtection="0">
      <alignment vertical="center"/>
    </xf>
    <xf numFmtId="177" fontId="0" fillId="0" borderId="0"/>
    <xf numFmtId="0" fontId="19" fillId="0" borderId="0"/>
    <xf numFmtId="0" fontId="27" fillId="19" borderId="0" applyNumberFormat="0" applyBorder="0" applyAlignment="0" applyProtection="0">
      <alignment vertical="center"/>
    </xf>
    <xf numFmtId="0" fontId="29" fillId="0" borderId="20" applyNumberFormat="0" applyFill="0" applyAlignment="0" applyProtection="0">
      <alignment vertical="center"/>
    </xf>
    <xf numFmtId="0" fontId="27" fillId="20" borderId="0" applyNumberFormat="0" applyBorder="0" applyAlignment="0" applyProtection="0">
      <alignment vertical="center"/>
    </xf>
    <xf numFmtId="0" fontId="35" fillId="21" borderId="21" applyNumberFormat="0" applyAlignment="0" applyProtection="0">
      <alignment vertical="center"/>
    </xf>
    <xf numFmtId="0" fontId="36" fillId="21" borderId="17" applyNumberFormat="0" applyAlignment="0" applyProtection="0">
      <alignment vertical="center"/>
    </xf>
    <xf numFmtId="176" fontId="25" fillId="0" borderId="0"/>
    <xf numFmtId="0" fontId="37" fillId="22" borderId="22" applyNumberFormat="0" applyAlignment="0" applyProtection="0">
      <alignment vertical="center"/>
    </xf>
    <xf numFmtId="0" fontId="27" fillId="23" borderId="0" applyNumberFormat="0" applyBorder="0" applyAlignment="0" applyProtection="0">
      <alignment vertical="center"/>
    </xf>
    <xf numFmtId="178" fontId="38" fillId="0" borderId="0"/>
    <xf numFmtId="0" fontId="23" fillId="24" borderId="0" applyNumberFormat="0" applyBorder="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177" fontId="25" fillId="0" borderId="0"/>
    <xf numFmtId="0" fontId="23" fillId="27" borderId="0" applyNumberFormat="0" applyBorder="0" applyAlignment="0" applyProtection="0">
      <alignment vertical="center"/>
    </xf>
    <xf numFmtId="0" fontId="27" fillId="28" borderId="0" applyNumberFormat="0" applyBorder="0" applyAlignment="0" applyProtection="0">
      <alignment vertical="center"/>
    </xf>
    <xf numFmtId="0" fontId="23" fillId="29" borderId="0" applyNumberFormat="0" applyBorder="0" applyAlignment="0" applyProtection="0">
      <alignment vertical="center"/>
    </xf>
    <xf numFmtId="0" fontId="23" fillId="4" borderId="0" applyNumberFormat="0" applyBorder="0" applyAlignment="0" applyProtection="0">
      <alignment vertical="center"/>
    </xf>
    <xf numFmtId="0" fontId="23" fillId="30" borderId="0" applyNumberFormat="0" applyBorder="0" applyAlignment="0" applyProtection="0">
      <alignment vertical="center"/>
    </xf>
    <xf numFmtId="180" fontId="25" fillId="0" borderId="0"/>
    <xf numFmtId="0" fontId="23"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176" fontId="38" fillId="0" borderId="0">
      <alignment vertical="center"/>
    </xf>
    <xf numFmtId="0" fontId="43" fillId="0" borderId="0">
      <alignment vertical="center"/>
    </xf>
    <xf numFmtId="0" fontId="23" fillId="34" borderId="0" applyNumberFormat="0" applyBorder="0" applyAlignment="0" applyProtection="0">
      <alignment vertical="center"/>
    </xf>
    <xf numFmtId="180" fontId="25" fillId="0" borderId="0"/>
    <xf numFmtId="176" fontId="0" fillId="0" borderId="0"/>
    <xf numFmtId="0" fontId="23" fillId="35" borderId="0" applyNumberFormat="0" applyBorder="0" applyAlignment="0" applyProtection="0">
      <alignment vertical="center"/>
    </xf>
    <xf numFmtId="0" fontId="27" fillId="36" borderId="0" applyNumberFormat="0" applyBorder="0" applyAlignment="0" applyProtection="0">
      <alignment vertical="center"/>
    </xf>
    <xf numFmtId="0" fontId="23"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3" fillId="40" borderId="0" applyNumberFormat="0" applyBorder="0" applyAlignment="0" applyProtection="0">
      <alignment vertical="center"/>
    </xf>
    <xf numFmtId="0" fontId="27" fillId="41" borderId="0" applyNumberFormat="0" applyBorder="0" applyAlignment="0" applyProtection="0">
      <alignment vertical="center"/>
    </xf>
    <xf numFmtId="178" fontId="25" fillId="0" borderId="0"/>
    <xf numFmtId="176" fontId="25" fillId="0" borderId="0"/>
    <xf numFmtId="176" fontId="25" fillId="0" borderId="0"/>
    <xf numFmtId="176" fontId="25" fillId="0" borderId="0">
      <alignment vertical="center"/>
    </xf>
    <xf numFmtId="0" fontId="25" fillId="0" borderId="0"/>
    <xf numFmtId="176" fontId="0" fillId="0" borderId="0"/>
    <xf numFmtId="0" fontId="19" fillId="0" borderId="0">
      <alignment vertical="center"/>
    </xf>
    <xf numFmtId="182" fontId="0" fillId="0" borderId="0"/>
    <xf numFmtId="182" fontId="0" fillId="0" borderId="0"/>
    <xf numFmtId="182" fontId="0" fillId="0" borderId="0"/>
    <xf numFmtId="0" fontId="44" fillId="0" borderId="0">
      <alignment vertical="center"/>
    </xf>
    <xf numFmtId="0" fontId="0" fillId="0" borderId="0"/>
    <xf numFmtId="0" fontId="0" fillId="0" borderId="0"/>
    <xf numFmtId="0" fontId="44" fillId="0" borderId="0">
      <alignment vertical="center"/>
    </xf>
    <xf numFmtId="176" fontId="0" fillId="0" borderId="0"/>
    <xf numFmtId="177" fontId="0" fillId="0" borderId="0"/>
    <xf numFmtId="0" fontId="19" fillId="0" borderId="0">
      <alignment vertical="center"/>
    </xf>
    <xf numFmtId="43" fontId="44" fillId="0" borderId="0" applyFont="0" applyFill="0" applyBorder="0" applyAlignment="0" applyProtection="0">
      <alignment vertical="center"/>
    </xf>
    <xf numFmtId="181" fontId="38" fillId="0" borderId="0"/>
    <xf numFmtId="182" fontId="38" fillId="0" borderId="0"/>
    <xf numFmtId="177" fontId="38" fillId="0" borderId="0"/>
    <xf numFmtId="176" fontId="38" fillId="0" borderId="0"/>
    <xf numFmtId="180" fontId="38" fillId="0" borderId="0">
      <alignment vertical="center"/>
    </xf>
    <xf numFmtId="180" fontId="38" fillId="0" borderId="0"/>
    <xf numFmtId="0" fontId="0" fillId="0" borderId="0"/>
  </cellStyleXfs>
  <cellXfs count="166">
    <xf numFmtId="0" fontId="0" fillId="0" borderId="0" xfId="0"/>
    <xf numFmtId="0" fontId="0" fillId="0" borderId="0" xfId="0" applyFill="1" applyAlignment="1"/>
    <xf numFmtId="0" fontId="1" fillId="2" borderId="1" xfId="88" applyFont="1" applyFill="1" applyBorder="1" applyAlignment="1">
      <alignment horizontal="center" vertical="center"/>
    </xf>
    <xf numFmtId="0" fontId="2" fillId="3" borderId="2" xfId="88" applyFont="1" applyFill="1" applyBorder="1" applyAlignment="1">
      <alignment horizontal="center" vertical="center"/>
    </xf>
    <xf numFmtId="0" fontId="3" fillId="0" borderId="1" xfId="88" applyFont="1" applyFill="1" applyBorder="1" applyAlignment="1">
      <alignment horizontal="center"/>
    </xf>
    <xf numFmtId="0" fontId="4" fillId="0" borderId="1" xfId="88" applyFont="1" applyFill="1" applyBorder="1" applyAlignment="1">
      <alignment horizontal="center" vertical="center"/>
    </xf>
    <xf numFmtId="0" fontId="3" fillId="0" borderId="1" xfId="88" applyNumberFormat="1" applyFont="1" applyFill="1" applyBorder="1" applyAlignment="1">
      <alignment horizontal="center" vertical="center"/>
    </xf>
    <xf numFmtId="49" fontId="3" fillId="0" borderId="1" xfId="88" applyNumberFormat="1" applyFont="1" applyFill="1" applyBorder="1" applyAlignment="1">
      <alignment horizontal="center" vertical="center"/>
    </xf>
    <xf numFmtId="179" fontId="3" fillId="0" borderId="1" xfId="88" applyNumberFormat="1" applyFont="1" applyFill="1" applyBorder="1" applyAlignment="1">
      <alignment horizontal="center" vertical="center"/>
    </xf>
    <xf numFmtId="1" fontId="3" fillId="0" borderId="1" xfId="88" applyNumberFormat="1" applyFont="1" applyFill="1" applyBorder="1" applyAlignment="1">
      <alignment horizontal="center" vertical="center"/>
    </xf>
    <xf numFmtId="1" fontId="3" fillId="0" borderId="3" xfId="88" applyNumberFormat="1" applyFont="1" applyFill="1" applyBorder="1" applyAlignment="1">
      <alignment horizontal="center" vertical="center"/>
    </xf>
    <xf numFmtId="1" fontId="3" fillId="0" borderId="4" xfId="88" applyNumberFormat="1" applyFont="1" applyFill="1" applyBorder="1" applyAlignment="1">
      <alignment horizontal="center" vertical="center"/>
    </xf>
    <xf numFmtId="176" fontId="5" fillId="0" borderId="0" xfId="56" applyFont="1" applyFill="1" applyAlignment="1">
      <alignment horizontal="left" vertical="center"/>
    </xf>
    <xf numFmtId="49" fontId="5" fillId="0" borderId="0" xfId="56" applyNumberFormat="1" applyFont="1" applyAlignment="1">
      <alignment horizontal="left" vertical="center"/>
    </xf>
    <xf numFmtId="176" fontId="5" fillId="0" borderId="0" xfId="56" applyFont="1" applyAlignment="1">
      <alignment horizontal="left" vertical="center"/>
    </xf>
    <xf numFmtId="187" fontId="5" fillId="0" borderId="0" xfId="10" applyNumberFormat="1" applyFont="1" applyAlignment="1">
      <alignment horizontal="left" vertical="center"/>
    </xf>
    <xf numFmtId="177" fontId="5" fillId="0" borderId="0" xfId="56" applyNumberFormat="1" applyFont="1" applyAlignment="1">
      <alignment horizontal="left" vertical="center"/>
    </xf>
    <xf numFmtId="49" fontId="6" fillId="4" borderId="1" xfId="0" applyNumberFormat="1" applyFont="1" applyFill="1" applyBorder="1" applyAlignment="1">
      <alignment horizontal="left" vertical="center"/>
    </xf>
    <xf numFmtId="0" fontId="6" fillId="4" borderId="1" xfId="0" applyFont="1" applyFill="1" applyBorder="1" applyAlignment="1">
      <alignment horizontal="left" vertical="center"/>
    </xf>
    <xf numFmtId="187" fontId="6" fillId="4" borderId="1" xfId="10" applyNumberFormat="1" applyFont="1" applyFill="1" applyBorder="1" applyAlignment="1">
      <alignment horizontal="left" vertical="center"/>
    </xf>
    <xf numFmtId="176" fontId="6" fillId="4" borderId="1" xfId="0" applyNumberFormat="1" applyFont="1" applyFill="1" applyBorder="1" applyAlignment="1">
      <alignment horizontal="left" vertical="center"/>
    </xf>
    <xf numFmtId="177" fontId="6" fillId="4" borderId="1" xfId="0" applyNumberFormat="1" applyFont="1" applyFill="1" applyBorder="1" applyAlignment="1">
      <alignment horizontal="left" vertical="center"/>
    </xf>
    <xf numFmtId="177" fontId="6" fillId="5" borderId="1" xfId="7" applyFont="1" applyFill="1" applyBorder="1" applyAlignment="1">
      <alignment horizontal="left" vertical="center"/>
    </xf>
    <xf numFmtId="187" fontId="6" fillId="5" borderId="1" xfId="10" applyNumberFormat="1" applyFont="1" applyFill="1" applyBorder="1" applyAlignment="1">
      <alignment horizontal="left" vertical="center"/>
    </xf>
    <xf numFmtId="187" fontId="6" fillId="5" borderId="1" xfId="10" applyNumberFormat="1" applyFont="1" applyFill="1" applyBorder="1" applyAlignment="1">
      <alignment horizontal="left" vertical="center" wrapText="1"/>
    </xf>
    <xf numFmtId="177" fontId="6" fillId="5" borderId="1" xfId="7" applyFont="1" applyFill="1" applyBorder="1" applyAlignment="1">
      <alignment horizontal="left" vertical="center" wrapText="1"/>
    </xf>
    <xf numFmtId="49"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xf>
    <xf numFmtId="187" fontId="6" fillId="3" borderId="1" xfId="10" applyNumberFormat="1" applyFont="1" applyFill="1" applyBorder="1" applyAlignment="1">
      <alignment horizontal="left" vertical="center"/>
    </xf>
    <xf numFmtId="176" fontId="6" fillId="3" borderId="1" xfId="0" applyNumberFormat="1" applyFont="1" applyFill="1" applyBorder="1" applyAlignment="1">
      <alignment horizontal="left" vertical="center"/>
    </xf>
    <xf numFmtId="177" fontId="6" fillId="3" borderId="1" xfId="0" applyNumberFormat="1" applyFont="1" applyFill="1" applyBorder="1" applyAlignment="1">
      <alignment horizontal="left" vertical="center"/>
    </xf>
    <xf numFmtId="49" fontId="6" fillId="6" borderId="5" xfId="79" applyNumberFormat="1" applyFont="1" applyFill="1" applyBorder="1" applyAlignment="1">
      <alignment horizontal="left" vertical="center"/>
    </xf>
    <xf numFmtId="177" fontId="6" fillId="6" borderId="1" xfId="84" applyFont="1" applyFill="1" applyBorder="1" applyAlignment="1">
      <alignment horizontal="left" vertical="center"/>
    </xf>
    <xf numFmtId="187" fontId="6" fillId="6" borderId="1" xfId="10" applyNumberFormat="1" applyFont="1" applyFill="1" applyBorder="1" applyAlignment="1">
      <alignment horizontal="left" vertical="center"/>
    </xf>
    <xf numFmtId="187" fontId="6" fillId="6" borderId="1" xfId="10" applyNumberFormat="1" applyFont="1" applyFill="1" applyBorder="1" applyAlignment="1">
      <alignment horizontal="left" vertical="center" wrapText="1"/>
    </xf>
    <xf numFmtId="177" fontId="6" fillId="6" borderId="1" xfId="42" applyFont="1" applyFill="1" applyBorder="1" applyAlignment="1">
      <alignment horizontal="left" vertical="center" wrapText="1"/>
    </xf>
    <xf numFmtId="0" fontId="5" fillId="0" borderId="1" xfId="33" applyNumberFormat="1" applyFont="1" applyBorder="1" applyAlignment="1">
      <alignment horizontal="left" vertical="center"/>
    </xf>
    <xf numFmtId="176" fontId="5" fillId="0" borderId="1" xfId="69" applyFont="1" applyBorder="1" applyAlignment="1">
      <alignment horizontal="left" vertical="center" wrapText="1"/>
    </xf>
    <xf numFmtId="187" fontId="5" fillId="0" borderId="1" xfId="10" applyNumberFormat="1" applyFont="1" applyFill="1" applyBorder="1" applyAlignment="1">
      <alignment horizontal="left" vertical="center" wrapText="1"/>
    </xf>
    <xf numFmtId="187" fontId="5" fillId="0" borderId="1" xfId="10" applyNumberFormat="1" applyFont="1" applyFill="1" applyBorder="1" applyAlignment="1">
      <alignment horizontal="right" vertical="center" wrapText="1"/>
    </xf>
    <xf numFmtId="176" fontId="5" fillId="2" borderId="1" xfId="69" applyFont="1" applyFill="1" applyBorder="1" applyAlignment="1">
      <alignment vertical="center"/>
    </xf>
    <xf numFmtId="176" fontId="5" fillId="2" borderId="1" xfId="56" applyFont="1" applyFill="1" applyBorder="1" applyAlignment="1">
      <alignment horizontal="left" vertical="center"/>
    </xf>
    <xf numFmtId="176" fontId="6" fillId="5" borderId="6" xfId="33" applyFont="1" applyFill="1" applyBorder="1" applyAlignment="1">
      <alignment horizontal="left" vertical="center"/>
    </xf>
    <xf numFmtId="176" fontId="6" fillId="5" borderId="7" xfId="33" applyFont="1" applyFill="1" applyBorder="1" applyAlignment="1">
      <alignment horizontal="left" vertical="center"/>
    </xf>
    <xf numFmtId="187" fontId="6" fillId="5" borderId="7" xfId="10" applyNumberFormat="1" applyFont="1" applyFill="1" applyBorder="1" applyAlignment="1">
      <alignment horizontal="left" vertical="center"/>
    </xf>
    <xf numFmtId="187" fontId="6" fillId="5" borderId="7" xfId="10" applyNumberFormat="1" applyFont="1" applyFill="1" applyBorder="1" applyAlignment="1">
      <alignment horizontal="left" vertical="center" wrapText="1"/>
    </xf>
    <xf numFmtId="177" fontId="6" fillId="5" borderId="7" xfId="33" applyNumberFormat="1" applyFont="1" applyFill="1" applyBorder="1" applyAlignment="1">
      <alignment vertical="center" wrapText="1"/>
    </xf>
    <xf numFmtId="177" fontId="6" fillId="5" borderId="7" xfId="33" applyNumberFormat="1" applyFont="1" applyFill="1" applyBorder="1" applyAlignment="1">
      <alignment horizontal="left" vertical="center" wrapText="1"/>
    </xf>
    <xf numFmtId="177" fontId="6" fillId="6" borderId="1" xfId="84" applyFont="1" applyFill="1" applyBorder="1" applyAlignment="1">
      <alignment vertical="center"/>
    </xf>
    <xf numFmtId="0" fontId="5" fillId="0" borderId="1" xfId="3" applyNumberFormat="1" applyFont="1" applyBorder="1" applyAlignment="1">
      <alignment horizontal="left" vertical="center"/>
    </xf>
    <xf numFmtId="177" fontId="5" fillId="2" borderId="1" xfId="3" applyNumberFormat="1" applyFont="1" applyFill="1" applyBorder="1" applyAlignment="1">
      <alignment horizontal="left" vertical="center" wrapText="1"/>
    </xf>
    <xf numFmtId="176" fontId="6" fillId="3" borderId="1" xfId="0" applyNumberFormat="1" applyFont="1" applyFill="1" applyBorder="1" applyAlignment="1">
      <alignment vertical="center"/>
    </xf>
    <xf numFmtId="176" fontId="5" fillId="0" borderId="0" xfId="56" applyFont="1" applyAlignment="1">
      <alignment vertical="center"/>
    </xf>
    <xf numFmtId="177" fontId="6" fillId="5" borderId="1" xfId="7" applyFont="1" applyFill="1" applyBorder="1" applyAlignment="1">
      <alignment vertical="center" wrapText="1"/>
    </xf>
    <xf numFmtId="0" fontId="5" fillId="0" borderId="1" xfId="33" applyNumberFormat="1" applyFont="1" applyFill="1" applyBorder="1" applyAlignment="1">
      <alignment horizontal="left" vertical="center"/>
    </xf>
    <xf numFmtId="176" fontId="5" fillId="0" borderId="1" xfId="69" applyFont="1" applyFill="1" applyBorder="1" applyAlignment="1">
      <alignment horizontal="left" vertical="center" wrapText="1"/>
    </xf>
    <xf numFmtId="176" fontId="5" fillId="0" borderId="1" xfId="69" applyFont="1" applyFill="1" applyBorder="1" applyAlignment="1">
      <alignment vertical="center"/>
    </xf>
    <xf numFmtId="177" fontId="5" fillId="0" borderId="1" xfId="3" applyNumberFormat="1" applyFont="1" applyFill="1" applyBorder="1" applyAlignment="1">
      <alignment horizontal="left" vertical="center" wrapText="1"/>
    </xf>
    <xf numFmtId="187" fontId="5" fillId="2" borderId="1" xfId="10" applyNumberFormat="1" applyFont="1" applyFill="1" applyBorder="1" applyAlignment="1">
      <alignment horizontal="left" vertical="center" wrapText="1"/>
    </xf>
    <xf numFmtId="177" fontId="5" fillId="0" borderId="1" xfId="3" applyNumberFormat="1" applyFont="1" applyBorder="1" applyAlignment="1">
      <alignment horizontal="left" vertical="center" wrapText="1"/>
    </xf>
    <xf numFmtId="49" fontId="7" fillId="3" borderId="2" xfId="0" applyNumberFormat="1" applyFont="1" applyFill="1" applyBorder="1" applyAlignment="1">
      <alignment horizontal="left" vertical="center"/>
    </xf>
    <xf numFmtId="0" fontId="7" fillId="3" borderId="2" xfId="0" applyFont="1" applyFill="1" applyBorder="1" applyAlignment="1">
      <alignment horizontal="left" vertical="center"/>
    </xf>
    <xf numFmtId="187" fontId="7" fillId="3" borderId="2" xfId="10" applyNumberFormat="1" applyFont="1" applyFill="1" applyBorder="1" applyAlignment="1">
      <alignment horizontal="left" vertical="center"/>
    </xf>
    <xf numFmtId="176" fontId="7" fillId="3" borderId="2" xfId="0" applyNumberFormat="1" applyFont="1" applyFill="1" applyBorder="1" applyAlignment="1">
      <alignment horizontal="left" vertical="center"/>
    </xf>
    <xf numFmtId="177" fontId="7" fillId="3" borderId="2" xfId="0" applyNumberFormat="1" applyFont="1" applyFill="1" applyBorder="1" applyAlignment="1">
      <alignment horizontal="left" vertical="center"/>
    </xf>
    <xf numFmtId="177" fontId="7" fillId="5" borderId="1" xfId="7" applyFont="1" applyFill="1" applyBorder="1" applyAlignment="1">
      <alignment horizontal="left" vertical="center"/>
    </xf>
    <xf numFmtId="187" fontId="7" fillId="5" borderId="1" xfId="10" applyNumberFormat="1" applyFont="1" applyFill="1" applyBorder="1" applyAlignment="1">
      <alignment horizontal="left" vertical="center"/>
    </xf>
    <xf numFmtId="187" fontId="7" fillId="5" borderId="1" xfId="10" applyNumberFormat="1" applyFont="1" applyFill="1" applyBorder="1" applyAlignment="1">
      <alignment horizontal="left" vertical="center" wrapText="1"/>
    </xf>
    <xf numFmtId="177" fontId="7" fillId="5" borderId="1" xfId="7" applyFont="1" applyFill="1" applyBorder="1" applyAlignment="1">
      <alignment horizontal="left" vertical="center" wrapText="1"/>
    </xf>
    <xf numFmtId="176" fontId="7" fillId="5" borderId="6" xfId="33" applyFont="1" applyFill="1" applyBorder="1" applyAlignment="1">
      <alignment horizontal="left" vertical="center"/>
    </xf>
    <xf numFmtId="176" fontId="7" fillId="5" borderId="7" xfId="33" applyFont="1" applyFill="1" applyBorder="1" applyAlignment="1">
      <alignment horizontal="left" vertical="center"/>
    </xf>
    <xf numFmtId="187" fontId="7" fillId="5" borderId="7" xfId="10" applyNumberFormat="1" applyFont="1" applyFill="1" applyBorder="1" applyAlignment="1">
      <alignment horizontal="left" vertical="center"/>
    </xf>
    <xf numFmtId="187" fontId="7" fillId="5" borderId="7" xfId="10" applyNumberFormat="1" applyFont="1" applyFill="1" applyBorder="1" applyAlignment="1">
      <alignment horizontal="left" vertical="center" wrapText="1"/>
    </xf>
    <xf numFmtId="177" fontId="7" fillId="5" borderId="7" xfId="33" applyNumberFormat="1" applyFont="1" applyFill="1" applyBorder="1" applyAlignment="1">
      <alignment horizontal="left" vertical="center" wrapText="1"/>
    </xf>
    <xf numFmtId="0" fontId="8" fillId="0" borderId="1" xfId="3" applyNumberFormat="1" applyFont="1" applyBorder="1" applyAlignment="1">
      <alignment horizontal="left" vertical="center"/>
    </xf>
    <xf numFmtId="176" fontId="8" fillId="0" borderId="1" xfId="69" applyFont="1" applyBorder="1" applyAlignment="1">
      <alignment horizontal="left" vertical="center" wrapText="1"/>
    </xf>
    <xf numFmtId="187" fontId="8" fillId="0" borderId="1" xfId="10" applyNumberFormat="1" applyFont="1" applyFill="1" applyBorder="1" applyAlignment="1">
      <alignment horizontal="left" vertical="center" wrapText="1"/>
    </xf>
    <xf numFmtId="187" fontId="8" fillId="0" borderId="1" xfId="10" applyNumberFormat="1" applyFont="1" applyFill="1" applyBorder="1" applyAlignment="1">
      <alignment horizontal="right" vertical="center" wrapText="1"/>
    </xf>
    <xf numFmtId="184" fontId="8" fillId="0" borderId="1" xfId="10" applyNumberFormat="1" applyFont="1" applyFill="1" applyBorder="1" applyAlignment="1">
      <alignment horizontal="right" vertical="center" wrapText="1"/>
    </xf>
    <xf numFmtId="176" fontId="8" fillId="0" borderId="1" xfId="69" applyFont="1" applyBorder="1" applyAlignment="1">
      <alignment horizontal="left" vertical="center"/>
    </xf>
    <xf numFmtId="177" fontId="8" fillId="0" borderId="1" xfId="3" applyNumberFormat="1" applyFont="1" applyBorder="1" applyAlignment="1">
      <alignment horizontal="left" vertical="center" wrapText="1"/>
    </xf>
    <xf numFmtId="49" fontId="7" fillId="3" borderId="1" xfId="0" applyNumberFormat="1" applyFont="1" applyFill="1" applyBorder="1" applyAlignment="1">
      <alignment horizontal="left" vertical="center"/>
    </xf>
    <xf numFmtId="0" fontId="7" fillId="3" borderId="1" xfId="0" applyFont="1" applyFill="1" applyBorder="1" applyAlignment="1">
      <alignment horizontal="left" vertical="center"/>
    </xf>
    <xf numFmtId="187" fontId="7" fillId="3" borderId="1" xfId="10" applyNumberFormat="1" applyFont="1" applyFill="1" applyBorder="1" applyAlignment="1">
      <alignment horizontal="left" vertical="center"/>
    </xf>
    <xf numFmtId="176" fontId="7" fillId="3" borderId="1" xfId="0" applyNumberFormat="1" applyFont="1" applyFill="1" applyBorder="1" applyAlignment="1">
      <alignment horizontal="left" vertical="center"/>
    </xf>
    <xf numFmtId="177" fontId="7" fillId="3" borderId="1" xfId="0" applyNumberFormat="1" applyFont="1" applyFill="1" applyBorder="1" applyAlignment="1">
      <alignment horizontal="left" vertical="center"/>
    </xf>
    <xf numFmtId="176" fontId="8" fillId="0" borderId="0" xfId="56" applyFont="1" applyAlignment="1">
      <alignment horizontal="left" vertical="center"/>
    </xf>
    <xf numFmtId="187" fontId="8" fillId="0" borderId="0" xfId="10" applyNumberFormat="1" applyFont="1" applyAlignment="1">
      <alignment horizontal="left" vertical="center"/>
    </xf>
    <xf numFmtId="176" fontId="6" fillId="4" borderId="1" xfId="33" applyFont="1" applyFill="1" applyBorder="1" applyAlignment="1">
      <alignment horizontal="left" vertical="center" wrapText="1"/>
    </xf>
    <xf numFmtId="176" fontId="6" fillId="3" borderId="1" xfId="33" applyFont="1" applyFill="1" applyBorder="1" applyAlignment="1">
      <alignment horizontal="left" vertical="center" wrapText="1"/>
    </xf>
    <xf numFmtId="49" fontId="6" fillId="6" borderId="8" xfId="79" applyNumberFormat="1" applyFont="1" applyFill="1" applyBorder="1" applyAlignment="1">
      <alignment horizontal="left" vertical="center"/>
    </xf>
    <xf numFmtId="176" fontId="5" fillId="0" borderId="1" xfId="69" applyFont="1" applyBorder="1" applyAlignment="1">
      <alignment vertical="center" wrapText="1"/>
    </xf>
    <xf numFmtId="176" fontId="9" fillId="0" borderId="1" xfId="69" applyFont="1" applyBorder="1" applyAlignment="1">
      <alignment vertical="center" wrapText="1"/>
    </xf>
    <xf numFmtId="176" fontId="6" fillId="5" borderId="9" xfId="33" applyFont="1" applyFill="1" applyBorder="1" applyAlignment="1">
      <alignment horizontal="left" vertical="center" wrapText="1"/>
    </xf>
    <xf numFmtId="176" fontId="9" fillId="0" borderId="1" xfId="69" applyFont="1" applyFill="1" applyBorder="1" applyAlignment="1">
      <alignment vertical="center" wrapText="1"/>
    </xf>
    <xf numFmtId="176" fontId="9" fillId="0" borderId="1" xfId="3" applyFont="1" applyBorder="1" applyAlignment="1">
      <alignment horizontal="left" vertical="center" wrapText="1"/>
    </xf>
    <xf numFmtId="176" fontId="9" fillId="0" borderId="1" xfId="3" applyFont="1" applyFill="1" applyBorder="1" applyAlignment="1">
      <alignment horizontal="left" vertical="center" wrapText="1"/>
    </xf>
    <xf numFmtId="176" fontId="7" fillId="5" borderId="9" xfId="33" applyFont="1" applyFill="1" applyBorder="1" applyAlignment="1">
      <alignment horizontal="left" vertical="center" wrapText="1"/>
    </xf>
    <xf numFmtId="176" fontId="10" fillId="0" borderId="1" xfId="3" applyFont="1" applyBorder="1" applyAlignment="1">
      <alignment horizontal="left" vertical="center" wrapText="1"/>
    </xf>
    <xf numFmtId="176" fontId="7" fillId="3" borderId="1" xfId="33" applyFont="1" applyFill="1" applyBorder="1" applyAlignment="1">
      <alignment horizontal="left" vertical="center" wrapText="1"/>
    </xf>
    <xf numFmtId="0" fontId="11" fillId="0" borderId="0" xfId="70" applyFont="1" applyProtection="1">
      <alignment vertical="center"/>
      <protection locked="0"/>
    </xf>
    <xf numFmtId="0" fontId="12" fillId="0" borderId="0" xfId="70" applyFont="1" applyProtection="1">
      <alignment vertical="center"/>
      <protection locked="0"/>
    </xf>
    <xf numFmtId="0" fontId="12" fillId="0" borderId="0" xfId="70" applyFont="1" applyAlignment="1" applyProtection="1">
      <alignment horizontal="left" vertical="center"/>
      <protection locked="0"/>
    </xf>
    <xf numFmtId="0" fontId="12" fillId="7" borderId="10" xfId="70" applyFont="1" applyFill="1" applyBorder="1" applyAlignment="1" applyProtection="1">
      <alignment horizontal="left" vertical="center" wrapText="1"/>
      <protection locked="0"/>
    </xf>
    <xf numFmtId="0" fontId="12" fillId="7" borderId="10" xfId="70" applyFont="1" applyFill="1" applyBorder="1" applyAlignment="1" applyProtection="1">
      <alignment horizontal="left" vertical="center"/>
      <protection locked="0"/>
    </xf>
    <xf numFmtId="0" fontId="13" fillId="8" borderId="11" xfId="70" applyFont="1" applyFill="1" applyBorder="1" applyProtection="1">
      <alignment vertical="center"/>
      <protection locked="0"/>
    </xf>
    <xf numFmtId="0" fontId="12" fillId="8" borderId="0" xfId="70" applyFont="1" applyFill="1" applyProtection="1">
      <alignment vertical="center"/>
      <protection locked="0"/>
    </xf>
    <xf numFmtId="0" fontId="13" fillId="8" borderId="3" xfId="70" applyFont="1" applyFill="1" applyBorder="1" applyProtection="1">
      <alignment vertical="center"/>
      <protection locked="0"/>
    </xf>
    <xf numFmtId="0" fontId="12" fillId="8" borderId="4" xfId="70" applyFont="1" applyFill="1" applyBorder="1" applyProtection="1">
      <alignment vertical="center"/>
      <protection locked="0"/>
    </xf>
    <xf numFmtId="0" fontId="13" fillId="8" borderId="12" xfId="70" applyFont="1" applyFill="1" applyBorder="1" applyProtection="1">
      <alignment vertical="center"/>
      <protection locked="0"/>
    </xf>
    <xf numFmtId="0" fontId="12" fillId="8" borderId="13" xfId="70" applyFont="1" applyFill="1" applyBorder="1" applyProtection="1">
      <alignment vertical="center"/>
      <protection locked="0"/>
    </xf>
    <xf numFmtId="0" fontId="12" fillId="8" borderId="11" xfId="70" applyFont="1" applyFill="1" applyBorder="1" applyProtection="1">
      <alignment vertical="center"/>
      <protection locked="0"/>
    </xf>
    <xf numFmtId="0" fontId="12" fillId="8" borderId="14" xfId="70" applyFont="1" applyFill="1" applyBorder="1" applyProtection="1">
      <alignment vertical="center"/>
      <protection locked="0"/>
    </xf>
    <xf numFmtId="0" fontId="12" fillId="8" borderId="10" xfId="70" applyFont="1" applyFill="1" applyBorder="1" applyProtection="1">
      <alignment vertical="center"/>
      <protection locked="0"/>
    </xf>
    <xf numFmtId="0" fontId="14" fillId="8" borderId="3" xfId="70" applyFont="1" applyFill="1" applyBorder="1" applyAlignment="1" applyProtection="1">
      <alignment horizontal="left" vertical="center"/>
      <protection locked="0"/>
    </xf>
    <xf numFmtId="0" fontId="15" fillId="8" borderId="4" xfId="70" applyFont="1" applyFill="1" applyBorder="1" applyAlignment="1" applyProtection="1">
      <alignment horizontal="left" vertical="center"/>
      <protection locked="0"/>
    </xf>
    <xf numFmtId="0" fontId="12" fillId="8" borderId="3" xfId="70" applyFont="1" applyFill="1" applyBorder="1" applyAlignment="1" applyProtection="1">
      <alignment horizontal="left" vertical="center"/>
      <protection locked="0"/>
    </xf>
    <xf numFmtId="0" fontId="12" fillId="8" borderId="4" xfId="70" applyFont="1" applyFill="1" applyBorder="1" applyAlignment="1" applyProtection="1">
      <alignment horizontal="left" vertical="center"/>
      <protection locked="0"/>
    </xf>
    <xf numFmtId="0" fontId="13" fillId="8" borderId="3" xfId="70" applyFont="1" applyFill="1" applyBorder="1" applyAlignment="1" applyProtection="1">
      <alignment horizontal="left" vertical="center"/>
      <protection locked="0"/>
    </xf>
    <xf numFmtId="0" fontId="13" fillId="8" borderId="4" xfId="70" applyFont="1" applyFill="1" applyBorder="1" applyAlignment="1" applyProtection="1">
      <alignment horizontal="left" vertical="center"/>
      <protection locked="0"/>
    </xf>
    <xf numFmtId="0" fontId="13" fillId="9" borderId="3" xfId="70" applyFont="1" applyFill="1" applyBorder="1" applyAlignment="1" applyProtection="1">
      <alignment horizontal="left" vertical="center"/>
      <protection locked="0"/>
    </xf>
    <xf numFmtId="0" fontId="13" fillId="9" borderId="4" xfId="70" applyFont="1" applyFill="1" applyBorder="1" applyAlignment="1" applyProtection="1">
      <alignment horizontal="left" vertical="center"/>
      <protection locked="0"/>
    </xf>
    <xf numFmtId="0" fontId="16" fillId="8" borderId="0" xfId="70" applyFont="1" applyFill="1" applyAlignment="1" applyProtection="1">
      <alignment horizontal="left" vertical="center" wrapText="1"/>
      <protection locked="0"/>
    </xf>
    <xf numFmtId="0" fontId="17" fillId="8" borderId="0" xfId="70" applyFont="1" applyFill="1" applyAlignment="1" applyProtection="1">
      <alignment horizontal="left" vertical="center"/>
      <protection locked="0"/>
    </xf>
    <xf numFmtId="0" fontId="18" fillId="8" borderId="0" xfId="70" applyFont="1" applyFill="1" applyAlignment="1" applyProtection="1">
      <alignment horizontal="left" vertical="center" wrapText="1"/>
      <protection locked="0"/>
    </xf>
    <xf numFmtId="0" fontId="18" fillId="8" borderId="0" xfId="70" applyFont="1" applyFill="1" applyAlignment="1" applyProtection="1">
      <alignment horizontal="left" vertical="center"/>
      <protection locked="0"/>
    </xf>
    <xf numFmtId="0" fontId="13" fillId="0" borderId="0" xfId="70" applyFont="1" applyProtection="1">
      <alignment vertical="center"/>
      <protection locked="0"/>
    </xf>
    <xf numFmtId="0" fontId="12" fillId="0" borderId="0" xfId="70" applyFont="1" applyAlignment="1" applyProtection="1">
      <alignment horizontal="left" vertical="center" wrapText="1"/>
      <protection locked="0"/>
    </xf>
    <xf numFmtId="0" fontId="12" fillId="0" borderId="0" xfId="70" applyFont="1" applyAlignment="1" applyProtection="1">
      <alignment horizontal="left" vertical="justify"/>
      <protection locked="0"/>
    </xf>
    <xf numFmtId="0" fontId="12" fillId="8" borderId="15" xfId="70" applyFont="1" applyFill="1" applyBorder="1" applyProtection="1">
      <alignment vertical="center"/>
      <protection locked="0"/>
    </xf>
    <xf numFmtId="0" fontId="12" fillId="8" borderId="8" xfId="70" applyFont="1" applyFill="1" applyBorder="1" applyProtection="1">
      <alignment vertical="center"/>
      <protection locked="0"/>
    </xf>
    <xf numFmtId="0" fontId="19" fillId="8" borderId="3" xfId="70" applyFont="1" applyFill="1" applyBorder="1" applyAlignment="1" applyProtection="1">
      <alignment horizontal="center" vertical="center"/>
      <protection locked="0"/>
    </xf>
    <xf numFmtId="0" fontId="12" fillId="8" borderId="4" xfId="70" applyFont="1" applyFill="1" applyBorder="1" applyAlignment="1" applyProtection="1">
      <alignment horizontal="center" vertical="center"/>
      <protection locked="0"/>
    </xf>
    <xf numFmtId="0" fontId="12" fillId="8" borderId="8" xfId="70" applyFont="1" applyFill="1" applyBorder="1" applyAlignment="1" applyProtection="1">
      <alignment horizontal="center" vertical="center"/>
      <protection locked="0"/>
    </xf>
    <xf numFmtId="0" fontId="12" fillId="8" borderId="3" xfId="70" applyFont="1" applyFill="1" applyBorder="1" applyAlignment="1" applyProtection="1">
      <alignment horizontal="center" vertical="center"/>
      <protection locked="0"/>
    </xf>
    <xf numFmtId="0" fontId="12" fillId="8" borderId="16" xfId="70" applyFont="1" applyFill="1" applyBorder="1" applyProtection="1">
      <alignment vertical="center"/>
      <protection locked="0"/>
    </xf>
    <xf numFmtId="0" fontId="12" fillId="9" borderId="1" xfId="70" applyFont="1" applyFill="1" applyBorder="1" applyAlignment="1" applyProtection="1">
      <alignment horizontal="left" vertical="center" wrapText="1"/>
      <protection locked="0"/>
    </xf>
    <xf numFmtId="0" fontId="12" fillId="9" borderId="3" xfId="70" applyFont="1" applyFill="1" applyBorder="1" applyAlignment="1" applyProtection="1">
      <alignment horizontal="center" vertical="center"/>
      <protection locked="0"/>
    </xf>
    <xf numFmtId="0" fontId="12" fillId="9" borderId="4" xfId="70" applyFont="1" applyFill="1" applyBorder="1" applyAlignment="1" applyProtection="1">
      <alignment horizontal="center" vertical="center"/>
      <protection locked="0"/>
    </xf>
    <xf numFmtId="0" fontId="12" fillId="9" borderId="8" xfId="70" applyFont="1" applyFill="1" applyBorder="1" applyAlignment="1" applyProtection="1">
      <alignment horizontal="center" vertical="center"/>
      <protection locked="0"/>
    </xf>
    <xf numFmtId="0" fontId="12" fillId="8" borderId="0" xfId="70" applyFont="1" applyFill="1" applyAlignment="1" applyProtection="1">
      <alignment horizontal="left" vertical="center"/>
      <protection locked="0"/>
    </xf>
    <xf numFmtId="0" fontId="20" fillId="9" borderId="3" xfId="12" applyFill="1" applyBorder="1" applyAlignment="1" applyProtection="1">
      <alignment horizontal="center" vertical="center"/>
      <protection locked="0"/>
    </xf>
    <xf numFmtId="0" fontId="20" fillId="9" borderId="4" xfId="12" applyFill="1" applyBorder="1" applyAlignment="1" applyProtection="1">
      <alignment horizontal="center" vertical="center"/>
      <protection locked="0"/>
    </xf>
    <xf numFmtId="0" fontId="20" fillId="9" borderId="8" xfId="12" applyFill="1" applyBorder="1" applyAlignment="1" applyProtection="1">
      <alignment horizontal="center" vertical="center"/>
      <protection locked="0"/>
    </xf>
    <xf numFmtId="0" fontId="15" fillId="8" borderId="8" xfId="70" applyFont="1" applyFill="1" applyBorder="1" applyAlignment="1" applyProtection="1">
      <alignment horizontal="left" vertical="center"/>
      <protection locked="0"/>
    </xf>
    <xf numFmtId="188" fontId="12" fillId="7" borderId="3" xfId="70" applyNumberFormat="1" applyFont="1" applyFill="1" applyBorder="1" applyAlignment="1">
      <alignment horizontal="center" vertical="center"/>
    </xf>
    <xf numFmtId="188" fontId="12" fillId="7" borderId="4" xfId="70" applyNumberFormat="1" applyFont="1" applyFill="1" applyBorder="1" applyAlignment="1">
      <alignment horizontal="center" vertical="center"/>
    </xf>
    <xf numFmtId="188" fontId="12" fillId="7" borderId="8" xfId="70" applyNumberFormat="1" applyFont="1" applyFill="1" applyBorder="1" applyAlignment="1">
      <alignment horizontal="center" vertical="center"/>
    </xf>
    <xf numFmtId="0" fontId="12" fillId="8" borderId="8" xfId="70" applyFont="1" applyFill="1" applyBorder="1" applyAlignment="1" applyProtection="1">
      <alignment horizontal="left" vertical="center"/>
      <protection locked="0"/>
    </xf>
    <xf numFmtId="188" fontId="12" fillId="9" borderId="3" xfId="70" applyNumberFormat="1" applyFont="1" applyFill="1" applyBorder="1" applyAlignment="1" applyProtection="1">
      <alignment horizontal="center" vertical="center"/>
      <protection locked="0"/>
    </xf>
    <xf numFmtId="188" fontId="12" fillId="9" borderId="4" xfId="70" applyNumberFormat="1" applyFont="1" applyFill="1" applyBorder="1" applyAlignment="1" applyProtection="1">
      <alignment horizontal="center" vertical="center"/>
      <protection locked="0"/>
    </xf>
    <xf numFmtId="188" fontId="12" fillId="9" borderId="8" xfId="70" applyNumberFormat="1" applyFont="1" applyFill="1" applyBorder="1" applyAlignment="1" applyProtection="1">
      <alignment horizontal="center" vertical="center"/>
      <protection locked="0"/>
    </xf>
    <xf numFmtId="0" fontId="13" fillId="8" borderId="8" xfId="70" applyFont="1" applyFill="1" applyBorder="1" applyAlignment="1" applyProtection="1">
      <alignment horizontal="left" vertical="center"/>
      <protection locked="0"/>
    </xf>
    <xf numFmtId="188" fontId="12" fillId="9" borderId="3" xfId="70" applyNumberFormat="1" applyFont="1" applyFill="1" applyBorder="1" applyAlignment="1">
      <alignment horizontal="center" vertical="center"/>
    </xf>
    <xf numFmtId="188" fontId="12" fillId="9" borderId="4" xfId="70" applyNumberFormat="1" applyFont="1" applyFill="1" applyBorder="1" applyAlignment="1">
      <alignment horizontal="center" vertical="center"/>
    </xf>
    <xf numFmtId="188" fontId="12" fillId="9" borderId="8" xfId="70" applyNumberFormat="1" applyFont="1" applyFill="1" applyBorder="1" applyAlignment="1">
      <alignment horizontal="center" vertical="center"/>
    </xf>
    <xf numFmtId="186" fontId="12" fillId="0" borderId="0" xfId="70" applyNumberFormat="1" applyFont="1" applyProtection="1">
      <alignment vertical="center"/>
      <protection locked="0"/>
    </xf>
    <xf numFmtId="0" fontId="13" fillId="9" borderId="8" xfId="70" applyFont="1" applyFill="1" applyBorder="1" applyAlignment="1" applyProtection="1">
      <alignment horizontal="left" vertical="center"/>
      <protection locked="0"/>
    </xf>
    <xf numFmtId="9" fontId="21" fillId="10" borderId="4" xfId="70" applyNumberFormat="1" applyFont="1" applyFill="1" applyBorder="1" applyAlignment="1" applyProtection="1">
      <alignment horizontal="left" vertical="center"/>
      <protection locked="0"/>
    </xf>
    <xf numFmtId="9" fontId="12" fillId="0" borderId="0" xfId="13" applyFont="1" applyAlignment="1" applyProtection="1">
      <alignment vertical="center"/>
      <protection locked="0"/>
    </xf>
    <xf numFmtId="9" fontId="12" fillId="10" borderId="4" xfId="70" applyNumberFormat="1" applyFont="1" applyFill="1" applyBorder="1" applyAlignment="1" applyProtection="1">
      <alignment horizontal="left" vertical="center"/>
      <protection locked="0"/>
    </xf>
    <xf numFmtId="188" fontId="13" fillId="11" borderId="3" xfId="70" applyNumberFormat="1" applyFont="1" applyFill="1" applyBorder="1" applyAlignment="1">
      <alignment horizontal="center" vertical="center"/>
    </xf>
    <xf numFmtId="188" fontId="13" fillId="11" borderId="4" xfId="70" applyNumberFormat="1" applyFont="1" applyFill="1" applyBorder="1" applyAlignment="1">
      <alignment horizontal="center" vertical="center"/>
    </xf>
    <xf numFmtId="188" fontId="13" fillId="11" borderId="8" xfId="70" applyNumberFormat="1" applyFont="1" applyFill="1" applyBorder="1" applyAlignment="1">
      <alignment horizontal="center" vertical="center"/>
    </xf>
    <xf numFmtId="0" fontId="12" fillId="8" borderId="0" xfId="70" applyFont="1" applyFill="1" applyAlignment="1" applyProtection="1">
      <alignment horizontal="center" vertical="center"/>
      <protection locked="0"/>
    </xf>
    <xf numFmtId="9" fontId="11" fillId="0" borderId="0" xfId="13" applyFont="1" applyAlignment="1" applyProtection="1">
      <alignment vertical="center"/>
      <protection locked="0"/>
    </xf>
  </cellXfs>
  <cellStyles count="89">
    <cellStyle name="常规" xfId="0" builtinId="0"/>
    <cellStyle name="货币[0]" xfId="1" builtinId="7"/>
    <cellStyle name="货币" xfId="2" builtinId="4"/>
    <cellStyle name="Normal_mck_ceocircle_20060228 2" xfId="3"/>
    <cellStyle name="20% - 强调文字颜色 3" xfId="4" builtinId="38"/>
    <cellStyle name="输入" xfId="5" builtinId="20"/>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Normal 2 2 3" xfId="22"/>
    <cellStyle name="标题 1" xfId="23" builtinId="16"/>
    <cellStyle name="Normal 2 2 4" xfId="24"/>
    <cellStyle name="标题 2" xfId="25" builtinId="17"/>
    <cellStyle name="常规 5 2 2" xfId="26"/>
    <cellStyle name="0,0_x000d__x000a_NA_x000d__x000a_" xfId="27"/>
    <cellStyle name="60% - 强调文字颜色 1" xfId="28" builtinId="32"/>
    <cellStyle name="标题 3" xfId="29" builtinId="18"/>
    <cellStyle name="60% - 强调文字颜色 4" xfId="30" builtinId="44"/>
    <cellStyle name="输出" xfId="31" builtinId="21"/>
    <cellStyle name="计算" xfId="32" builtinId="22"/>
    <cellStyle name="Normal 2 2" xfId="33"/>
    <cellStyle name="检查单元格" xfId="34" builtinId="23"/>
    <cellStyle name="强调文字颜色 2" xfId="35" builtinId="33"/>
    <cellStyle name="样式 1 2 2" xfId="36"/>
    <cellStyle name="20% - 强调文字颜色 6" xfId="37" builtinId="50"/>
    <cellStyle name="链接单元格" xfId="38" builtinId="24"/>
    <cellStyle name="汇总" xfId="39" builtinId="25"/>
    <cellStyle name="好" xfId="40" builtinId="26"/>
    <cellStyle name="适中" xfId="41" builtinId="28"/>
    <cellStyle name="Normal 2 2 3 2" xfId="42"/>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Normal 2 2 2 2" xfId="48"/>
    <cellStyle name="40% - 强调文字颜色 2" xfId="49" builtinId="35"/>
    <cellStyle name="强调文字颜色 3" xfId="50" builtinId="37"/>
    <cellStyle name="强调文字颜色 4" xfId="51" builtinId="41"/>
    <cellStyle name="样式 1 2 4" xfId="52"/>
    <cellStyle name="0,0_x000a__x000a_NA_x000a__x000a_ 2" xfId="53"/>
    <cellStyle name="20% - 强调文字颜色 4" xfId="54" builtinId="42"/>
    <cellStyle name="Normal 2 2 2 4" xfId="55"/>
    <cellStyle name="Normal 2" xfId="56"/>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Normal 2 2 2" xfId="64"/>
    <cellStyle name="Normal 2 2 2 3 2" xfId="65"/>
    <cellStyle name="Normal 2 2 3 2 2" xfId="66"/>
    <cellStyle name="Normal 2 2 4 2" xfId="67"/>
    <cellStyle name="Normal 2 3" xfId="68"/>
    <cellStyle name="Normal 3" xfId="69"/>
    <cellStyle name="Normal 3 7" xfId="70"/>
    <cellStyle name="Normal 4" xfId="71"/>
    <cellStyle name="Normal 5" xfId="72"/>
    <cellStyle name="Normal 6" xfId="73"/>
    <cellStyle name="常规 14" xfId="74"/>
    <cellStyle name="常规 3" xfId="75"/>
    <cellStyle name="常规 3 2" xfId="76"/>
    <cellStyle name="常规 3 3" xfId="77"/>
    <cellStyle name="常规 5 2 2 2" xfId="78"/>
    <cellStyle name="常规 5 2 2 3" xfId="79"/>
    <cellStyle name="常规 9" xfId="80"/>
    <cellStyle name="千位分隔 2 2" xfId="81"/>
    <cellStyle name="样式 1" xfId="82"/>
    <cellStyle name="样式 1 2" xfId="83"/>
    <cellStyle name="样式 1 2 2 2" xfId="84"/>
    <cellStyle name="样式 1 2 2 2 2" xfId="85"/>
    <cellStyle name="样式 1 2 2 2 2 2" xfId="86"/>
    <cellStyle name="样式 1 2 2 3" xfId="87"/>
    <cellStyle name="常规 2" xfId="8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65"/>
  <sheetViews>
    <sheetView zoomScalePageLayoutView="55" topLeftCell="A20" workbookViewId="0">
      <selection activeCell="E25" sqref="E25:J25"/>
    </sheetView>
  </sheetViews>
  <sheetFormatPr defaultColWidth="11" defaultRowHeight="15"/>
  <cols>
    <col min="1" max="1" width="3.66666666666667" style="101" customWidth="1"/>
    <col min="2" max="2" width="6.5" style="101" customWidth="1"/>
    <col min="3" max="3" width="5.83333333333333" style="101" customWidth="1"/>
    <col min="4" max="4" width="12.1666666666667" style="101" customWidth="1"/>
    <col min="5" max="7" width="11" style="101"/>
    <col min="8" max="8" width="8.83333333333333" style="101" customWidth="1"/>
    <col min="9" max="9" width="8.16666666666667" style="101" customWidth="1"/>
    <col min="10" max="10" width="12.1666666666667" style="101" customWidth="1"/>
    <col min="11" max="11" width="33.1666666666667" style="101" customWidth="1"/>
    <col min="12" max="12" width="11.5" style="101" customWidth="1"/>
    <col min="13" max="13" width="10.3333333333333" style="101" customWidth="1"/>
    <col min="14" max="14" width="15" style="101" customWidth="1"/>
    <col min="15" max="15" width="20.8333333333333" style="101" customWidth="1"/>
    <col min="16" max="16384" width="11" style="101"/>
  </cols>
  <sheetData>
    <row r="1" spans="2:14">
      <c r="B1" s="102"/>
      <c r="C1" s="102"/>
      <c r="D1" s="102"/>
      <c r="E1" s="102"/>
      <c r="F1" s="102"/>
      <c r="G1" s="102"/>
      <c r="H1" s="102"/>
      <c r="I1" s="102"/>
      <c r="J1" s="102"/>
      <c r="K1" s="102"/>
      <c r="L1" s="102"/>
      <c r="M1" s="102"/>
      <c r="N1" s="102"/>
    </row>
    <row r="2" spans="2:14">
      <c r="B2" s="102"/>
      <c r="C2" s="102"/>
      <c r="D2" s="102"/>
      <c r="E2" s="102"/>
      <c r="F2" s="102"/>
      <c r="G2" s="102"/>
      <c r="H2" s="102"/>
      <c r="I2" s="102"/>
      <c r="J2" s="102"/>
      <c r="K2" s="102"/>
      <c r="L2" s="102"/>
      <c r="M2" s="102"/>
      <c r="N2" s="102"/>
    </row>
    <row r="3" ht="102.75" customHeight="1" spans="2:14">
      <c r="B3" s="103"/>
      <c r="C3" s="104"/>
      <c r="D3" s="104"/>
      <c r="E3" s="104"/>
      <c r="F3" s="104"/>
      <c r="G3" s="104"/>
      <c r="H3" s="104"/>
      <c r="I3" s="104"/>
      <c r="J3" s="104"/>
      <c r="K3" s="104"/>
      <c r="L3" s="104"/>
      <c r="M3" s="104"/>
      <c r="N3" s="104"/>
    </row>
    <row r="4" ht="31.5" customHeight="1" spans="2:14">
      <c r="B4" s="105" t="s">
        <v>0</v>
      </c>
      <c r="C4" s="106"/>
      <c r="D4" s="106"/>
      <c r="E4" s="106"/>
      <c r="F4" s="106"/>
      <c r="G4" s="106"/>
      <c r="H4" s="106"/>
      <c r="I4" s="106"/>
      <c r="J4" s="106"/>
      <c r="K4" s="106"/>
      <c r="L4" s="106"/>
      <c r="M4" s="106"/>
      <c r="N4" s="129"/>
    </row>
    <row r="5" ht="15.75" spans="2:14">
      <c r="B5" s="107" t="s">
        <v>1</v>
      </c>
      <c r="C5" s="108"/>
      <c r="D5" s="108"/>
      <c r="E5" s="108"/>
      <c r="F5" s="108"/>
      <c r="G5" s="108"/>
      <c r="H5" s="108"/>
      <c r="I5" s="108"/>
      <c r="J5" s="130"/>
      <c r="K5" s="131" t="s">
        <v>2</v>
      </c>
      <c r="L5" s="132"/>
      <c r="M5" s="132"/>
      <c r="N5" s="133"/>
    </row>
    <row r="6" ht="15.75" spans="2:14">
      <c r="B6" s="107" t="s">
        <v>3</v>
      </c>
      <c r="C6" s="108"/>
      <c r="D6" s="108"/>
      <c r="E6" s="108"/>
      <c r="F6" s="108"/>
      <c r="G6" s="108"/>
      <c r="H6" s="108"/>
      <c r="I6" s="108"/>
      <c r="J6" s="130"/>
      <c r="K6" s="134" t="s">
        <v>4</v>
      </c>
      <c r="L6" s="132"/>
      <c r="M6" s="132"/>
      <c r="N6" s="133"/>
    </row>
    <row r="7" ht="15.75" spans="2:14">
      <c r="B7" s="105" t="s">
        <v>5</v>
      </c>
      <c r="C7" s="106"/>
      <c r="D7" s="106"/>
      <c r="E7" s="106"/>
      <c r="F7" s="106"/>
      <c r="G7" s="106"/>
      <c r="H7" s="106"/>
      <c r="I7" s="106"/>
      <c r="J7" s="106"/>
      <c r="K7" s="132" t="s">
        <v>6</v>
      </c>
      <c r="L7" s="132"/>
      <c r="M7" s="132"/>
      <c r="N7" s="133"/>
    </row>
    <row r="8" ht="15.75" spans="2:14">
      <c r="B8" s="109" t="s">
        <v>7</v>
      </c>
      <c r="C8" s="110"/>
      <c r="D8" s="110"/>
      <c r="E8" s="110"/>
      <c r="F8" s="110"/>
      <c r="G8" s="110"/>
      <c r="H8" s="110"/>
      <c r="I8" s="110"/>
      <c r="J8" s="110"/>
      <c r="K8" s="110"/>
      <c r="L8" s="110"/>
      <c r="M8" s="110"/>
      <c r="N8" s="135"/>
    </row>
    <row r="9" ht="37.75" customHeight="1" spans="2:14">
      <c r="B9" s="111"/>
      <c r="C9" s="106" t="s">
        <v>8</v>
      </c>
      <c r="D9" s="106"/>
      <c r="E9" s="106"/>
      <c r="F9" s="106"/>
      <c r="G9" s="106"/>
      <c r="H9" s="106"/>
      <c r="I9" s="106"/>
      <c r="J9" s="129"/>
      <c r="K9" s="129" t="s">
        <v>9</v>
      </c>
      <c r="L9" s="136"/>
      <c r="M9" s="136"/>
      <c r="N9" s="136"/>
    </row>
    <row r="10" spans="2:14">
      <c r="B10" s="111"/>
      <c r="C10" s="106" t="s">
        <v>10</v>
      </c>
      <c r="D10" s="106"/>
      <c r="E10" s="106" t="s">
        <v>11</v>
      </c>
      <c r="F10" s="106"/>
      <c r="G10" s="106"/>
      <c r="H10" s="106"/>
      <c r="I10" s="106"/>
      <c r="J10" s="106"/>
      <c r="K10" s="106" t="s">
        <v>12</v>
      </c>
      <c r="L10" s="137"/>
      <c r="M10" s="138"/>
      <c r="N10" s="139"/>
    </row>
    <row r="11" spans="2:14">
      <c r="B11" s="111"/>
      <c r="C11" s="106"/>
      <c r="D11" s="106"/>
      <c r="E11" s="106" t="s">
        <v>13</v>
      </c>
      <c r="F11" s="106"/>
      <c r="G11" s="106"/>
      <c r="H11" s="106"/>
      <c r="I11" s="106"/>
      <c r="J11" s="106"/>
      <c r="K11" s="106" t="s">
        <v>14</v>
      </c>
      <c r="L11" s="137"/>
      <c r="M11" s="138"/>
      <c r="N11" s="139"/>
    </row>
    <row r="12" spans="2:14">
      <c r="B12" s="111"/>
      <c r="C12" s="106"/>
      <c r="D12" s="106"/>
      <c r="E12" s="106" t="s">
        <v>15</v>
      </c>
      <c r="F12" s="106"/>
      <c r="G12" s="106"/>
      <c r="H12" s="106"/>
      <c r="I12" s="106"/>
      <c r="J12" s="106"/>
      <c r="K12" s="106" t="s">
        <v>16</v>
      </c>
      <c r="L12" s="137"/>
      <c r="M12" s="138"/>
      <c r="N12" s="139"/>
    </row>
    <row r="13" spans="2:14">
      <c r="B13" s="111"/>
      <c r="C13" s="106"/>
      <c r="D13" s="106"/>
      <c r="E13" s="106" t="s">
        <v>17</v>
      </c>
      <c r="F13" s="106"/>
      <c r="G13" s="106"/>
      <c r="H13" s="106"/>
      <c r="I13" s="106"/>
      <c r="J13" s="106"/>
      <c r="K13" s="140">
        <v>15801778313</v>
      </c>
      <c r="L13" s="137"/>
      <c r="M13" s="138"/>
      <c r="N13" s="139"/>
    </row>
    <row r="14" spans="2:14">
      <c r="B14" s="111"/>
      <c r="C14" s="106"/>
      <c r="D14" s="106"/>
      <c r="E14" s="106" t="s">
        <v>18</v>
      </c>
      <c r="F14" s="106"/>
      <c r="G14" s="106"/>
      <c r="H14" s="106"/>
      <c r="I14" s="106"/>
      <c r="J14" s="106"/>
      <c r="K14" s="106" t="s">
        <v>19</v>
      </c>
      <c r="L14" s="137"/>
      <c r="M14" s="138"/>
      <c r="N14" s="139"/>
    </row>
    <row r="15" spans="2:14">
      <c r="B15" s="112"/>
      <c r="C15" s="113"/>
      <c r="D15" s="113"/>
      <c r="E15" s="113" t="s">
        <v>20</v>
      </c>
      <c r="F15" s="113"/>
      <c r="G15" s="113"/>
      <c r="H15" s="113"/>
      <c r="I15" s="113"/>
      <c r="J15" s="113"/>
      <c r="K15" s="113" t="s">
        <v>21</v>
      </c>
      <c r="L15" s="141"/>
      <c r="M15" s="142"/>
      <c r="N15" s="143"/>
    </row>
    <row r="16" ht="15.75" spans="2:14">
      <c r="B16" s="109" t="s">
        <v>22</v>
      </c>
      <c r="C16" s="110"/>
      <c r="D16" s="110"/>
      <c r="E16" s="110"/>
      <c r="F16" s="110"/>
      <c r="G16" s="110"/>
      <c r="H16" s="110"/>
      <c r="I16" s="110"/>
      <c r="J16" s="110"/>
      <c r="K16" s="110"/>
      <c r="L16" s="110"/>
      <c r="M16" s="110"/>
      <c r="N16" s="135"/>
    </row>
    <row r="17" spans="2:14">
      <c r="B17" s="111"/>
      <c r="C17" s="106"/>
      <c r="D17" s="106"/>
      <c r="E17" s="114" t="s">
        <v>2</v>
      </c>
      <c r="F17" s="115"/>
      <c r="G17" s="115"/>
      <c r="H17" s="115"/>
      <c r="I17" s="115"/>
      <c r="J17" s="144"/>
      <c r="K17" s="117" t="s">
        <v>23</v>
      </c>
      <c r="L17" s="145"/>
      <c r="M17" s="146"/>
      <c r="N17" s="147"/>
    </row>
    <row r="18" spans="2:14">
      <c r="B18" s="111"/>
      <c r="C18" s="106"/>
      <c r="D18" s="106"/>
      <c r="E18" s="116"/>
      <c r="F18" s="117"/>
      <c r="G18" s="117"/>
      <c r="H18" s="117"/>
      <c r="I18" s="117"/>
      <c r="J18" s="148"/>
      <c r="K18" s="117"/>
      <c r="L18" s="145"/>
      <c r="M18" s="146"/>
      <c r="N18" s="147"/>
    </row>
    <row r="19" spans="2:14">
      <c r="B19" s="111"/>
      <c r="C19" s="106"/>
      <c r="D19" s="106"/>
      <c r="E19" s="116"/>
      <c r="F19" s="117"/>
      <c r="G19" s="117"/>
      <c r="H19" s="117"/>
      <c r="I19" s="117"/>
      <c r="J19" s="148"/>
      <c r="K19" s="117"/>
      <c r="L19" s="149"/>
      <c r="M19" s="150"/>
      <c r="N19" s="151"/>
    </row>
    <row r="20" spans="2:14">
      <c r="B20" s="111"/>
      <c r="C20" s="106"/>
      <c r="D20" s="106"/>
      <c r="E20" s="116"/>
      <c r="F20" s="117"/>
      <c r="G20" s="117"/>
      <c r="H20" s="117"/>
      <c r="I20" s="117"/>
      <c r="J20" s="148"/>
      <c r="K20" s="117"/>
      <c r="L20" s="149"/>
      <c r="M20" s="150"/>
      <c r="N20" s="151"/>
    </row>
    <row r="21" spans="2:14">
      <c r="B21" s="111"/>
      <c r="C21" s="106"/>
      <c r="D21" s="106"/>
      <c r="E21" s="116"/>
      <c r="F21" s="117"/>
      <c r="G21" s="117"/>
      <c r="H21" s="117"/>
      <c r="I21" s="117"/>
      <c r="J21" s="148"/>
      <c r="K21" s="117"/>
      <c r="L21" s="149"/>
      <c r="M21" s="150"/>
      <c r="N21" s="151"/>
    </row>
    <row r="22" spans="2:14">
      <c r="B22" s="111"/>
      <c r="C22" s="106"/>
      <c r="D22" s="106"/>
      <c r="E22" s="116"/>
      <c r="F22" s="117"/>
      <c r="G22" s="117"/>
      <c r="H22" s="117"/>
      <c r="I22" s="117"/>
      <c r="J22" s="148"/>
      <c r="K22" s="117"/>
      <c r="L22" s="149"/>
      <c r="M22" s="150"/>
      <c r="N22" s="151"/>
    </row>
    <row r="23" spans="2:14">
      <c r="B23" s="111"/>
      <c r="C23" s="106"/>
      <c r="D23" s="106"/>
      <c r="E23" s="116"/>
      <c r="F23" s="117"/>
      <c r="G23" s="117"/>
      <c r="H23" s="117"/>
      <c r="I23" s="117"/>
      <c r="J23" s="148"/>
      <c r="K23" s="117"/>
      <c r="L23" s="149"/>
      <c r="M23" s="150"/>
      <c r="N23" s="151"/>
    </row>
    <row r="24" spans="2:14">
      <c r="B24" s="111"/>
      <c r="C24" s="106"/>
      <c r="D24" s="106"/>
      <c r="E24" s="116"/>
      <c r="F24" s="117"/>
      <c r="G24" s="117"/>
      <c r="H24" s="117"/>
      <c r="I24" s="117"/>
      <c r="J24" s="148"/>
      <c r="K24" s="117"/>
      <c r="L24" s="149"/>
      <c r="M24" s="150"/>
      <c r="N24" s="151"/>
    </row>
    <row r="25" ht="15.75" spans="2:14">
      <c r="B25" s="111"/>
      <c r="C25" s="106"/>
      <c r="D25" s="106"/>
      <c r="E25" s="118" t="s">
        <v>24</v>
      </c>
      <c r="F25" s="119"/>
      <c r="G25" s="119"/>
      <c r="H25" s="119"/>
      <c r="I25" s="119"/>
      <c r="J25" s="152"/>
      <c r="K25" s="119" t="s">
        <v>25</v>
      </c>
      <c r="L25" s="153">
        <f>'Standard Conference Small '!H1</f>
        <v>199239.82</v>
      </c>
      <c r="M25" s="154"/>
      <c r="N25" s="155"/>
    </row>
    <row r="26" ht="15.75" spans="2:14">
      <c r="B26" s="111"/>
      <c r="C26" s="106"/>
      <c r="D26" s="106"/>
      <c r="E26" s="116" t="s">
        <v>26</v>
      </c>
      <c r="F26" s="119"/>
      <c r="G26" s="119"/>
      <c r="H26" s="119"/>
      <c r="I26" s="119"/>
      <c r="J26" s="152"/>
      <c r="K26" s="117" t="s">
        <v>27</v>
      </c>
      <c r="L26" s="149">
        <v>0</v>
      </c>
      <c r="M26" s="150"/>
      <c r="N26" s="151"/>
    </row>
    <row r="27" ht="15.75" spans="2:14">
      <c r="B27" s="111"/>
      <c r="C27" s="106"/>
      <c r="D27" s="106"/>
      <c r="E27" s="116" t="s">
        <v>28</v>
      </c>
      <c r="F27" s="119"/>
      <c r="G27" s="119"/>
      <c r="H27" s="119"/>
      <c r="I27" s="119"/>
      <c r="J27" s="152"/>
      <c r="K27" s="117" t="s">
        <v>29</v>
      </c>
      <c r="L27" s="149">
        <v>0</v>
      </c>
      <c r="M27" s="150"/>
      <c r="N27" s="151"/>
    </row>
    <row r="28" ht="15.75" spans="2:14">
      <c r="B28" s="111"/>
      <c r="C28" s="106"/>
      <c r="D28" s="106"/>
      <c r="E28" s="116" t="s">
        <v>30</v>
      </c>
      <c r="F28" s="119"/>
      <c r="G28" s="119"/>
      <c r="H28" s="119"/>
      <c r="I28" s="119"/>
      <c r="J28" s="152"/>
      <c r="K28" s="117" t="s">
        <v>31</v>
      </c>
      <c r="L28" s="149">
        <v>0</v>
      </c>
      <c r="M28" s="150"/>
      <c r="N28" s="151"/>
    </row>
    <row r="29" ht="15.75" spans="2:14">
      <c r="B29" s="111"/>
      <c r="C29" s="106"/>
      <c r="D29" s="106"/>
      <c r="E29" s="116" t="s">
        <v>32</v>
      </c>
      <c r="F29" s="119"/>
      <c r="G29" s="119"/>
      <c r="H29" s="119"/>
      <c r="I29" s="119"/>
      <c r="J29" s="152"/>
      <c r="K29" s="117" t="s">
        <v>33</v>
      </c>
      <c r="L29" s="149">
        <v>0</v>
      </c>
      <c r="M29" s="150"/>
      <c r="N29" s="151"/>
    </row>
    <row r="30" ht="15.75" spans="2:15">
      <c r="B30" s="111"/>
      <c r="C30" s="106"/>
      <c r="D30" s="106"/>
      <c r="E30" s="118" t="s">
        <v>34</v>
      </c>
      <c r="F30" s="119"/>
      <c r="G30" s="119"/>
      <c r="H30" s="119"/>
      <c r="I30" s="119"/>
      <c r="J30" s="152"/>
      <c r="K30" s="119" t="s">
        <v>35</v>
      </c>
      <c r="L30" s="153">
        <f>SUM(L25:L29)</f>
        <v>199239.82</v>
      </c>
      <c r="M30" s="154"/>
      <c r="N30" s="155"/>
      <c r="O30" s="156"/>
    </row>
    <row r="31" ht="15.75" spans="2:18">
      <c r="B31" s="111"/>
      <c r="C31" s="106"/>
      <c r="D31" s="106"/>
      <c r="E31" s="120" t="s">
        <v>36</v>
      </c>
      <c r="F31" s="121"/>
      <c r="G31" s="121"/>
      <c r="H31" s="121"/>
      <c r="I31" s="121"/>
      <c r="J31" s="157"/>
      <c r="K31" s="158">
        <v>0.06</v>
      </c>
      <c r="L31" s="153">
        <f>L30*6%</f>
        <v>11954.3892</v>
      </c>
      <c r="M31" s="154"/>
      <c r="N31" s="155"/>
      <c r="P31" s="159"/>
      <c r="R31" s="159"/>
    </row>
    <row r="32" ht="15.75" spans="2:18">
      <c r="B32" s="111"/>
      <c r="C32" s="106"/>
      <c r="D32" s="106"/>
      <c r="E32" s="120" t="s">
        <v>37</v>
      </c>
      <c r="F32" s="121"/>
      <c r="G32" s="121"/>
      <c r="H32" s="121"/>
      <c r="I32" s="121"/>
      <c r="J32" s="157"/>
      <c r="K32" s="160"/>
      <c r="L32" s="153">
        <f>L18*0.3</f>
        <v>0</v>
      </c>
      <c r="M32" s="154"/>
      <c r="N32" s="155"/>
      <c r="P32" s="159"/>
      <c r="R32" s="159"/>
    </row>
    <row r="33" ht="15.75" spans="2:18">
      <c r="B33" s="111"/>
      <c r="C33" s="106"/>
      <c r="D33" s="106"/>
      <c r="E33" s="120" t="s">
        <v>38</v>
      </c>
      <c r="F33" s="121"/>
      <c r="G33" s="121"/>
      <c r="H33" s="121"/>
      <c r="I33" s="121"/>
      <c r="J33" s="157"/>
      <c r="K33" s="160"/>
      <c r="L33" s="153">
        <f>L19*0.7</f>
        <v>0</v>
      </c>
      <c r="M33" s="154"/>
      <c r="N33" s="155"/>
      <c r="P33" s="159"/>
      <c r="R33" s="159"/>
    </row>
    <row r="34" ht="15.75" spans="2:18">
      <c r="B34" s="111"/>
      <c r="C34" s="106"/>
      <c r="D34" s="106"/>
      <c r="E34" s="120" t="s">
        <v>39</v>
      </c>
      <c r="F34" s="121"/>
      <c r="G34" s="121"/>
      <c r="H34" s="121"/>
      <c r="I34" s="121"/>
      <c r="J34" s="157"/>
      <c r="K34" s="160" t="s">
        <v>40</v>
      </c>
      <c r="L34" s="153">
        <f>IF($K$34="NA",0,IF($K$34=3%,ROUND($L$35*3%,2),IF($K$34=5%,ROUND(L35*5%,2))))</f>
        <v>0</v>
      </c>
      <c r="M34" s="154"/>
      <c r="N34" s="155"/>
      <c r="P34" s="159"/>
      <c r="R34" s="159"/>
    </row>
    <row r="35" ht="31.5" customHeight="1" spans="2:16">
      <c r="B35" s="112"/>
      <c r="C35" s="113"/>
      <c r="D35" s="113"/>
      <c r="E35" s="118" t="s">
        <v>41</v>
      </c>
      <c r="F35" s="119"/>
      <c r="G35" s="119"/>
      <c r="H35" s="119"/>
      <c r="I35" s="119"/>
      <c r="J35" s="152"/>
      <c r="K35" s="148"/>
      <c r="L35" s="161">
        <f>L30+L31</f>
        <v>211194.2092</v>
      </c>
      <c r="M35" s="162"/>
      <c r="N35" s="163"/>
      <c r="O35" s="156"/>
      <c r="P35" s="159"/>
    </row>
    <row r="36" spans="2:16">
      <c r="B36" s="106"/>
      <c r="C36" s="106"/>
      <c r="D36" s="106"/>
      <c r="E36" s="106"/>
      <c r="F36" s="106"/>
      <c r="G36" s="106"/>
      <c r="H36" s="106"/>
      <c r="I36" s="106"/>
      <c r="J36" s="106"/>
      <c r="K36" s="106"/>
      <c r="L36" s="164"/>
      <c r="M36" s="164"/>
      <c r="N36" s="164"/>
      <c r="P36" s="159"/>
    </row>
    <row r="37" s="100" customFormat="1" ht="15.75" spans="2:16">
      <c r="B37" s="122" t="s">
        <v>42</v>
      </c>
      <c r="C37" s="123"/>
      <c r="D37" s="123"/>
      <c r="E37" s="123"/>
      <c r="F37" s="123"/>
      <c r="G37" s="123"/>
      <c r="H37" s="123"/>
      <c r="I37" s="123"/>
      <c r="J37" s="123"/>
      <c r="K37" s="123"/>
      <c r="L37" s="123"/>
      <c r="M37" s="123"/>
      <c r="N37" s="123"/>
      <c r="P37" s="159"/>
    </row>
    <row r="38" spans="2:16">
      <c r="B38" s="124" t="s">
        <v>43</v>
      </c>
      <c r="C38" s="125"/>
      <c r="D38" s="125"/>
      <c r="E38" s="125"/>
      <c r="F38" s="125"/>
      <c r="G38" s="125"/>
      <c r="H38" s="125"/>
      <c r="I38" s="125"/>
      <c r="J38" s="125"/>
      <c r="K38" s="125"/>
      <c r="L38" s="125"/>
      <c r="M38" s="125"/>
      <c r="N38" s="125"/>
      <c r="P38" s="165"/>
    </row>
    <row r="39" spans="2:14">
      <c r="B39" s="124" t="s">
        <v>44</v>
      </c>
      <c r="C39" s="124"/>
      <c r="D39" s="124"/>
      <c r="E39" s="124"/>
      <c r="F39" s="124"/>
      <c r="G39" s="124"/>
      <c r="H39" s="124"/>
      <c r="I39" s="124"/>
      <c r="J39" s="124"/>
      <c r="K39" s="124"/>
      <c r="L39" s="124"/>
      <c r="M39" s="124"/>
      <c r="N39" s="124"/>
    </row>
    <row r="40" customHeight="1" spans="2:14">
      <c r="B40" s="124" t="s">
        <v>45</v>
      </c>
      <c r="C40" s="124"/>
      <c r="D40" s="124"/>
      <c r="E40" s="124"/>
      <c r="F40" s="124"/>
      <c r="G40" s="124"/>
      <c r="H40" s="124"/>
      <c r="I40" s="124"/>
      <c r="J40" s="124"/>
      <c r="K40" s="124"/>
      <c r="L40" s="124"/>
      <c r="M40" s="124"/>
      <c r="N40" s="124"/>
    </row>
    <row r="41" customHeight="1" spans="2:14">
      <c r="B41" s="124" t="s">
        <v>46</v>
      </c>
      <c r="C41" s="124"/>
      <c r="D41" s="124"/>
      <c r="E41" s="124"/>
      <c r="F41" s="124"/>
      <c r="G41" s="124"/>
      <c r="H41" s="124"/>
      <c r="I41" s="124"/>
      <c r="J41" s="124"/>
      <c r="K41" s="124"/>
      <c r="L41" s="124"/>
      <c r="M41" s="124"/>
      <c r="N41" s="124"/>
    </row>
    <row r="42" customHeight="1" spans="2:14">
      <c r="B42" s="124" t="s">
        <v>47</v>
      </c>
      <c r="C42" s="125"/>
      <c r="D42" s="125"/>
      <c r="E42" s="125"/>
      <c r="F42" s="125"/>
      <c r="G42" s="125"/>
      <c r="H42" s="125"/>
      <c r="I42" s="125"/>
      <c r="J42" s="125"/>
      <c r="K42" s="125"/>
      <c r="L42" s="125"/>
      <c r="M42" s="125"/>
      <c r="N42" s="125"/>
    </row>
    <row r="45" spans="2:8">
      <c r="B45" s="101" t="s">
        <v>48</v>
      </c>
      <c r="G45" s="101" t="s">
        <v>49</v>
      </c>
      <c r="H45" s="101" t="s">
        <v>50</v>
      </c>
    </row>
    <row r="48" ht="15.75" spans="2:2">
      <c r="B48" s="126" t="s">
        <v>51</v>
      </c>
    </row>
    <row r="49" spans="2:3">
      <c r="B49" s="102">
        <v>1</v>
      </c>
      <c r="C49" s="101" t="s">
        <v>52</v>
      </c>
    </row>
    <row r="50" customHeight="1" spans="2:3">
      <c r="B50" s="102"/>
      <c r="C50" s="101" t="s">
        <v>53</v>
      </c>
    </row>
    <row r="51" spans="2:3">
      <c r="B51" s="102"/>
      <c r="C51" s="101" t="s">
        <v>54</v>
      </c>
    </row>
    <row r="52" spans="2:14">
      <c r="B52" s="102">
        <v>2</v>
      </c>
      <c r="C52" s="127" t="s">
        <v>55</v>
      </c>
      <c r="D52" s="127"/>
      <c r="E52" s="127"/>
      <c r="F52" s="127"/>
      <c r="G52" s="127"/>
      <c r="H52" s="127"/>
      <c r="I52" s="127"/>
      <c r="J52" s="127"/>
      <c r="K52" s="127"/>
      <c r="L52" s="127"/>
      <c r="M52" s="127"/>
      <c r="N52" s="127"/>
    </row>
    <row r="53" spans="3:3">
      <c r="C53" s="101" t="s">
        <v>56</v>
      </c>
    </row>
    <row r="54" spans="2:3">
      <c r="B54" s="102">
        <v>3</v>
      </c>
      <c r="C54" s="101" t="s">
        <v>57</v>
      </c>
    </row>
    <row r="55" spans="3:3">
      <c r="C55" s="101" t="s">
        <v>58</v>
      </c>
    </row>
    <row r="56" spans="2:3">
      <c r="B56" s="102">
        <v>4</v>
      </c>
      <c r="C56" s="101" t="s">
        <v>59</v>
      </c>
    </row>
    <row r="57" ht="15.75" spans="2:2">
      <c r="B57" s="126" t="s">
        <v>60</v>
      </c>
    </row>
    <row r="58" ht="33" customHeight="1" spans="2:14">
      <c r="B58" s="102">
        <v>1</v>
      </c>
      <c r="C58" s="128" t="s">
        <v>61</v>
      </c>
      <c r="D58" s="128"/>
      <c r="E58" s="128"/>
      <c r="F58" s="128"/>
      <c r="G58" s="128"/>
      <c r="H58" s="128"/>
      <c r="I58" s="128"/>
      <c r="J58" s="128"/>
      <c r="K58" s="128"/>
      <c r="L58" s="128"/>
      <c r="M58" s="128"/>
      <c r="N58" s="128"/>
    </row>
    <row r="59" ht="33.75" customHeight="1" spans="2:14">
      <c r="B59" s="102"/>
      <c r="C59" s="128" t="s">
        <v>62</v>
      </c>
      <c r="D59" s="128"/>
      <c r="E59" s="128"/>
      <c r="F59" s="128"/>
      <c r="G59" s="128"/>
      <c r="H59" s="128"/>
      <c r="I59" s="128"/>
      <c r="J59" s="128"/>
      <c r="K59" s="128"/>
      <c r="L59" s="128"/>
      <c r="M59" s="128"/>
      <c r="N59" s="128"/>
    </row>
    <row r="60" spans="2:3">
      <c r="B60" s="102">
        <v>2</v>
      </c>
      <c r="C60" s="101" t="s">
        <v>63</v>
      </c>
    </row>
    <row r="61" spans="2:3">
      <c r="B61" s="102"/>
      <c r="C61" s="101" t="s">
        <v>64</v>
      </c>
    </row>
    <row r="62" ht="31.5" customHeight="1" spans="2:14">
      <c r="B62" s="102"/>
      <c r="C62" s="128" t="s">
        <v>65</v>
      </c>
      <c r="D62" s="128"/>
      <c r="E62" s="128"/>
      <c r="F62" s="128"/>
      <c r="G62" s="128"/>
      <c r="H62" s="128"/>
      <c r="I62" s="128"/>
      <c r="J62" s="128"/>
      <c r="K62" s="128"/>
      <c r="L62" s="128"/>
      <c r="M62" s="128"/>
      <c r="N62" s="128"/>
    </row>
    <row r="63" spans="2:3">
      <c r="B63" s="102">
        <v>3</v>
      </c>
      <c r="C63" s="101" t="s">
        <v>66</v>
      </c>
    </row>
    <row r="64" spans="3:3">
      <c r="C64" s="101" t="s">
        <v>67</v>
      </c>
    </row>
    <row r="65" spans="2:3">
      <c r="B65" s="102">
        <v>4</v>
      </c>
      <c r="C65" s="101" t="s">
        <v>68</v>
      </c>
    </row>
  </sheetData>
  <mergeCells count="54">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L26:N26"/>
    <mergeCell ref="L27:N27"/>
    <mergeCell ref="L28:N28"/>
    <mergeCell ref="L29:N29"/>
    <mergeCell ref="E30:J30"/>
    <mergeCell ref="L30:N30"/>
    <mergeCell ref="E31:J31"/>
    <mergeCell ref="L31:N31"/>
    <mergeCell ref="L32:N32"/>
    <mergeCell ref="L33:N33"/>
    <mergeCell ref="E34:J34"/>
    <mergeCell ref="L34:N34"/>
    <mergeCell ref="E35:J35"/>
    <mergeCell ref="L35:N35"/>
    <mergeCell ref="L36:N36"/>
    <mergeCell ref="B37:N37"/>
    <mergeCell ref="B38:N38"/>
    <mergeCell ref="B39:N39"/>
    <mergeCell ref="B40:N40"/>
    <mergeCell ref="B41:N41"/>
    <mergeCell ref="B42:N42"/>
    <mergeCell ref="C52:N52"/>
    <mergeCell ref="C58:N58"/>
    <mergeCell ref="C59:N59"/>
    <mergeCell ref="C62:N62"/>
  </mergeCells>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formula1>"NA,0%,2%,3%,4%,6%,11%,13%,17%"</formula1>
    </dataValidation>
    <dataValidation type="list" allowBlank="1" showInputMessage="1" showErrorMessage="1" sqref="K32:K34">
      <formula1>"NA,3%,5%"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I96"/>
  <sheetViews>
    <sheetView tabSelected="1" view="pageBreakPreview" zoomScale="73" zoomScalePageLayoutView="55" zoomScaleNormal="66" topLeftCell="C1" workbookViewId="0">
      <pane ySplit="2" topLeftCell="A11" activePane="bottomLeft" state="frozen"/>
      <selection/>
      <selection pane="bottomLeft" activeCell="G16" sqref="G16"/>
    </sheetView>
  </sheetViews>
  <sheetFormatPr defaultColWidth="46.8333333333333" defaultRowHeight="18.75"/>
  <cols>
    <col min="1" max="1" width="18.5" style="13" customWidth="1"/>
    <col min="2" max="2" width="50.8333333333333" style="14" customWidth="1"/>
    <col min="3" max="3" width="18.8333333333333" style="15" customWidth="1"/>
    <col min="4" max="4" width="21.1666666666667" style="15" customWidth="1"/>
    <col min="5" max="5" width="29.8333333333333" style="15" customWidth="1"/>
    <col min="6" max="6" width="16" style="15" customWidth="1"/>
    <col min="7" max="7" width="17" style="14" customWidth="1"/>
    <col min="8" max="8" width="20.5" style="16" customWidth="1"/>
    <col min="9" max="9" width="91.5" style="14" customWidth="1"/>
    <col min="10" max="32" width="9.33333333333333" style="14" customWidth="1"/>
    <col min="33" max="16384" width="46.8333333333333" style="14"/>
  </cols>
  <sheetData>
    <row r="1" ht="31.5" customHeight="1" spans="1:9">
      <c r="A1" s="17"/>
      <c r="B1" s="18" t="s">
        <v>69</v>
      </c>
      <c r="C1" s="19"/>
      <c r="D1" s="19"/>
      <c r="E1" s="19"/>
      <c r="F1" s="19"/>
      <c r="G1" s="20"/>
      <c r="H1" s="21">
        <f>H11+H20+H28+H40+H47</f>
        <v>199239.82</v>
      </c>
      <c r="I1" s="88"/>
    </row>
    <row r="2" ht="17" customHeight="1" spans="1:9">
      <c r="A2" s="22" t="s">
        <v>70</v>
      </c>
      <c r="B2" s="22" t="s">
        <v>71</v>
      </c>
      <c r="C2" s="23" t="s">
        <v>72</v>
      </c>
      <c r="D2" s="23" t="s">
        <v>73</v>
      </c>
      <c r="E2" s="24" t="s">
        <v>74</v>
      </c>
      <c r="F2" s="24" t="s">
        <v>75</v>
      </c>
      <c r="G2" s="25" t="s">
        <v>76</v>
      </c>
      <c r="H2" s="25" t="s">
        <v>77</v>
      </c>
      <c r="I2" s="25" t="s">
        <v>78</v>
      </c>
    </row>
    <row r="3" ht="37" customHeight="1" outlineLevel="1" spans="1:9">
      <c r="A3" s="26"/>
      <c r="B3" s="27" t="s">
        <v>79</v>
      </c>
      <c r="C3" s="28"/>
      <c r="D3" s="28"/>
      <c r="E3" s="28"/>
      <c r="F3" s="28"/>
      <c r="G3" s="29"/>
      <c r="H3" s="30"/>
      <c r="I3" s="89"/>
    </row>
    <row r="4" ht="37" customHeight="1" outlineLevel="2" spans="1:9">
      <c r="A4" s="31"/>
      <c r="B4" s="32" t="s">
        <v>80</v>
      </c>
      <c r="C4" s="33"/>
      <c r="D4" s="33"/>
      <c r="E4" s="34"/>
      <c r="F4" s="33"/>
      <c r="G4" s="32"/>
      <c r="H4" s="35"/>
      <c r="I4" s="90"/>
    </row>
    <row r="5" ht="39" customHeight="1" outlineLevel="2" spans="1:9">
      <c r="A5" s="36" t="s">
        <v>81</v>
      </c>
      <c r="B5" s="37" t="s">
        <v>82</v>
      </c>
      <c r="C5" s="38" t="s">
        <v>83</v>
      </c>
      <c r="D5" s="38">
        <v>1</v>
      </c>
      <c r="E5" s="39">
        <v>1</v>
      </c>
      <c r="F5" s="38">
        <v>10</v>
      </c>
      <c r="G5" s="40">
        <v>1000</v>
      </c>
      <c r="H5" s="41">
        <f>D5*E5*F5*G5</f>
        <v>10000</v>
      </c>
      <c r="I5" s="91"/>
    </row>
    <row r="6" ht="37" customHeight="1" outlineLevel="2" spans="1:9">
      <c r="A6" s="36" t="s">
        <v>84</v>
      </c>
      <c r="B6" s="37" t="s">
        <v>85</v>
      </c>
      <c r="C6" s="38" t="s">
        <v>83</v>
      </c>
      <c r="D6" s="38">
        <v>1</v>
      </c>
      <c r="E6" s="39">
        <v>1</v>
      </c>
      <c r="F6" s="38">
        <v>10</v>
      </c>
      <c r="G6" s="40">
        <v>1000</v>
      </c>
      <c r="H6" s="41">
        <f>D6*E6*F6*G6</f>
        <v>10000</v>
      </c>
      <c r="I6" s="92"/>
    </row>
    <row r="7" ht="37" customHeight="1" outlineLevel="1" spans="1:9">
      <c r="A7" s="42" t="s">
        <v>86</v>
      </c>
      <c r="B7" s="43" t="s">
        <v>87</v>
      </c>
      <c r="C7" s="44"/>
      <c r="D7" s="44"/>
      <c r="E7" s="45"/>
      <c r="F7" s="45"/>
      <c r="G7" s="46"/>
      <c r="H7" s="47">
        <f>SUM(H5:H6)</f>
        <v>20000</v>
      </c>
      <c r="I7" s="93"/>
    </row>
    <row r="8" ht="37" customHeight="1" outlineLevel="2" spans="1:9">
      <c r="A8" s="31"/>
      <c r="B8" s="32" t="s">
        <v>88</v>
      </c>
      <c r="C8" s="33"/>
      <c r="D8" s="33"/>
      <c r="E8" s="34"/>
      <c r="F8" s="33"/>
      <c r="G8" s="48"/>
      <c r="H8" s="35"/>
      <c r="I8" s="35"/>
    </row>
    <row r="9" ht="37" customHeight="1" outlineLevel="2" spans="1:9">
      <c r="A9" s="49" t="s">
        <v>89</v>
      </c>
      <c r="B9" s="37" t="s">
        <v>90</v>
      </c>
      <c r="C9" s="38" t="s">
        <v>83</v>
      </c>
      <c r="D9" s="38">
        <v>1</v>
      </c>
      <c r="E9" s="39">
        <v>1</v>
      </c>
      <c r="F9" s="38">
        <v>4</v>
      </c>
      <c r="G9" s="40">
        <v>500</v>
      </c>
      <c r="H9" s="50">
        <f>D9*E9*F9*G9</f>
        <v>2000</v>
      </c>
      <c r="I9" s="92" t="s">
        <v>91</v>
      </c>
    </row>
    <row r="10" ht="37" customHeight="1" outlineLevel="1" spans="1:9">
      <c r="A10" s="42" t="s">
        <v>92</v>
      </c>
      <c r="B10" s="43" t="s">
        <v>93</v>
      </c>
      <c r="C10" s="44"/>
      <c r="D10" s="44"/>
      <c r="E10" s="45"/>
      <c r="F10" s="45"/>
      <c r="G10" s="46"/>
      <c r="H10" s="47">
        <f>SUM(H9:H9)</f>
        <v>2000</v>
      </c>
      <c r="I10" s="93"/>
    </row>
    <row r="11" ht="37" customHeight="1" spans="1:9">
      <c r="A11" s="26" t="s">
        <v>94</v>
      </c>
      <c r="B11" s="27" t="s">
        <v>95</v>
      </c>
      <c r="C11" s="28"/>
      <c r="D11" s="28"/>
      <c r="E11" s="28"/>
      <c r="F11" s="28"/>
      <c r="G11" s="51"/>
      <c r="H11" s="30">
        <f>H7+H10</f>
        <v>22000</v>
      </c>
      <c r="I11" s="89"/>
    </row>
    <row r="12" ht="37" customHeight="1" spans="7:7">
      <c r="G12" s="52"/>
    </row>
    <row r="13" ht="37" customHeight="1" outlineLevel="1" spans="1:9">
      <c r="A13" s="26"/>
      <c r="B13" s="27" t="s">
        <v>96</v>
      </c>
      <c r="C13" s="28"/>
      <c r="D13" s="28"/>
      <c r="E13" s="28"/>
      <c r="F13" s="28"/>
      <c r="G13" s="51"/>
      <c r="H13" s="30"/>
      <c r="I13" s="89"/>
    </row>
    <row r="14" ht="37" customHeight="1" outlineLevel="1" spans="1:9">
      <c r="A14" s="22" t="s">
        <v>70</v>
      </c>
      <c r="B14" s="22" t="s">
        <v>71</v>
      </c>
      <c r="C14" s="23" t="s">
        <v>72</v>
      </c>
      <c r="D14" s="23" t="s">
        <v>73</v>
      </c>
      <c r="E14" s="24" t="s">
        <v>74</v>
      </c>
      <c r="F14" s="24" t="s">
        <v>75</v>
      </c>
      <c r="G14" s="53" t="s">
        <v>76</v>
      </c>
      <c r="H14" s="25" t="s">
        <v>77</v>
      </c>
      <c r="I14" s="25" t="s">
        <v>97</v>
      </c>
    </row>
    <row r="15" ht="37" customHeight="1" outlineLevel="2" spans="1:9">
      <c r="A15" s="31"/>
      <c r="B15" s="32" t="s">
        <v>98</v>
      </c>
      <c r="C15" s="33"/>
      <c r="D15" s="33"/>
      <c r="E15" s="34"/>
      <c r="F15" s="33"/>
      <c r="G15" s="48"/>
      <c r="H15" s="35"/>
      <c r="I15" s="90" t="s">
        <v>99</v>
      </c>
    </row>
    <row r="16" ht="37" customHeight="1" outlineLevel="2" spans="1:9">
      <c r="A16" s="54" t="s">
        <v>100</v>
      </c>
      <c r="B16" s="55" t="s">
        <v>101</v>
      </c>
      <c r="C16" s="38" t="s">
        <v>102</v>
      </c>
      <c r="D16" s="38">
        <v>1</v>
      </c>
      <c r="E16" s="39">
        <v>1</v>
      </c>
      <c r="F16" s="38">
        <v>1</v>
      </c>
      <c r="G16" s="56">
        <v>6625</v>
      </c>
      <c r="H16" s="57">
        <f>D16*E16*F16*G16</f>
        <v>6625</v>
      </c>
      <c r="I16" s="94" t="s">
        <v>103</v>
      </c>
    </row>
    <row r="17" ht="36.5" customHeight="1" outlineLevel="2" spans="1:9">
      <c r="A17" s="36" t="s">
        <v>104</v>
      </c>
      <c r="B17" s="37" t="s">
        <v>105</v>
      </c>
      <c r="C17" s="38" t="s">
        <v>106</v>
      </c>
      <c r="D17" s="58">
        <v>1</v>
      </c>
      <c r="E17" s="39">
        <v>1</v>
      </c>
      <c r="F17" s="38">
        <v>1</v>
      </c>
      <c r="G17" s="56">
        <v>12765.28</v>
      </c>
      <c r="H17" s="59">
        <f>D17*E17*F17*G17</f>
        <v>12765.28</v>
      </c>
      <c r="I17" s="92" t="s">
        <v>107</v>
      </c>
    </row>
    <row r="18" ht="36.5" customHeight="1" outlineLevel="2" spans="1:9">
      <c r="A18" s="36" t="s">
        <v>108</v>
      </c>
      <c r="B18" s="37" t="s">
        <v>109</v>
      </c>
      <c r="C18" s="38" t="s">
        <v>106</v>
      </c>
      <c r="D18" s="58">
        <v>1</v>
      </c>
      <c r="E18" s="39">
        <v>1</v>
      </c>
      <c r="F18" s="38">
        <v>1</v>
      </c>
      <c r="G18" s="56">
        <v>529.34</v>
      </c>
      <c r="H18" s="59">
        <f>D18*E18*F18*G18</f>
        <v>529.34</v>
      </c>
      <c r="I18" s="92" t="s">
        <v>110</v>
      </c>
    </row>
    <row r="19" ht="37" customHeight="1" outlineLevel="1" spans="1:9">
      <c r="A19" s="31" t="s">
        <v>111</v>
      </c>
      <c r="B19" s="32" t="s">
        <v>112</v>
      </c>
      <c r="C19" s="33"/>
      <c r="D19" s="33"/>
      <c r="E19" s="34"/>
      <c r="F19" s="33"/>
      <c r="G19" s="48"/>
      <c r="H19" s="35">
        <f>SUM(H16:H18)</f>
        <v>19919.62</v>
      </c>
      <c r="I19" s="34"/>
    </row>
    <row r="20" ht="37" customHeight="1" spans="1:9">
      <c r="A20" s="26" t="s">
        <v>113</v>
      </c>
      <c r="B20" s="27" t="s">
        <v>114</v>
      </c>
      <c r="C20" s="28"/>
      <c r="D20" s="28"/>
      <c r="E20" s="28"/>
      <c r="F20" s="28"/>
      <c r="G20" s="51"/>
      <c r="H20" s="29">
        <f>H19</f>
        <v>19919.62</v>
      </c>
      <c r="I20" s="89"/>
    </row>
    <row r="21" ht="37" customHeight="1" spans="7:7">
      <c r="G21" s="52"/>
    </row>
    <row r="22" ht="37" customHeight="1" outlineLevel="1" spans="1:9">
      <c r="A22" s="26"/>
      <c r="B22" s="27" t="s">
        <v>115</v>
      </c>
      <c r="C22" s="28"/>
      <c r="D22" s="28"/>
      <c r="E22" s="28"/>
      <c r="F22" s="28"/>
      <c r="G22" s="51"/>
      <c r="H22" s="30"/>
      <c r="I22" s="89"/>
    </row>
    <row r="23" ht="37" customHeight="1" outlineLevel="1" spans="1:9">
      <c r="A23" s="22" t="s">
        <v>70</v>
      </c>
      <c r="B23" s="22" t="s">
        <v>71</v>
      </c>
      <c r="C23" s="23" t="s">
        <v>72</v>
      </c>
      <c r="D23" s="23" t="s">
        <v>73</v>
      </c>
      <c r="E23" s="24" t="s">
        <v>74</v>
      </c>
      <c r="F23" s="24" t="s">
        <v>75</v>
      </c>
      <c r="G23" s="53" t="s">
        <v>76</v>
      </c>
      <c r="H23" s="25" t="s">
        <v>77</v>
      </c>
      <c r="I23" s="25" t="s">
        <v>116</v>
      </c>
    </row>
    <row r="24" ht="37" customHeight="1" outlineLevel="2" spans="1:9">
      <c r="A24" s="31"/>
      <c r="B24" s="32" t="s">
        <v>117</v>
      </c>
      <c r="C24" s="33"/>
      <c r="D24" s="33"/>
      <c r="E24" s="34"/>
      <c r="F24" s="33"/>
      <c r="G24" s="53" t="s">
        <v>76</v>
      </c>
      <c r="H24" s="35"/>
      <c r="I24" s="90"/>
    </row>
    <row r="25" ht="37" customHeight="1" outlineLevel="2" spans="1:9">
      <c r="A25" s="36" t="s">
        <v>118</v>
      </c>
      <c r="B25" s="37" t="s">
        <v>119</v>
      </c>
      <c r="C25" s="38" t="s">
        <v>106</v>
      </c>
      <c r="D25" s="38">
        <v>1</v>
      </c>
      <c r="E25" s="39">
        <v>1</v>
      </c>
      <c r="F25" s="38">
        <v>1</v>
      </c>
      <c r="G25" s="56">
        <v>2791.1</v>
      </c>
      <c r="H25" s="59">
        <f>D25*E25*F25*G25</f>
        <v>2791.1</v>
      </c>
      <c r="I25" s="95" t="s">
        <v>120</v>
      </c>
    </row>
    <row r="26" ht="37" customHeight="1" outlineLevel="2" spans="1:9">
      <c r="A26" s="37" t="s">
        <v>121</v>
      </c>
      <c r="B26" s="37" t="s">
        <v>122</v>
      </c>
      <c r="C26" s="38" t="s">
        <v>106</v>
      </c>
      <c r="D26" s="38">
        <v>1</v>
      </c>
      <c r="E26" s="39">
        <v>1</v>
      </c>
      <c r="F26" s="38">
        <v>1</v>
      </c>
      <c r="G26" s="56">
        <v>495</v>
      </c>
      <c r="H26" s="59">
        <f>D26*E26*F26*G26</f>
        <v>495</v>
      </c>
      <c r="I26" s="95" t="s">
        <v>123</v>
      </c>
    </row>
    <row r="27" ht="37" customHeight="1" outlineLevel="1" spans="1:9">
      <c r="A27" s="42" t="s">
        <v>124</v>
      </c>
      <c r="B27" s="32" t="s">
        <v>125</v>
      </c>
      <c r="C27" s="33"/>
      <c r="D27" s="33"/>
      <c r="E27" s="34"/>
      <c r="F27" s="33"/>
      <c r="G27" s="48"/>
      <c r="H27" s="35">
        <f>SUM(H25:H26)</f>
        <v>3286.1</v>
      </c>
      <c r="I27" s="90"/>
    </row>
    <row r="28" ht="37" customHeight="1" outlineLevel="2" spans="1:9">
      <c r="A28" s="26" t="s">
        <v>126</v>
      </c>
      <c r="B28" s="27" t="s">
        <v>127</v>
      </c>
      <c r="C28" s="28"/>
      <c r="D28" s="28"/>
      <c r="E28" s="28"/>
      <c r="F28" s="28"/>
      <c r="G28" s="51"/>
      <c r="H28" s="29">
        <f>H27</f>
        <v>3286.1</v>
      </c>
      <c r="I28" s="29"/>
    </row>
    <row r="29" ht="37" customHeight="1" outlineLevel="2" spans="7:7">
      <c r="G29" s="52"/>
    </row>
    <row r="30" ht="37" customHeight="1" outlineLevel="2" spans="1:9">
      <c r="A30" s="26"/>
      <c r="B30" s="27" t="s">
        <v>128</v>
      </c>
      <c r="C30" s="28"/>
      <c r="D30" s="28"/>
      <c r="E30" s="28"/>
      <c r="F30" s="28"/>
      <c r="G30" s="51"/>
      <c r="H30" s="30"/>
      <c r="I30" s="89"/>
    </row>
    <row r="31" ht="37" customHeight="1" outlineLevel="2" spans="1:9">
      <c r="A31" s="22"/>
      <c r="B31" s="22" t="s">
        <v>71</v>
      </c>
      <c r="C31" s="23" t="s">
        <v>72</v>
      </c>
      <c r="D31" s="23" t="s">
        <v>73</v>
      </c>
      <c r="E31" s="24" t="s">
        <v>74</v>
      </c>
      <c r="F31" s="24" t="s">
        <v>75</v>
      </c>
      <c r="G31" s="53" t="s">
        <v>76</v>
      </c>
      <c r="H31" s="25" t="s">
        <v>77</v>
      </c>
      <c r="I31" s="25" t="s">
        <v>97</v>
      </c>
    </row>
    <row r="32" ht="44.5" customHeight="1" outlineLevel="2" spans="1:9">
      <c r="A32" s="37" t="s">
        <v>129</v>
      </c>
      <c r="B32" s="37" t="s">
        <v>130</v>
      </c>
      <c r="C32" s="38" t="s">
        <v>131</v>
      </c>
      <c r="D32" s="38">
        <v>1</v>
      </c>
      <c r="E32" s="39">
        <v>1</v>
      </c>
      <c r="F32" s="38">
        <v>1</v>
      </c>
      <c r="G32" s="56">
        <v>75000</v>
      </c>
      <c r="H32" s="59">
        <f t="shared" ref="H32:H38" si="0">D32*E32*F32*G32</f>
        <v>75000</v>
      </c>
      <c r="I32" s="95" t="s">
        <v>132</v>
      </c>
    </row>
    <row r="33" ht="36.5" customHeight="1" outlineLevel="2" spans="1:9">
      <c r="A33" s="37" t="s">
        <v>133</v>
      </c>
      <c r="B33" s="37" t="s">
        <v>134</v>
      </c>
      <c r="C33" s="38" t="s">
        <v>131</v>
      </c>
      <c r="D33" s="38">
        <v>1</v>
      </c>
      <c r="E33" s="39">
        <v>1</v>
      </c>
      <c r="F33" s="38">
        <v>1</v>
      </c>
      <c r="G33" s="56">
        <v>28600</v>
      </c>
      <c r="H33" s="59">
        <f t="shared" si="0"/>
        <v>28600</v>
      </c>
      <c r="I33" s="95" t="s">
        <v>135</v>
      </c>
    </row>
    <row r="34" s="12" customFormat="1" ht="37" customHeight="1" outlineLevel="2" spans="1:9">
      <c r="A34" s="55" t="s">
        <v>136</v>
      </c>
      <c r="B34" s="55" t="s">
        <v>105</v>
      </c>
      <c r="C34" s="38" t="s">
        <v>106</v>
      </c>
      <c r="D34" s="38">
        <v>1</v>
      </c>
      <c r="E34" s="39">
        <v>1</v>
      </c>
      <c r="F34" s="38">
        <v>1</v>
      </c>
      <c r="G34" s="56">
        <v>12886</v>
      </c>
      <c r="H34" s="57">
        <f t="shared" si="0"/>
        <v>12886</v>
      </c>
      <c r="I34" s="96" t="s">
        <v>137</v>
      </c>
    </row>
    <row r="35" ht="37" customHeight="1" outlineLevel="2" spans="1:9">
      <c r="A35" s="37" t="s">
        <v>138</v>
      </c>
      <c r="B35" s="37" t="s">
        <v>139</v>
      </c>
      <c r="C35" s="38" t="s">
        <v>131</v>
      </c>
      <c r="D35" s="38">
        <v>1</v>
      </c>
      <c r="E35" s="39">
        <v>82</v>
      </c>
      <c r="F35" s="38">
        <v>1</v>
      </c>
      <c r="G35" s="56">
        <v>92</v>
      </c>
      <c r="H35" s="59">
        <f t="shared" si="0"/>
        <v>7544</v>
      </c>
      <c r="I35" s="95" t="s">
        <v>140</v>
      </c>
    </row>
    <row r="36" ht="36.5" customHeight="1" outlineLevel="2" spans="1:9">
      <c r="A36" s="37" t="s">
        <v>141</v>
      </c>
      <c r="B36" s="37" t="s">
        <v>142</v>
      </c>
      <c r="C36" s="38" t="s">
        <v>131</v>
      </c>
      <c r="D36" s="38">
        <v>1</v>
      </c>
      <c r="E36" s="39">
        <v>1</v>
      </c>
      <c r="F36" s="38">
        <v>1</v>
      </c>
      <c r="G36" s="56">
        <v>14330</v>
      </c>
      <c r="H36" s="59">
        <f t="shared" si="0"/>
        <v>14330</v>
      </c>
      <c r="I36" s="95" t="s">
        <v>143</v>
      </c>
    </row>
    <row r="37" ht="36.5" customHeight="1" outlineLevel="2" spans="1:9">
      <c r="A37" s="37" t="s">
        <v>144</v>
      </c>
      <c r="B37" s="37" t="s">
        <v>145</v>
      </c>
      <c r="C37" s="38" t="s">
        <v>131</v>
      </c>
      <c r="D37" s="38">
        <v>1</v>
      </c>
      <c r="E37" s="39">
        <v>1</v>
      </c>
      <c r="F37" s="38">
        <v>2</v>
      </c>
      <c r="G37" s="56">
        <v>0</v>
      </c>
      <c r="H37" s="59">
        <f t="shared" si="0"/>
        <v>0</v>
      </c>
      <c r="I37" s="95" t="s">
        <v>146</v>
      </c>
    </row>
    <row r="38" ht="36.5" customHeight="1" outlineLevel="2" spans="1:9">
      <c r="A38" s="37" t="s">
        <v>147</v>
      </c>
      <c r="B38" s="37" t="s">
        <v>148</v>
      </c>
      <c r="C38" s="38" t="s">
        <v>131</v>
      </c>
      <c r="D38" s="38">
        <v>1</v>
      </c>
      <c r="E38" s="39">
        <v>1</v>
      </c>
      <c r="F38" s="38">
        <v>1</v>
      </c>
      <c r="G38" s="56">
        <v>6674.1</v>
      </c>
      <c r="H38" s="57">
        <f t="shared" si="0"/>
        <v>6674.1</v>
      </c>
      <c r="I38" s="96" t="s">
        <v>149</v>
      </c>
    </row>
    <row r="39" ht="37" customHeight="1" outlineLevel="2" spans="1:9">
      <c r="A39" s="42" t="s">
        <v>150</v>
      </c>
      <c r="B39" s="43" t="s">
        <v>151</v>
      </c>
      <c r="C39" s="44"/>
      <c r="D39" s="44"/>
      <c r="E39" s="45"/>
      <c r="F39" s="45"/>
      <c r="G39" s="46"/>
      <c r="H39" s="47">
        <f>SUM(H32:H38)</f>
        <v>145034.1</v>
      </c>
      <c r="I39" s="93"/>
    </row>
    <row r="40" ht="37" customHeight="1" outlineLevel="2" spans="1:9">
      <c r="A40" s="26" t="s">
        <v>152</v>
      </c>
      <c r="B40" s="27" t="s">
        <v>153</v>
      </c>
      <c r="C40" s="28"/>
      <c r="D40" s="28"/>
      <c r="E40" s="28"/>
      <c r="F40" s="28"/>
      <c r="G40" s="51"/>
      <c r="H40" s="30">
        <f>H39</f>
        <v>145034.1</v>
      </c>
      <c r="I40" s="89"/>
    </row>
    <row r="41" ht="37" customHeight="1" outlineLevel="2" spans="7:7">
      <c r="G41" s="52"/>
    </row>
    <row r="42" ht="37" customHeight="1" outlineLevel="2" spans="1:9">
      <c r="A42" s="60"/>
      <c r="B42" s="61" t="s">
        <v>154</v>
      </c>
      <c r="C42" s="62"/>
      <c r="D42" s="62"/>
      <c r="E42" s="62"/>
      <c r="F42" s="62"/>
      <c r="G42" s="63"/>
      <c r="H42" s="64"/>
      <c r="I42" s="85"/>
    </row>
    <row r="43" ht="37" customHeight="1" outlineLevel="2" spans="1:9">
      <c r="A43" s="65"/>
      <c r="B43" s="65" t="s">
        <v>71</v>
      </c>
      <c r="C43" s="66" t="s">
        <v>72</v>
      </c>
      <c r="D43" s="66" t="s">
        <v>73</v>
      </c>
      <c r="E43" s="67" t="s">
        <v>74</v>
      </c>
      <c r="F43" s="66" t="s">
        <v>75</v>
      </c>
      <c r="G43" s="68" t="s">
        <v>76</v>
      </c>
      <c r="H43" s="66" t="s">
        <v>77</v>
      </c>
      <c r="I43" s="68"/>
    </row>
    <row r="44" ht="37" customHeight="1" spans="1:9">
      <c r="A44" s="69"/>
      <c r="B44" s="70" t="s">
        <v>155</v>
      </c>
      <c r="C44" s="71"/>
      <c r="D44" s="71"/>
      <c r="E44" s="72"/>
      <c r="F44" s="72"/>
      <c r="G44" s="73"/>
      <c r="H44" s="73"/>
      <c r="I44" s="97"/>
    </row>
    <row r="45" ht="37" customHeight="1" outlineLevel="2" spans="1:9">
      <c r="A45" s="74" t="s">
        <v>156</v>
      </c>
      <c r="B45" s="75" t="s">
        <v>157</v>
      </c>
      <c r="C45" s="76" t="s">
        <v>158</v>
      </c>
      <c r="D45" s="77">
        <v>1</v>
      </c>
      <c r="E45" s="78">
        <v>1</v>
      </c>
      <c r="F45" s="76">
        <v>3</v>
      </c>
      <c r="G45" s="79">
        <v>3000</v>
      </c>
      <c r="H45" s="80">
        <f>D45*E45*F45*G45</f>
        <v>9000</v>
      </c>
      <c r="I45" s="98" t="s">
        <v>159</v>
      </c>
    </row>
    <row r="46" ht="37" customHeight="1" spans="1:9">
      <c r="A46" s="69" t="s">
        <v>160</v>
      </c>
      <c r="B46" s="70" t="str">
        <f>CONCATENATE("Subtotal ",B44)</f>
        <v>Subtotal Photo &amp;Video crew</v>
      </c>
      <c r="C46" s="71"/>
      <c r="D46" s="71"/>
      <c r="E46" s="72"/>
      <c r="F46" s="72"/>
      <c r="G46" s="73"/>
      <c r="H46" s="73">
        <f>SUM(H45:H45)</f>
        <v>9000</v>
      </c>
      <c r="I46" s="97"/>
    </row>
    <row r="47" ht="37" customHeight="1" outlineLevel="1" spans="1:9">
      <c r="A47" s="81" t="s">
        <v>161</v>
      </c>
      <c r="B47" s="82" t="s">
        <v>162</v>
      </c>
      <c r="C47" s="83"/>
      <c r="D47" s="83"/>
      <c r="E47" s="83"/>
      <c r="F47" s="83"/>
      <c r="G47" s="84"/>
      <c r="H47" s="85">
        <f>H46</f>
        <v>9000</v>
      </c>
      <c r="I47" s="99"/>
    </row>
    <row r="48" ht="37" customHeight="1" outlineLevel="1" spans="1:9">
      <c r="A48" s="86"/>
      <c r="B48" s="86"/>
      <c r="C48" s="87"/>
      <c r="D48" s="87"/>
      <c r="E48" s="87"/>
      <c r="F48" s="87"/>
      <c r="G48" s="86"/>
      <c r="H48" s="86"/>
      <c r="I48" s="86"/>
    </row>
    <row r="49" ht="37" customHeight="1" outlineLevel="2"/>
    <row r="50" ht="37" customHeight="1" outlineLevel="2" spans="1:8">
      <c r="A50" s="14"/>
      <c r="H50" s="14"/>
    </row>
    <row r="51" ht="37" customHeight="1" outlineLevel="2"/>
    <row r="52" ht="37" customHeight="1" outlineLevel="2"/>
    <row r="53" ht="37" customHeight="1" outlineLevel="2"/>
    <row r="54" ht="37" customHeight="1" outlineLevel="2"/>
    <row r="55" ht="37" customHeight="1" outlineLevel="2"/>
    <row r="56" ht="37" customHeight="1" outlineLevel="2"/>
    <row r="57" ht="37" customHeight="1" outlineLevel="2"/>
    <row r="58" ht="37" customHeight="1" outlineLevel="2"/>
    <row r="59" ht="37" customHeight="1" outlineLevel="2"/>
    <row r="60" ht="37" customHeight="1" outlineLevel="1"/>
    <row r="61" ht="37" customHeight="1" outlineLevel="2"/>
    <row r="62" ht="37" customHeight="1" outlineLevel="2"/>
    <row r="63" ht="37" customHeight="1" outlineLevel="2"/>
    <row r="64" outlineLevel="2"/>
    <row r="65" outlineLevel="2"/>
    <row r="66" outlineLevel="2"/>
    <row r="67" outlineLevel="2"/>
    <row r="68" outlineLevel="2"/>
    <row r="69" outlineLevel="2"/>
    <row r="70" outlineLevel="2"/>
    <row r="71" outlineLevel="2"/>
    <row r="72" outlineLevel="1"/>
    <row r="73" outlineLevel="2"/>
    <row r="74" outlineLevel="2"/>
    <row r="75" outlineLevel="2"/>
    <row r="76" outlineLevel="2"/>
    <row r="77" outlineLevel="2"/>
    <row r="78" outlineLevel="2"/>
    <row r="79" outlineLevel="2"/>
    <row r="80" outlineLevel="2"/>
    <row r="81" outlineLevel="2"/>
    <row r="82" outlineLevel="2"/>
    <row r="83" outlineLevel="2"/>
    <row r="84" outlineLevel="1"/>
    <row r="85" outlineLevel="2"/>
    <row r="86" outlineLevel="2"/>
    <row r="87" outlineLevel="2"/>
    <row r="88" outlineLevel="2"/>
    <row r="89" outlineLevel="2"/>
    <row r="90" outlineLevel="2"/>
    <row r="91" outlineLevel="2"/>
    <row r="92" outlineLevel="2"/>
    <row r="93" outlineLevel="2"/>
    <row r="94" outlineLevel="2"/>
    <row r="95" outlineLevel="2"/>
    <row r="96" outlineLevel="1"/>
  </sheetData>
  <pageMargins left="0.196527777777778" right="0" top="0.161111111111111" bottom="0.161111111111111" header="0.298611111111111" footer="0.298611111111111"/>
  <pageSetup paperSize="9" scale="3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zoomScale="147" zoomScaleNormal="147" topLeftCell="A9" workbookViewId="0">
      <selection activeCell="D17" sqref="D17"/>
    </sheetView>
  </sheetViews>
  <sheetFormatPr defaultColWidth="9" defaultRowHeight="13.5" outlineLevelCol="5"/>
  <cols>
    <col min="1" max="2" width="9" style="1"/>
    <col min="3" max="3" width="12.875" style="1" customWidth="1"/>
    <col min="4" max="5" width="22" style="1" customWidth="1"/>
    <col min="6" max="6" width="22.125" style="1" customWidth="1"/>
    <col min="7" max="16384" width="9" style="1"/>
  </cols>
  <sheetData>
    <row r="1" spans="1:6">
      <c r="A1" s="2" t="s">
        <v>163</v>
      </c>
      <c r="B1" s="2"/>
      <c r="C1" s="2"/>
      <c r="D1" s="2"/>
      <c r="E1" s="2"/>
      <c r="F1" s="2"/>
    </row>
    <row r="2" spans="1:6">
      <c r="A2" s="2"/>
      <c r="B2" s="2"/>
      <c r="C2" s="2"/>
      <c r="D2" s="2"/>
      <c r="E2" s="2"/>
      <c r="F2" s="2"/>
    </row>
    <row r="3" ht="15.75" spans="1:6">
      <c r="A3" s="3" t="s">
        <v>164</v>
      </c>
      <c r="B3" s="3" t="s">
        <v>165</v>
      </c>
      <c r="C3" s="3" t="s">
        <v>166</v>
      </c>
      <c r="D3" s="3" t="s">
        <v>167</v>
      </c>
      <c r="E3" s="3" t="s">
        <v>168</v>
      </c>
      <c r="F3" s="3" t="s">
        <v>169</v>
      </c>
    </row>
    <row r="4" ht="14.25" spans="1:6">
      <c r="A4" s="4">
        <f t="shared" ref="A4:A16" si="0">ROW()-3</f>
        <v>1</v>
      </c>
      <c r="B4" s="5" t="s">
        <v>170</v>
      </c>
      <c r="C4" s="5" t="s">
        <v>171</v>
      </c>
      <c r="D4" s="6">
        <v>226</v>
      </c>
      <c r="E4" s="6">
        <v>226</v>
      </c>
      <c r="F4" s="7"/>
    </row>
    <row r="5" ht="14.25" spans="1:6">
      <c r="A5" s="4">
        <f t="shared" si="0"/>
        <v>2</v>
      </c>
      <c r="B5" s="5" t="s">
        <v>172</v>
      </c>
      <c r="C5" s="5" t="s">
        <v>173</v>
      </c>
      <c r="D5" s="6">
        <v>112</v>
      </c>
      <c r="E5" s="6">
        <v>112</v>
      </c>
      <c r="F5" s="7"/>
    </row>
    <row r="6" ht="14.25" spans="1:6">
      <c r="A6" s="4">
        <f t="shared" si="0"/>
        <v>3</v>
      </c>
      <c r="B6" s="5" t="s">
        <v>174</v>
      </c>
      <c r="C6" s="5" t="s">
        <v>175</v>
      </c>
      <c r="D6" s="6">
        <v>1500</v>
      </c>
      <c r="E6" s="6">
        <v>901</v>
      </c>
      <c r="F6" s="7" t="s">
        <v>176</v>
      </c>
    </row>
    <row r="7" ht="14.25" spans="1:6">
      <c r="A7" s="4">
        <f t="shared" si="0"/>
        <v>4</v>
      </c>
      <c r="B7" s="5" t="s">
        <v>177</v>
      </c>
      <c r="C7" s="5" t="s">
        <v>178</v>
      </c>
      <c r="D7" s="6">
        <v>1363</v>
      </c>
      <c r="E7" s="6">
        <v>1363</v>
      </c>
      <c r="F7" s="7"/>
    </row>
    <row r="8" ht="14.25" spans="1:6">
      <c r="A8" s="4">
        <f t="shared" si="0"/>
        <v>5</v>
      </c>
      <c r="B8" s="5" t="s">
        <v>179</v>
      </c>
      <c r="C8" s="5" t="s">
        <v>180</v>
      </c>
      <c r="D8" s="6">
        <v>621</v>
      </c>
      <c r="E8" s="6">
        <v>621</v>
      </c>
      <c r="F8" s="7"/>
    </row>
    <row r="9" ht="14.25" spans="1:6">
      <c r="A9" s="4">
        <f t="shared" si="0"/>
        <v>6</v>
      </c>
      <c r="B9" s="5" t="s">
        <v>181</v>
      </c>
      <c r="C9" s="5" t="s">
        <v>182</v>
      </c>
      <c r="D9" s="6">
        <v>2920.67</v>
      </c>
      <c r="E9" s="6">
        <v>2920.67</v>
      </c>
      <c r="F9" s="7"/>
    </row>
    <row r="10" ht="14.25" spans="1:6">
      <c r="A10" s="4">
        <f t="shared" si="0"/>
        <v>7</v>
      </c>
      <c r="B10" s="5" t="s">
        <v>183</v>
      </c>
      <c r="C10" s="5" t="s">
        <v>184</v>
      </c>
      <c r="D10" s="8">
        <v>0</v>
      </c>
      <c r="E10" s="8">
        <v>0</v>
      </c>
      <c r="F10" s="7" t="s">
        <v>185</v>
      </c>
    </row>
    <row r="11" ht="14.25" spans="1:6">
      <c r="A11" s="4">
        <f t="shared" si="0"/>
        <v>8</v>
      </c>
      <c r="B11" s="5" t="s">
        <v>186</v>
      </c>
      <c r="C11" s="5" t="s">
        <v>187</v>
      </c>
      <c r="D11" s="6">
        <v>662.5</v>
      </c>
      <c r="E11" s="6">
        <v>662.5</v>
      </c>
      <c r="F11" s="7"/>
    </row>
    <row r="12" ht="14.25" spans="1:6">
      <c r="A12" s="4">
        <f t="shared" si="0"/>
        <v>9</v>
      </c>
      <c r="B12" s="5" t="s">
        <v>188</v>
      </c>
      <c r="C12" s="5" t="s">
        <v>189</v>
      </c>
      <c r="D12" s="6">
        <v>189</v>
      </c>
      <c r="E12" s="6">
        <v>189</v>
      </c>
      <c r="F12" s="7"/>
    </row>
    <row r="13" ht="14.25" spans="1:6">
      <c r="A13" s="4">
        <f t="shared" si="0"/>
        <v>10</v>
      </c>
      <c r="B13" s="5" t="s">
        <v>190</v>
      </c>
      <c r="C13" s="5" t="s">
        <v>191</v>
      </c>
      <c r="D13" s="6">
        <v>1100.29</v>
      </c>
      <c r="E13" s="6">
        <v>1155.29</v>
      </c>
      <c r="F13" s="7"/>
    </row>
    <row r="14" ht="14.25" spans="1:6">
      <c r="A14" s="4">
        <f t="shared" si="0"/>
        <v>11</v>
      </c>
      <c r="B14" s="5" t="s">
        <v>192</v>
      </c>
      <c r="C14" s="5" t="s">
        <v>193</v>
      </c>
      <c r="D14" s="8">
        <v>0</v>
      </c>
      <c r="E14" s="8">
        <v>0</v>
      </c>
      <c r="F14" s="7" t="s">
        <v>185</v>
      </c>
    </row>
    <row r="15" ht="14.25" spans="1:6">
      <c r="A15" s="4">
        <f t="shared" si="0"/>
        <v>12</v>
      </c>
      <c r="B15" s="5" t="s">
        <v>194</v>
      </c>
      <c r="C15" s="5" t="s">
        <v>195</v>
      </c>
      <c r="D15" s="6">
        <v>1643.22</v>
      </c>
      <c r="E15" s="6">
        <v>1643.22</v>
      </c>
      <c r="F15" s="7"/>
    </row>
    <row r="16" spans="1:6">
      <c r="A16" s="4">
        <f t="shared" si="0"/>
        <v>13</v>
      </c>
      <c r="B16" s="9" t="s">
        <v>196</v>
      </c>
      <c r="C16" s="9" t="s">
        <v>197</v>
      </c>
      <c r="D16" s="8">
        <v>2427.6</v>
      </c>
      <c r="E16" s="8">
        <v>2427.6</v>
      </c>
      <c r="F16" s="9"/>
    </row>
    <row r="17" spans="1:6">
      <c r="A17" s="10" t="s">
        <v>198</v>
      </c>
      <c r="B17" s="11"/>
      <c r="C17" s="11"/>
      <c r="D17" s="8">
        <f>SUM(D4:D16)</f>
        <v>12765.28</v>
      </c>
      <c r="E17" s="8">
        <f>SUM(E4:E16)</f>
        <v>12221.28</v>
      </c>
      <c r="F17" s="9"/>
    </row>
  </sheetData>
  <mergeCells count="2">
    <mergeCell ref="A17:C17"/>
    <mergeCell ref="A1: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BMW Group</Company>
  <Application>Microsoft Macintosh Excel</Application>
  <HeadingPairs>
    <vt:vector size="2" baseType="variant">
      <vt:variant>
        <vt:lpstr>工作表</vt:lpstr>
      </vt:variant>
      <vt:variant>
        <vt:i4>3</vt:i4>
      </vt:variant>
    </vt:vector>
  </HeadingPairs>
  <TitlesOfParts>
    <vt:vector size="3" baseType="lpstr">
      <vt:lpstr>Summary</vt:lpstr>
      <vt:lpstr>Standard Conference Small </vt:lpstr>
      <vt:lpstr>交通费用报销明细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加冰小学生</cp:lastModifiedBy>
  <dcterms:created xsi:type="dcterms:W3CDTF">2016-11-15T09:10:00Z</dcterms:created>
  <cp:lastPrinted>2021-12-09T06:55:00Z</cp:lastPrinted>
  <dcterms:modified xsi:type="dcterms:W3CDTF">2022-12-22T09:31:20Z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A83E0E514DB34697B4DE26980645148F</vt:lpwstr>
  </property>
  <property fmtid="{D5CDD505-2E9C-101B-9397-08002B2CF9AE}" pid="3" name="KSOProductBuildVer">
    <vt:lpwstr>2052-11.1.0.12980</vt:lpwstr>
  </property>
</Properties>
</file>