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C:\Users\86139\Desktop\工作\2021凯迪-上海\"/>
    </mc:Choice>
  </mc:AlternateContent>
  <xr:revisionPtr revIDLastSave="0" documentId="13_ncr:1_{F40949D5-4002-417A-BA51-2E5D2F213ED6}" xr6:coauthVersionLast="47" xr6:coauthVersionMax="47" xr10:uidLastSave="{00000000-0000-0000-0000-000000000000}"/>
  <bookViews>
    <workbookView xWindow="-103" yWindow="-103" windowWidth="16663" windowHeight="8863" activeTab="4" xr2:uid="{00000000-000D-0000-FFFF-FFFF00000000}"/>
  </bookViews>
  <sheets>
    <sheet name="总计" sheetId="21" state="hidden" r:id="rId1"/>
    <sheet name="Sheet3" sheetId="24" state="hidden" r:id="rId2"/>
    <sheet name="旅行社 " sheetId="25" state="hidden" r:id="rId3"/>
    <sheet name="项目报价" sheetId="33" state="hidden" r:id="rId4"/>
    <sheet name="凯迪拉克LYRIQ 媒体沟通会" sheetId="40" r:id="rId5"/>
    <sheet name="实拍媒体报销明细" sheetId="38" state="hidden" r:id="rId6"/>
    <sheet name="开箱@北京" sheetId="39" state="hidden" r:id="rId7"/>
    <sheet name="机票-六折版 " sheetId="20" state="hidden" r:id="rId8"/>
    <sheet name="希尔顿" sheetId="8" state="hidden" r:id="rId9"/>
  </sheets>
  <definedNames>
    <definedName name="_xlnm._FilterDatabase" localSheetId="5" hidden="1">实拍媒体报销明细!$C$1:$D$48</definedName>
    <definedName name="CLIENTMEDIA">#REF!</definedName>
    <definedName name="_xlnm.Print_Area" localSheetId="6">'开箱@北京'!$A$1:$I$11</definedName>
    <definedName name="_xlnm.Print_Area" localSheetId="4">'凯迪拉克LYRIQ 媒体沟通会'!$A$1:$I$26</definedName>
    <definedName name="_xlnm.Print_Area" localSheetId="5">实拍媒体报销明细!$A$1:$H$82</definedName>
    <definedName name="_xlnm.Print_Area" localSheetId="3">项目报价!$A$1:$I$42</definedName>
  </definedNames>
  <calcPr calcId="181029"/>
</workbook>
</file>

<file path=xl/calcChain.xml><?xml version="1.0" encoding="utf-8"?>
<calcChain xmlns="http://schemas.openxmlformats.org/spreadsheetml/2006/main">
  <c r="H13" i="40" l="1"/>
  <c r="H17" i="40"/>
  <c r="H5" i="40" l="1"/>
  <c r="H6" i="40"/>
  <c r="H7" i="40"/>
  <c r="H8" i="40"/>
  <c r="H12" i="40"/>
  <c r="H14" i="40"/>
  <c r="H15" i="40"/>
  <c r="H16" i="40"/>
  <c r="H19" i="40"/>
  <c r="H8" i="39"/>
  <c r="H7" i="39"/>
  <c r="H5" i="39"/>
  <c r="H6" i="39"/>
  <c r="H9" i="39"/>
  <c r="H79" i="38"/>
  <c r="H18" i="33"/>
  <c r="H24" i="33"/>
  <c r="H25" i="33"/>
  <c r="H27" i="33"/>
  <c r="H26" i="33"/>
  <c r="H31" i="33"/>
  <c r="G45" i="8"/>
  <c r="G44" i="8"/>
  <c r="G43" i="8"/>
  <c r="G41" i="8"/>
  <c r="G40" i="8"/>
  <c r="G38" i="8"/>
  <c r="G37" i="8"/>
  <c r="G36" i="8"/>
  <c r="G35" i="8"/>
  <c r="G34" i="8"/>
  <c r="G33" i="8"/>
  <c r="G32" i="8"/>
  <c r="G31" i="8"/>
  <c r="G30" i="8"/>
  <c r="G29" i="8"/>
  <c r="G28" i="8"/>
  <c r="G27" i="8"/>
  <c r="G26" i="8"/>
  <c r="G25" i="8"/>
  <c r="G24" i="8"/>
  <c r="G23" i="8"/>
  <c r="G22" i="8"/>
  <c r="G21" i="8"/>
  <c r="G19" i="8"/>
  <c r="G17" i="8"/>
  <c r="G16" i="8"/>
  <c r="G15" i="8"/>
  <c r="G14" i="8"/>
  <c r="G13" i="8"/>
  <c r="G12" i="8"/>
  <c r="G11" i="8"/>
  <c r="G10" i="8"/>
  <c r="G9" i="8"/>
  <c r="G46" i="8"/>
  <c r="I13" i="20"/>
  <c r="I12" i="20"/>
  <c r="I11" i="20"/>
  <c r="I7" i="20"/>
  <c r="I8" i="20"/>
  <c r="I9" i="20"/>
  <c r="I10" i="20"/>
  <c r="I14" i="20"/>
  <c r="C3" i="21"/>
  <c r="H38" i="33"/>
  <c r="H37" i="33"/>
  <c r="H36" i="33"/>
  <c r="H35" i="33"/>
  <c r="H34" i="33"/>
  <c r="H33" i="33"/>
  <c r="H32" i="33"/>
  <c r="H23" i="33"/>
  <c r="H22" i="33"/>
  <c r="H21" i="33"/>
  <c r="H20" i="33"/>
  <c r="H19" i="33"/>
  <c r="H17" i="33"/>
  <c r="H16" i="33"/>
  <c r="H15" i="33"/>
  <c r="H13" i="33"/>
  <c r="H12" i="33"/>
  <c r="H11" i="33"/>
  <c r="H10" i="33"/>
  <c r="H9" i="33"/>
  <c r="H4" i="33"/>
  <c r="H5" i="33"/>
  <c r="G32" i="25"/>
  <c r="G30" i="25"/>
  <c r="G29" i="25"/>
  <c r="G27" i="25"/>
  <c r="G26" i="25"/>
  <c r="G25" i="25"/>
  <c r="G24" i="25"/>
  <c r="G23" i="25"/>
  <c r="G22" i="25"/>
  <c r="G21" i="25"/>
  <c r="G20" i="25"/>
  <c r="G19" i="25"/>
  <c r="G18" i="25"/>
  <c r="G17" i="25"/>
  <c r="G16" i="25"/>
  <c r="G15" i="25"/>
  <c r="G14" i="25"/>
  <c r="G13" i="25"/>
  <c r="G12" i="25"/>
  <c r="G11" i="25"/>
  <c r="G10" i="25"/>
  <c r="G9" i="25"/>
  <c r="G35" i="25"/>
  <c r="C3" i="24"/>
  <c r="C2" i="24"/>
  <c r="C4" i="24"/>
  <c r="C2" i="21"/>
  <c r="C4" i="21"/>
  <c r="H28" i="33"/>
  <c r="H39" i="33"/>
  <c r="H40" i="33"/>
  <c r="H41" i="33"/>
  <c r="G47" i="8"/>
  <c r="G48" i="8"/>
  <c r="G49" i="8"/>
  <c r="H10" i="39"/>
  <c r="H11" i="39"/>
  <c r="G36" i="25"/>
  <c r="G37" i="25"/>
  <c r="H42" i="33"/>
  <c r="H22" i="40" l="1"/>
  <c r="H23" i="40" s="1"/>
  <c r="H24" i="40" l="1"/>
  <c r="H25" i="40" s="1"/>
</calcChain>
</file>

<file path=xl/sharedStrings.xml><?xml version="1.0" encoding="utf-8"?>
<sst xmlns="http://schemas.openxmlformats.org/spreadsheetml/2006/main" count="729" uniqueCount="458">
  <si>
    <t>凯迪拉克XT6实拍&amp;设计品鉴
预算（机票六折）</t>
  </si>
  <si>
    <t>旅行社
Agency</t>
  </si>
  <si>
    <t>机票</t>
  </si>
  <si>
    <t>合计
Grand Total</t>
  </si>
  <si>
    <t>凯迪拉克XT6 项目</t>
  </si>
  <si>
    <t>设计品鉴
Agency</t>
  </si>
  <si>
    <t>科技品鉴</t>
  </si>
  <si>
    <t>申请费用-395000</t>
  </si>
  <si>
    <t>Event:       凯迪拉克全国媒体试驾</t>
  </si>
  <si>
    <t>Date:        JUL28-AUG</t>
  </si>
  <si>
    <t>VENUE:    大理 DALI</t>
  </si>
  <si>
    <t xml:space="preserve">Project No:               </t>
  </si>
  <si>
    <t>单站媒体费用</t>
  </si>
  <si>
    <t xml:space="preserve">项目 Item </t>
  </si>
  <si>
    <t>明细 Description</t>
  </si>
  <si>
    <t>单价 Unit Cost</t>
  </si>
  <si>
    <t>次数 Time/天</t>
  </si>
  <si>
    <t>数量 Qty.</t>
  </si>
  <si>
    <t>合计 Total</t>
  </si>
  <si>
    <t>备注 Remark</t>
  </si>
  <si>
    <t>Hotel-酒店住宿 当地合适酒店</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</si>
  <si>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</si>
  <si>
    <t>公付房费</t>
  </si>
  <si>
    <t>外地媒体大床房
one-bed room</t>
  </si>
  <si>
    <t>*按照外地媒体2天来算，外地媒体预计占总人数60%+</t>
  </si>
  <si>
    <t>运营支持人员房间
one-bed room</t>
  </si>
  <si>
    <t>*指PR房补（递交时候删掉）</t>
  </si>
  <si>
    <t>工作人员标间
Two-bed room</t>
  </si>
  <si>
    <t>公关公司工作人员
For PR ANGENCY STAFF
（需支持协调媒体接待工作，入住媒体同一酒店 Supporting staff need to stay in same hotel with media)</t>
  </si>
  <si>
    <t>媒体欢迎小食
welcome package</t>
  </si>
  <si>
    <t>房内welcome package</t>
  </si>
  <si>
    <t xml:space="preserve">媒体相关
Media Related
20位外地媒体房间
20 OOT media rooms
</t>
  </si>
  <si>
    <t xml:space="preserve">车辆费用
</t>
  </si>
  <si>
    <t xml:space="preserve">外地媒体接机
机场-酒店
</t>
  </si>
  <si>
    <t>考斯特</t>
  </si>
  <si>
    <t xml:space="preserve">外地媒体送机
酒店-机场
</t>
  </si>
  <si>
    <t>外地媒体接机（高铁）
高铁站至酒店</t>
  </si>
  <si>
    <t>外地媒体送机（高铁）
酒店-高铁站</t>
  </si>
  <si>
    <t>工作人员用车
(全天）</t>
  </si>
  <si>
    <t>GL8</t>
  </si>
  <si>
    <t>支持人员打车费用</t>
  </si>
  <si>
    <t>打车费用</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</si>
  <si>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</si>
  <si>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外地媒体抵达日晚餐</t>
  </si>
  <si>
    <t>酒店自助餐/含公关公司支持人员餐费</t>
  </si>
  <si>
    <t>媒体试驾日午餐</t>
  </si>
  <si>
    <t>媒体试驾日晚餐</t>
  </si>
  <si>
    <t>工作人员抵达日午餐</t>
  </si>
  <si>
    <t>工作人员抵达日晚餐</t>
  </si>
  <si>
    <t>工作人员试驾日晚餐</t>
  </si>
  <si>
    <t>踩点用餐
Meal</t>
  </si>
  <si>
    <t>含午餐+晚餐</t>
  </si>
  <si>
    <t>场地租赁
Site lease</t>
  </si>
  <si>
    <t>酒店workshop场地租赁</t>
  </si>
  <si>
    <t>从7/26 到8/2 晚间拆除含一天搭建
including one day Set-up</t>
  </si>
  <si>
    <t>酒店大门处道旗、门头租用费用
Location fee</t>
  </si>
  <si>
    <t>推荐拍摄点场地费
Location fee</t>
  </si>
  <si>
    <t>推荐拍摄点场地费,酒店中庭展车
Location fee</t>
  </si>
  <si>
    <t>酒店拍摄
Hotel filming</t>
  </si>
  <si>
    <t>Transportation/大巴需求（根据媒体具体航班调整需求）</t>
  </si>
  <si>
    <t>旅行社服务服务人员餐费、住宿等全费用</t>
  </si>
  <si>
    <t>含旅行社全部人员住宿，不得额外增加</t>
  </si>
  <si>
    <t>服务人员 part time（接机人员）</t>
  </si>
  <si>
    <t>About Media/媒体相关</t>
  </si>
  <si>
    <t>媒体交通费用报销 
Transportation Reimbursement</t>
  </si>
  <si>
    <t xml:space="preserve">
实报实销
Not more than 500 yuan ,Invoice reimbursement 
</t>
  </si>
  <si>
    <t>备用金</t>
  </si>
  <si>
    <r>
      <rPr>
        <sz val="9"/>
        <rFont val="微软雅黑"/>
        <family val="2"/>
        <charset val="134"/>
      </rPr>
      <t>总计（Net）</t>
    </r>
  </si>
  <si>
    <t>服务费</t>
  </si>
  <si>
    <t>总计（不含增值税6%）</t>
  </si>
  <si>
    <t xml:space="preserve">项目名称:凯迪拉克CT4媒体先期拍摄费用
</t>
  </si>
  <si>
    <t>媒体相关费用</t>
  </si>
  <si>
    <t>项目 Item</t>
  </si>
  <si>
    <t>单位 Unit</t>
  </si>
  <si>
    <t>天 Day</t>
  </si>
  <si>
    <t xml:space="preserve">数量 Quantity </t>
  </si>
  <si>
    <t>单价 Unit Price</t>
  </si>
  <si>
    <t>小计 Sub-total</t>
  </si>
  <si>
    <t>描述 Description</t>
  </si>
  <si>
    <t>小计</t>
  </si>
  <si>
    <t>三方物料费用</t>
  </si>
  <si>
    <t>车辆整备相关</t>
  </si>
  <si>
    <t>车辆清洁-试驾车（北京）</t>
  </si>
  <si>
    <t>天</t>
  </si>
  <si>
    <t>车辆清洁-试驾车（上海）</t>
  </si>
  <si>
    <t>上海拍摄用车3台，整备1天（2人），拍摄4天（1人）</t>
  </si>
  <si>
    <t>车辆消毒-试驾车（北京）</t>
  </si>
  <si>
    <t>试驾车辆消毒，北京，5天</t>
  </si>
  <si>
    <t>车辆消毒-试驾车（上海）</t>
  </si>
  <si>
    <t>试驾车辆消毒，上海，5天</t>
  </si>
  <si>
    <t>套</t>
  </si>
  <si>
    <t>北京草坪上车用</t>
  </si>
  <si>
    <t>活动物料</t>
  </si>
  <si>
    <t>车铭牌</t>
  </si>
  <si>
    <t>银拉丝双色板贴黑色立体字</t>
  </si>
  <si>
    <t>阴阳贴</t>
  </si>
  <si>
    <t>卷</t>
  </si>
  <si>
    <t>Ipad</t>
  </si>
  <si>
    <t>台</t>
  </si>
  <si>
    <t>上海：3台、北京：3台</t>
  </si>
  <si>
    <t>口罩</t>
  </si>
  <si>
    <t>个</t>
  </si>
  <si>
    <t>一次性手套</t>
  </si>
  <si>
    <t>盒</t>
  </si>
  <si>
    <t>一盒50副</t>
  </si>
  <si>
    <t>免洗洗手液</t>
  </si>
  <si>
    <t>北京：3个、上海：3个</t>
  </si>
  <si>
    <t>75%酒精棉片</t>
  </si>
  <si>
    <t>一盒50片，北京上海各2盒</t>
  </si>
  <si>
    <t>签到处台卡</t>
  </si>
  <si>
    <t>张</t>
  </si>
  <si>
    <t>场地及茶歇费用</t>
  </si>
  <si>
    <t>场地租赁费用（北京）</t>
  </si>
  <si>
    <t>项</t>
  </si>
  <si>
    <t>签到处桌花</t>
  </si>
  <si>
    <t>组</t>
  </si>
  <si>
    <t>活动期间茶歇-纯净水</t>
  </si>
  <si>
    <t>箱</t>
  </si>
  <si>
    <t>一箱24瓶；北京2箱</t>
  </si>
  <si>
    <t>活动期间茶歇-气泡水</t>
  </si>
  <si>
    <t>活动期间茶歇-咖啡</t>
  </si>
  <si>
    <t>一箱4瓶；北京各8箱（其中4箱美式；4箱拿铁）</t>
  </si>
  <si>
    <r>
      <rPr>
        <sz val="9"/>
        <rFont val="微软雅黑"/>
        <family val="2"/>
        <charset val="134"/>
      </rPr>
      <t>动期间茶歇-</t>
    </r>
    <r>
      <rPr>
        <sz val="10"/>
        <rFont val="微软雅黑"/>
        <family val="2"/>
        <charset val="134"/>
      </rPr>
      <t>饼干</t>
    </r>
  </si>
  <si>
    <t>每包100g，北京媒体30人</t>
  </si>
  <si>
    <t>动期间茶歇-坚果</t>
  </si>
  <si>
    <t>每包280g，北京媒体30人</t>
  </si>
  <si>
    <t>活动期间茶歇-热水壶</t>
  </si>
  <si>
    <t>北京热水壶各*1</t>
  </si>
  <si>
    <t>合计</t>
  </si>
  <si>
    <t>服务费（10%）</t>
  </si>
  <si>
    <t>含税总价</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</si>
  <si>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</si>
  <si>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</si>
  <si>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</si>
  <si>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</si>
  <si>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</si>
  <si>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</si>
  <si>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</si>
  <si>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</si>
  <si>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</si>
  <si>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</si>
  <si>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</si>
  <si>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</si>
  <si>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</si>
  <si>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</si>
  <si>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</si>
  <si>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</si>
  <si>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</si>
  <si>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</si>
  <si>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</si>
  <si>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</si>
  <si>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</si>
  <si>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</si>
  <si>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</si>
  <si>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</si>
  <si>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</si>
  <si>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</si>
  <si>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</si>
  <si>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</si>
  <si>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</si>
  <si>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</si>
  <si>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</si>
  <si>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</si>
  <si>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</si>
  <si>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 xml:space="preserve">Number of person:       </t>
  </si>
  <si>
    <t>项目</t>
  </si>
  <si>
    <t>规格</t>
  </si>
  <si>
    <t>单价</t>
  </si>
  <si>
    <t>次数</t>
  </si>
  <si>
    <t>数量</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</si>
  <si>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</si>
  <si>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</si>
  <si>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</si>
  <si>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</si>
  <si>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</si>
  <si>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</si>
  <si>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</si>
  <si>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</si>
  <si>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</si>
  <si>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</si>
  <si>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</si>
  <si>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</si>
  <si>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</si>
  <si>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</si>
  <si>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</si>
  <si>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</si>
  <si>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</si>
  <si>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</si>
  <si>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</si>
  <si>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</si>
  <si>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</si>
  <si>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</si>
  <si>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</si>
  <si>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</si>
  <si>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</si>
  <si>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</si>
  <si>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</si>
  <si>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</si>
  <si>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</si>
  <si>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</si>
  <si>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</si>
  <si>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</si>
  <si>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</si>
  <si>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</si>
  <si>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</si>
  <si>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</si>
  <si>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</si>
  <si>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</si>
  <si>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</si>
  <si>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</si>
  <si>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</si>
  <si>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</si>
  <si>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</si>
  <si>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</si>
  <si>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</si>
  <si>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</si>
  <si>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税金</t>
  </si>
  <si>
    <r>
      <rPr>
        <b/>
        <sz val="9"/>
        <rFont val="宋体"/>
        <family val="3"/>
        <charset val="134"/>
      </rPr>
      <t>总计</t>
    </r>
  </si>
  <si>
    <t>上车皮墩及木板</t>
    <phoneticPr fontId="55" type="noConversion"/>
  </si>
  <si>
    <t>晓园3月25日-29日</t>
    <phoneticPr fontId="55" type="noConversion"/>
  </si>
  <si>
    <t>工作证</t>
    <phoneticPr fontId="55" type="noConversion"/>
  </si>
  <si>
    <t>指示牌</t>
    <phoneticPr fontId="55" type="noConversion"/>
  </si>
  <si>
    <t>兼职</t>
    <phoneticPr fontId="55" type="noConversion"/>
  </si>
  <si>
    <t>指示牌工人运输费</t>
    <phoneticPr fontId="55" type="noConversion"/>
  </si>
  <si>
    <t>晓园3月24，车辆管理</t>
    <phoneticPr fontId="55" type="noConversion"/>
  </si>
  <si>
    <t>项</t>
    <phoneticPr fontId="55" type="noConversion"/>
  </si>
  <si>
    <t>张</t>
    <phoneticPr fontId="55" type="noConversion"/>
  </si>
  <si>
    <t>媒体56人，工作人员北京5名，上海5名</t>
    <phoneticPr fontId="55" type="noConversion"/>
  </si>
  <si>
    <t>个</t>
    <phoneticPr fontId="55" type="noConversion"/>
  </si>
  <si>
    <t>木质烤漆裱写真；北京2个上海1个</t>
    <rPh sb="0" eb="1">
      <t>mu zhi</t>
    </rPh>
    <rPh sb="2" eb="3">
      <t>kao qi</t>
    </rPh>
    <rPh sb="4" eb="5">
      <t>biao</t>
    </rPh>
    <rPh sb="5" eb="6">
      <t>xie zhen</t>
    </rPh>
    <phoneticPr fontId="8" type="noConversion"/>
  </si>
  <si>
    <t>北京&amp;上海媒体每人发2个，准备150个
北京工作人员50个（5天）上海工作人员50个（4天）</t>
    <phoneticPr fontId="55" type="noConversion"/>
  </si>
  <si>
    <t>44家媒体，63人</t>
    <phoneticPr fontId="55" type="noConversion"/>
  </si>
  <si>
    <t>人</t>
    <phoneticPr fontId="55" type="noConversion"/>
  </si>
  <si>
    <t>媒体交通费报销</t>
    <phoneticPr fontId="55" type="noConversion"/>
  </si>
  <si>
    <t>电子体温计</t>
    <phoneticPr fontId="55" type="noConversion"/>
  </si>
  <si>
    <t>台</t>
    <phoneticPr fontId="55" type="noConversion"/>
  </si>
  <si>
    <t>北京1台</t>
    <phoneticPr fontId="55" type="noConversion"/>
  </si>
  <si>
    <t>北京拍摄用车3台，整备1天（2人），拍摄5天（2人）</t>
    <phoneticPr fontId="55" type="noConversion"/>
  </si>
  <si>
    <t>趟</t>
    <phoneticPr fontId="8" type="noConversion"/>
  </si>
  <si>
    <t>箱</t>
    <phoneticPr fontId="8" type="noConversion"/>
  </si>
  <si>
    <t>次</t>
    <phoneticPr fontId="8" type="noConversion"/>
  </si>
  <si>
    <t>序号</t>
  </si>
  <si>
    <t>邀请</t>
    <phoneticPr fontId="60" type="noConversion"/>
  </si>
  <si>
    <t>城市</t>
  </si>
  <si>
    <t>媒体性质</t>
    <phoneticPr fontId="8" type="noConversion"/>
  </si>
  <si>
    <t>媒体-版面</t>
  </si>
  <si>
    <t>姓名</t>
    <phoneticPr fontId="8" type="noConversion"/>
  </si>
  <si>
    <t>职位</t>
  </si>
  <si>
    <t>报销金额</t>
    <phoneticPr fontId="60" type="noConversion"/>
  </si>
  <si>
    <t>三众</t>
    <phoneticPr fontId="60" type="noConversion"/>
  </si>
  <si>
    <t>北京</t>
    <phoneticPr fontId="60" type="noConversion"/>
  </si>
  <si>
    <t>网站</t>
  </si>
  <si>
    <t>汽车之家</t>
    <phoneticPr fontId="60" type="noConversion"/>
  </si>
  <si>
    <t>张益嘉</t>
    <phoneticPr fontId="60" type="noConversion"/>
  </si>
  <si>
    <t>编辑</t>
  </si>
  <si>
    <t>张迪</t>
    <phoneticPr fontId="60" type="noConversion"/>
  </si>
  <si>
    <t>图片库编辑</t>
  </si>
  <si>
    <t xml:space="preserve">刘冠宇 </t>
    <phoneticPr fontId="60" type="noConversion"/>
  </si>
  <si>
    <t>主持人</t>
    <phoneticPr fontId="60" type="noConversion"/>
  </si>
  <si>
    <t xml:space="preserve">李明睿 </t>
    <phoneticPr fontId="60" type="noConversion"/>
  </si>
  <si>
    <t>编导</t>
    <phoneticPr fontId="60" type="noConversion"/>
  </si>
  <si>
    <t>网站</t>
    <phoneticPr fontId="60" type="noConversion"/>
  </si>
  <si>
    <t>太平洋汽车网</t>
    <phoneticPr fontId="60" type="noConversion"/>
  </si>
  <si>
    <t>宋璟坤</t>
    <phoneticPr fontId="60" type="noConversion"/>
  </si>
  <si>
    <t>图库编辑</t>
  </si>
  <si>
    <t>朗知</t>
    <phoneticPr fontId="60" type="noConversion"/>
  </si>
  <si>
    <t>APP</t>
    <phoneticPr fontId="60" type="noConversion"/>
  </si>
  <si>
    <t>懂车帝</t>
    <phoneticPr fontId="60" type="noConversion"/>
  </si>
  <si>
    <t>杨恺</t>
    <phoneticPr fontId="8" type="noConversion"/>
  </si>
  <si>
    <t>编辑</t>
    <phoneticPr fontId="60" type="noConversion"/>
  </si>
  <si>
    <t>李松育</t>
    <phoneticPr fontId="60" type="noConversion"/>
  </si>
  <si>
    <t>摄像</t>
    <phoneticPr fontId="60" type="noConversion"/>
  </si>
  <si>
    <t>网上车市</t>
  </si>
  <si>
    <t>朱光宇</t>
    <phoneticPr fontId="60" type="noConversion"/>
  </si>
  <si>
    <t>评测编辑</t>
  </si>
  <si>
    <t>爱卡</t>
    <phoneticPr fontId="60" type="noConversion"/>
  </si>
  <si>
    <t>韩博浩</t>
    <phoneticPr fontId="60" type="noConversion"/>
  </si>
  <si>
    <t>评测导购组编辑</t>
  </si>
  <si>
    <t>盛宇辰</t>
    <phoneticPr fontId="60" type="noConversion"/>
  </si>
  <si>
    <t>摄像</t>
  </si>
  <si>
    <t>网易汽车</t>
    <phoneticPr fontId="60" type="noConversion"/>
  </si>
  <si>
    <t>曹斌</t>
    <phoneticPr fontId="60" type="noConversion"/>
  </si>
  <si>
    <t>连莲</t>
    <phoneticPr fontId="60" type="noConversion"/>
  </si>
  <si>
    <t>编导主持人</t>
  </si>
  <si>
    <t>新浪汽车</t>
    <phoneticPr fontId="60" type="noConversion"/>
  </si>
  <si>
    <t>王昊</t>
    <phoneticPr fontId="60" type="noConversion"/>
  </si>
  <si>
    <t>搜狐汽车</t>
  </si>
  <si>
    <t>张军</t>
    <phoneticPr fontId="60" type="noConversion"/>
  </si>
  <si>
    <t>网通社</t>
    <phoneticPr fontId="60" type="noConversion"/>
  </si>
  <si>
    <t>王天一</t>
    <phoneticPr fontId="60" type="noConversion"/>
  </si>
  <si>
    <t>APP</t>
    <phoneticPr fontId="8" type="noConversion"/>
  </si>
  <si>
    <t>汽车头条</t>
    <phoneticPr fontId="8" type="noConversion"/>
  </si>
  <si>
    <t>孙杭</t>
    <phoneticPr fontId="60" type="noConversion"/>
  </si>
  <si>
    <t>58车</t>
    <phoneticPr fontId="8" type="noConversion"/>
  </si>
  <si>
    <t>卢朕悦</t>
    <phoneticPr fontId="60" type="noConversion"/>
  </si>
  <si>
    <t>副主编</t>
  </si>
  <si>
    <t>赵帅</t>
    <phoneticPr fontId="60" type="noConversion"/>
  </si>
  <si>
    <t>行圆汽车</t>
    <phoneticPr fontId="8" type="noConversion"/>
  </si>
  <si>
    <t>刘林泉</t>
    <phoneticPr fontId="60" type="noConversion"/>
  </si>
  <si>
    <t>高级编辑</t>
  </si>
  <si>
    <t>谢迪</t>
    <phoneticPr fontId="60" type="noConversion"/>
  </si>
  <si>
    <t>高级编辑主任</t>
  </si>
  <si>
    <t>腾讯汽车</t>
    <phoneticPr fontId="60" type="noConversion"/>
  </si>
  <si>
    <t>高青</t>
    <phoneticPr fontId="60" type="noConversion"/>
  </si>
  <si>
    <t>凤凰汽车</t>
    <phoneticPr fontId="60" type="noConversion"/>
  </si>
  <si>
    <t>李宬</t>
    <phoneticPr fontId="60" type="noConversion"/>
  </si>
  <si>
    <t>北京</t>
  </si>
  <si>
    <t>微信公众号</t>
    <phoneticPr fontId="60" type="noConversion"/>
  </si>
  <si>
    <t>品汇汽车</t>
    <phoneticPr fontId="60" type="noConversion"/>
  </si>
  <si>
    <t>郭斌</t>
    <phoneticPr fontId="60" type="noConversion"/>
  </si>
  <si>
    <t>齐宇时间</t>
    <phoneticPr fontId="60" type="noConversion"/>
  </si>
  <si>
    <t>郭湘宁</t>
    <phoneticPr fontId="1" type="noConversion"/>
  </si>
  <si>
    <t>资深编辑</t>
    <phoneticPr fontId="60" type="noConversion"/>
  </si>
  <si>
    <t>刁晨</t>
    <phoneticPr fontId="60" type="noConversion"/>
  </si>
  <si>
    <t>副主编</t>
    <phoneticPr fontId="60" type="noConversion"/>
  </si>
  <si>
    <t>APP</t>
  </si>
  <si>
    <t>老司机</t>
  </si>
  <si>
    <t>徐超</t>
    <phoneticPr fontId="60" type="noConversion"/>
  </si>
  <si>
    <t>摄像</t>
    <rPh sb="0" eb="1">
      <t>she x</t>
    </rPh>
    <phoneticPr fontId="60" type="noConversion"/>
  </si>
  <si>
    <t>杜哲旭</t>
    <rPh sb="0" eb="1">
      <t>she x</t>
    </rPh>
    <phoneticPr fontId="60" type="noConversion"/>
  </si>
  <si>
    <t>有车以后</t>
    <rPh sb="0" eb="1">
      <t>you che</t>
    </rPh>
    <rPh sb="2" eb="3">
      <t>yi hou</t>
    </rPh>
    <phoneticPr fontId="8" type="noConversion"/>
  </si>
  <si>
    <t>李贺鹏</t>
    <phoneticPr fontId="60" type="noConversion"/>
  </si>
  <si>
    <t>吕鹏</t>
    <phoneticPr fontId="60" type="noConversion"/>
  </si>
  <si>
    <t>抖音</t>
    <phoneticPr fontId="60" type="noConversion"/>
  </si>
  <si>
    <t>肖清锴</t>
    <phoneticPr fontId="60" type="noConversion"/>
  </si>
  <si>
    <t>吴佩频道</t>
    <phoneticPr fontId="8" type="noConversion"/>
  </si>
  <si>
    <t>刘纯刚</t>
    <phoneticPr fontId="60" type="noConversion"/>
  </si>
  <si>
    <t>汽车洋葱圈</t>
    <phoneticPr fontId="8" type="noConversion"/>
  </si>
  <si>
    <t>高璇</t>
    <phoneticPr fontId="60" type="noConversion"/>
  </si>
  <si>
    <t>金鼎栋</t>
    <rPh sb="0" eb="1">
      <t>she x</t>
    </rPh>
    <phoneticPr fontId="60" type="noConversion"/>
  </si>
  <si>
    <t xml:space="preserve">编辑 </t>
    <rPh sb="0" eb="1">
      <t>she x</t>
    </rPh>
    <phoneticPr fontId="60" type="noConversion"/>
  </si>
  <si>
    <t>萝卜报告</t>
    <phoneticPr fontId="8" type="noConversion"/>
  </si>
  <si>
    <t>张寅</t>
    <phoneticPr fontId="8" type="noConversion"/>
  </si>
  <si>
    <t>主编</t>
    <rPh sb="0" eb="1">
      <t>chuang shi ren</t>
    </rPh>
    <phoneticPr fontId="8" type="noConversion"/>
  </si>
  <si>
    <t>孙振</t>
    <rPh sb="0" eb="1">
      <t>she x</t>
    </rPh>
    <phoneticPr fontId="60" type="noConversion"/>
  </si>
  <si>
    <t>编辑</t>
    <rPh sb="0" eb="1">
      <t>she x</t>
    </rPh>
    <phoneticPr fontId="60" type="noConversion"/>
  </si>
  <si>
    <t>30秒懂车</t>
    <rPh sb="2" eb="3">
      <t>miao</t>
    </rPh>
    <rPh sb="3" eb="4">
      <t>dong che</t>
    </rPh>
    <phoneticPr fontId="8" type="noConversion"/>
  </si>
  <si>
    <t xml:space="preserve">徐晓晨 </t>
    <phoneticPr fontId="60" type="noConversion"/>
  </si>
  <si>
    <t>主持人</t>
    <phoneticPr fontId="8" type="noConversion"/>
  </si>
  <si>
    <t>赵文喆</t>
    <rPh sb="0" eb="1">
      <t>she x</t>
    </rPh>
    <phoneticPr fontId="60" type="noConversion"/>
  </si>
  <si>
    <t>车若初见</t>
    <phoneticPr fontId="60" type="noConversion"/>
  </si>
  <si>
    <t>王雯靖</t>
    <phoneticPr fontId="60" type="noConversion"/>
  </si>
  <si>
    <t>杨韡琛</t>
    <phoneticPr fontId="60" type="noConversion"/>
  </si>
  <si>
    <t>南哥说车</t>
    <phoneticPr fontId="60" type="noConversion"/>
  </si>
  <si>
    <t>马统民</t>
    <phoneticPr fontId="60" type="noConversion"/>
  </si>
  <si>
    <t>羿天琦</t>
    <phoneticPr fontId="60" type="noConversion"/>
  </si>
  <si>
    <t>车威</t>
    <phoneticPr fontId="8" type="noConversion"/>
  </si>
  <si>
    <t>王禹</t>
    <phoneticPr fontId="8" type="noConversion"/>
  </si>
  <si>
    <t>试驾总监</t>
    <phoneticPr fontId="8" type="noConversion"/>
  </si>
  <si>
    <t>张子威</t>
    <phoneticPr fontId="8" type="noConversion"/>
  </si>
  <si>
    <t>编导</t>
    <phoneticPr fontId="8" type="noConversion"/>
  </si>
  <si>
    <t>李楠说道</t>
    <phoneticPr fontId="8" type="noConversion"/>
  </si>
  <si>
    <t>李楠</t>
    <phoneticPr fontId="8" type="noConversion"/>
  </si>
  <si>
    <t>创始人</t>
  </si>
  <si>
    <t>白雅君</t>
  </si>
  <si>
    <t>导演</t>
    <phoneticPr fontId="60" type="noConversion"/>
  </si>
  <si>
    <t>王铭</t>
  </si>
  <si>
    <t>90后评车团</t>
    <phoneticPr fontId="60" type="noConversion"/>
  </si>
  <si>
    <t>梁冬</t>
    <phoneticPr fontId="60" type="noConversion"/>
  </si>
  <si>
    <t>主编</t>
    <phoneticPr fontId="60" type="noConversion"/>
  </si>
  <si>
    <t>刘雷</t>
  </si>
  <si>
    <t>mouthstudio</t>
    <phoneticPr fontId="60" type="noConversion"/>
  </si>
  <si>
    <t>何元</t>
    <phoneticPr fontId="60" type="noConversion"/>
  </si>
  <si>
    <t>创始人</t>
    <phoneticPr fontId="60" type="noConversion"/>
  </si>
  <si>
    <t>买车家</t>
    <phoneticPr fontId="60" type="noConversion"/>
  </si>
  <si>
    <t>张磊</t>
    <phoneticPr fontId="60" type="noConversion"/>
  </si>
  <si>
    <t>视觉总监</t>
  </si>
  <si>
    <t>上海</t>
    <phoneticPr fontId="60" type="noConversion"/>
  </si>
  <si>
    <t>易车网</t>
  </si>
  <si>
    <t>朱永磊</t>
    <phoneticPr fontId="60" type="noConversion"/>
  </si>
  <si>
    <t>凯迪拉克品牌官</t>
    <phoneticPr fontId="60" type="noConversion"/>
  </si>
  <si>
    <t>界面</t>
    <phoneticPr fontId="8" type="noConversion"/>
  </si>
  <si>
    <t>李文博</t>
    <phoneticPr fontId="60" type="noConversion"/>
  </si>
  <si>
    <t>汽车组资深记者</t>
    <phoneticPr fontId="60" type="noConversion"/>
  </si>
  <si>
    <t>梨视频</t>
    <phoneticPr fontId="8" type="noConversion"/>
  </si>
  <si>
    <t>鲍晓翔</t>
    <phoneticPr fontId="60" type="noConversion"/>
  </si>
  <si>
    <t>汽车部总监</t>
    <phoneticPr fontId="60" type="noConversion"/>
  </si>
  <si>
    <t>谢晗阳</t>
    <phoneticPr fontId="60" type="noConversion"/>
  </si>
  <si>
    <t>上海</t>
  </si>
  <si>
    <t>这车值么</t>
    <phoneticPr fontId="60" type="noConversion"/>
  </si>
  <si>
    <t>孙晨乐</t>
    <phoneticPr fontId="60" type="noConversion"/>
  </si>
  <si>
    <t>Autolab</t>
    <phoneticPr fontId="60" type="noConversion"/>
  </si>
  <si>
    <t>刘培钰</t>
  </si>
  <si>
    <t>主持人</t>
  </si>
  <si>
    <t>钱佳清</t>
  </si>
  <si>
    <t>极驾客</t>
    <phoneticPr fontId="60" type="noConversion"/>
  </si>
  <si>
    <t>叶茂青</t>
  </si>
  <si>
    <t>编辑</t>
    <phoneticPr fontId="8" type="noConversion"/>
  </si>
  <si>
    <t>陈克敏</t>
    <phoneticPr fontId="60" type="noConversion"/>
  </si>
  <si>
    <t>摄影</t>
    <phoneticPr fontId="60" type="noConversion"/>
  </si>
  <si>
    <t>凯迪私家俱乐部</t>
    <phoneticPr fontId="60" type="noConversion"/>
  </si>
  <si>
    <t>陈艺文</t>
    <phoneticPr fontId="60" type="noConversion"/>
  </si>
  <si>
    <t>双簧线</t>
    <phoneticPr fontId="60" type="noConversion"/>
  </si>
  <si>
    <t>姚宋平</t>
  </si>
  <si>
    <t>主编（内容）</t>
  </si>
  <si>
    <t>周浩</t>
  </si>
  <si>
    <t>丁丁说车</t>
    <phoneticPr fontId="60" type="noConversion"/>
  </si>
  <si>
    <t>李晶晶</t>
    <phoneticPr fontId="8" type="noConversion"/>
  </si>
  <si>
    <t>孟汉</t>
  </si>
  <si>
    <t>声浪片场</t>
    <phoneticPr fontId="60" type="noConversion"/>
  </si>
  <si>
    <t>桂在峰</t>
  </si>
  <si>
    <t>李昂</t>
  </si>
  <si>
    <t>车评人</t>
  </si>
  <si>
    <t>王子政</t>
  </si>
  <si>
    <t>摄像助理</t>
  </si>
  <si>
    <t>宋文婷</t>
    <phoneticPr fontId="8" type="noConversion"/>
  </si>
  <si>
    <t>宋文婷</t>
  </si>
  <si>
    <t>岳喜仓</t>
    <phoneticPr fontId="60" type="noConversion"/>
  </si>
  <si>
    <t>网站</t>
    <phoneticPr fontId="8" type="noConversion"/>
  </si>
  <si>
    <t>优酷</t>
    <phoneticPr fontId="8" type="noConversion"/>
  </si>
  <si>
    <t>周展</t>
    <phoneticPr fontId="8" type="noConversion"/>
  </si>
  <si>
    <t>主编</t>
    <phoneticPr fontId="8" type="noConversion"/>
  </si>
  <si>
    <t>党宝奎</t>
    <phoneticPr fontId="60" type="noConversion"/>
  </si>
  <si>
    <t>智选车</t>
    <phoneticPr fontId="8" type="noConversion"/>
  </si>
  <si>
    <t xml:space="preserve">胡雨峰 </t>
  </si>
  <si>
    <t>汽车通讯社/买车大师</t>
    <phoneticPr fontId="8" type="noConversion"/>
  </si>
  <si>
    <t>白牧原</t>
  </si>
  <si>
    <t>马龙</t>
  </si>
  <si>
    <t>AL频道</t>
    <phoneticPr fontId="8" type="noConversion"/>
  </si>
  <si>
    <t>樊一星</t>
  </si>
  <si>
    <t>陈璟</t>
  </si>
  <si>
    <t>总计</t>
    <phoneticPr fontId="60" type="noConversion"/>
  </si>
  <si>
    <t>CT4媒体开箱拖车</t>
    <phoneticPr fontId="8" type="noConversion"/>
  </si>
  <si>
    <t>CT4媒体开箱95号汽油</t>
    <phoneticPr fontId="8" type="noConversion"/>
  </si>
  <si>
    <t>CT4媒体开箱洗车</t>
    <phoneticPr fontId="8" type="noConversion"/>
  </si>
  <si>
    <t>新美式风尚后驱轿车 凯迪拉克CT4媒体实拍
媒体报销明细</t>
    <phoneticPr fontId="8" type="noConversion"/>
  </si>
  <si>
    <t>—</t>
    <phoneticPr fontId="8" type="noConversion"/>
  </si>
  <si>
    <t>位</t>
    <phoneticPr fontId="8" type="noConversion"/>
  </si>
  <si>
    <t>媒体相关</t>
    <phoneticPr fontId="8" type="noConversion"/>
  </si>
  <si>
    <t xml:space="preserve">凯迪拉克LYRIQ 媒体沟通会-项目预算
</t>
    <phoneticPr fontId="8" type="noConversion"/>
  </si>
  <si>
    <t>媒体酒店相关</t>
    <phoneticPr fontId="8" type="noConversion"/>
  </si>
  <si>
    <t>欢迎水果</t>
    <phoneticPr fontId="8" type="noConversion"/>
  </si>
  <si>
    <t>D2-媒体午餐</t>
    <phoneticPr fontId="8" type="noConversion"/>
  </si>
  <si>
    <t>媒体用车相关</t>
    <phoneticPr fontId="8" type="noConversion"/>
  </si>
  <si>
    <t>接机兼职人员</t>
    <phoneticPr fontId="8" type="noConversion"/>
  </si>
  <si>
    <t>媒体接机用车-GL8</t>
    <phoneticPr fontId="8" type="noConversion"/>
  </si>
  <si>
    <t>媒体接机用车-19座</t>
    <phoneticPr fontId="8" type="noConversion"/>
  </si>
  <si>
    <t>小物料相关</t>
    <phoneticPr fontId="8" type="noConversion"/>
  </si>
  <si>
    <t>媒体住宿</t>
    <phoneticPr fontId="55" type="noConversion"/>
  </si>
  <si>
    <t>工作人员住宿</t>
    <phoneticPr fontId="8" type="noConversion"/>
  </si>
  <si>
    <t>旅行社部分 小计</t>
    <phoneticPr fontId="8" type="noConversion"/>
  </si>
  <si>
    <t>旅行社 服务费</t>
    <phoneticPr fontId="8" type="noConversion"/>
  </si>
  <si>
    <t>旅行社部分 合计 不含税</t>
    <phoneticPr fontId="8" type="noConversion"/>
  </si>
  <si>
    <t>间</t>
    <phoneticPr fontId="8" type="noConversion"/>
  </si>
  <si>
    <t>辆</t>
    <phoneticPr fontId="8" type="noConversion"/>
  </si>
  <si>
    <t>媒体摆渡用车-33座</t>
    <phoneticPr fontId="8" type="noConversion"/>
  </si>
  <si>
    <t>媒体送机-33座</t>
    <phoneticPr fontId="8" type="noConversion"/>
  </si>
  <si>
    <t>份</t>
    <phoneticPr fontId="8" type="noConversion"/>
  </si>
  <si>
    <t>自由午餐，按实际报销，仅提供1次午餐</t>
    <phoneticPr fontId="8" type="noConversion"/>
  </si>
  <si>
    <t>媒体礼物购买</t>
    <phoneticPr fontId="8" type="noConversion"/>
  </si>
  <si>
    <t>欧珑香水套装</t>
    <phoneticPr fontId="8" type="noConversion"/>
  </si>
  <si>
    <t>外地媒体，仅提供1次晚餐，以实际发生为准</t>
    <phoneticPr fontId="8" type="noConversion"/>
  </si>
  <si>
    <t>签到桌花</t>
    <phoneticPr fontId="8" type="noConversion"/>
  </si>
  <si>
    <t>旅行社部分 合计 含税（增值税6%可抵扣）</t>
    <phoneticPr fontId="8" type="noConversion"/>
  </si>
  <si>
    <t>媒体接机用车-小车</t>
    <phoneticPr fontId="8" type="noConversion"/>
  </si>
  <si>
    <t>辆</t>
    <phoneticPr fontId="8" type="noConversion"/>
  </si>
  <si>
    <t>D2-媒体晚餐</t>
    <phoneticPr fontId="8" type="noConversion"/>
  </si>
  <si>
    <t>D1-媒体晚餐</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</si>
</sst>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76" formatCode="&quot;¥&quot;#,##0.00_);[Red]\(&quot;¥&quot;#,##0.00\)"/>
    <numFmt numFmtId="177" formatCode="_(* #,##0.00_);_(* \(#,##0.00\);_(* &quot;-&quot;??_);_(@_)"/>
    <numFmt numFmtId="178" formatCode="#,##0;[Red]#,##0"/>
    <numFmt numFmtId="179" formatCode="#,##0.00\ &quot;€&quot;;[Red]\-#,##0.00\ &quot;€&quot;"/>
    <numFmt numFmtId="180" formatCode="[$¥-804]#,##0.00"/>
    <numFmt numFmtId="181" formatCode="0_);[Red]\(0\)"/>
    <numFmt numFmtId="182" formatCode="_ &quot;￥&quot;* #,##0.00_ ;_ &quot;￥&quot;* \-#,##0.00_ ;_ &quot;￥&quot;* &quot;-&quot;??_ ;_ @_ "/>
    <numFmt numFmtId="183" formatCode="[$￥-804]#,##0;[Red][$￥-804]#,##0"/>
    <numFmt numFmtId="184" formatCode="\¥#,##0.00_);[Red]\(\¥#,##0.00\)"/>
    <numFmt numFmtId="185" formatCode="#,##0_ "/>
    <numFmt numFmtId="186" formatCode="[$¥-804]#,##0;[Red][$¥-804]#,##0"/>
    <numFmt numFmtId="187" formatCode="[$-409]h:mm\ AM/PM;@"/>
    <numFmt numFmtId="188" formatCode="0.00_);[Red]\(0.00\)"/>
  </numFmts>
  <fonts count="64">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sz val="12"/>
      <name val="Arial"/>
      <family val="2"/>
    </font>
    <font>
      <b/>
      <sz val="9"/>
      <color indexed="9"/>
      <name val="宋体"/>
      <family val="3"/>
      <charset val="134"/>
    </font>
    <font>
      <sz val="11"/>
      <color theme="1"/>
      <name val="宋体"/>
      <family val="3"/>
      <charset val="134"/>
      <scheme val="minor"/>
    </font>
    <font>
      <sz val="21"/>
      <name val="微软雅黑"/>
      <family val="2"/>
      <charset val="134"/>
    </font>
    <font>
      <b/>
      <sz val="15"/>
      <color indexed="9"/>
      <name val="微软雅黑"/>
      <family val="2"/>
      <charset val="134"/>
    </font>
    <font>
      <sz val="10"/>
      <name val="微软雅黑"/>
      <family val="2"/>
      <charset val="134"/>
    </font>
    <font>
      <b/>
      <sz val="16"/>
      <color indexed="9"/>
      <name val="微软雅黑"/>
      <family val="2"/>
      <charset val="134"/>
    </font>
    <font>
      <b/>
      <sz val="10"/>
      <name val="微软雅黑"/>
      <family val="2"/>
      <charset val="134"/>
    </font>
    <font>
      <sz val="10"/>
      <color theme="1"/>
      <name val="微软雅黑"/>
      <family val="2"/>
      <charset val="134"/>
    </font>
    <font>
      <b/>
      <sz val="12"/>
      <name val="微软雅黑"/>
      <family val="2"/>
      <charset val="134"/>
    </font>
    <font>
      <b/>
      <sz val="12"/>
      <color theme="1"/>
      <name val="微软雅黑"/>
      <family val="2"/>
      <charset val="134"/>
    </font>
    <font>
      <sz val="10"/>
      <color indexed="8"/>
      <name val="微软雅黑"/>
      <family val="2"/>
      <charset val="134"/>
    </font>
    <font>
      <sz val="10"/>
      <color rgb="FF000000"/>
      <name val="微软雅黑"/>
      <family val="2"/>
      <charset val="134"/>
    </font>
    <font>
      <sz val="8"/>
      <name val="微软雅黑"/>
      <family val="2"/>
      <charset val="134"/>
    </font>
    <font>
      <b/>
      <sz val="9"/>
      <color theme="0"/>
      <name val="微软雅黑"/>
      <family val="2"/>
      <charset val="134"/>
    </font>
    <font>
      <sz val="9"/>
      <color theme="0"/>
      <name val="微软雅黑"/>
      <family val="2"/>
      <charset val="134"/>
    </font>
    <font>
      <sz val="9"/>
      <color rgb="FFFF0000"/>
      <name val="微软雅黑"/>
      <family val="2"/>
      <charset val="134"/>
    </font>
    <font>
      <b/>
      <sz val="16"/>
      <name val="微软雅黑"/>
      <family val="2"/>
      <charset val="134"/>
    </font>
    <font>
      <b/>
      <sz val="12"/>
      <name val="宋体"/>
      <family val="3"/>
      <charset val="134"/>
    </font>
    <font>
      <sz val="10"/>
      <name val="Verdana"/>
      <family val="2"/>
    </font>
    <font>
      <b/>
      <sz val="11"/>
      <color indexed="9"/>
      <name val="宋体"/>
      <family val="3"/>
      <charset val="134"/>
    </font>
    <font>
      <sz val="10"/>
      <name val="宋体"/>
      <family val="3"/>
      <charset val="134"/>
    </font>
    <font>
      <sz val="11"/>
      <color theme="1"/>
      <name val="宋体"/>
      <family val="3"/>
      <charset val="134"/>
      <scheme val="minor"/>
    </font>
    <font>
      <sz val="11"/>
      <color theme="0"/>
      <name val="宋体"/>
      <family val="3"/>
      <charset val="134"/>
      <scheme val="minor"/>
    </font>
    <font>
      <sz val="11"/>
      <color indexed="17"/>
      <name val="宋体"/>
      <family val="3"/>
      <charset val="134"/>
    </font>
    <font>
      <b/>
      <sz val="13"/>
      <color indexed="56"/>
      <name val="宋体"/>
      <family val="3"/>
      <charset val="134"/>
    </font>
    <font>
      <sz val="11"/>
      <color indexed="8"/>
      <name val="宋体"/>
      <family val="3"/>
      <charset val="134"/>
    </font>
    <font>
      <sz val="11"/>
      <color indexed="9"/>
      <name val="宋体"/>
      <family val="3"/>
      <charset val="134"/>
    </font>
    <font>
      <sz val="11"/>
      <color indexed="62"/>
      <name val="宋体"/>
      <family val="3"/>
      <charset val="134"/>
    </font>
    <font>
      <sz val="12"/>
      <name val="宋体"/>
      <family val="3"/>
      <charset val="134"/>
    </font>
    <font>
      <b/>
      <sz val="11"/>
      <color indexed="56"/>
      <name val="宋体"/>
      <family val="3"/>
      <charset val="134"/>
    </font>
    <font>
      <sz val="11"/>
      <color indexed="10"/>
      <name val="宋体"/>
      <family val="3"/>
      <charset val="134"/>
    </font>
    <font>
      <sz val="11"/>
      <color indexed="20"/>
      <name val="宋体"/>
      <family val="3"/>
      <charset val="134"/>
    </font>
    <font>
      <i/>
      <sz val="11"/>
      <color indexed="23"/>
      <name val="宋体"/>
      <family val="3"/>
      <charset val="134"/>
    </font>
    <font>
      <sz val="12"/>
      <name val="Times New Roman"/>
      <family val="1"/>
    </font>
    <font>
      <b/>
      <sz val="11"/>
      <color indexed="52"/>
      <name val="宋体"/>
      <family val="3"/>
      <charset val="134"/>
    </font>
    <font>
      <b/>
      <sz val="18"/>
      <color indexed="56"/>
      <name val="宋体"/>
      <family val="3"/>
      <charset val="134"/>
    </font>
    <font>
      <sz val="10"/>
      <name val="Arial"/>
      <family val="2"/>
    </font>
    <font>
      <b/>
      <sz val="15"/>
      <color indexed="56"/>
      <name val="宋体"/>
      <family val="3"/>
      <charset val="134"/>
    </font>
    <font>
      <sz val="11"/>
      <name val="明朝"/>
      <charset val="134"/>
    </font>
    <font>
      <sz val="11"/>
      <color indexed="60"/>
      <name val="宋体"/>
      <family val="3"/>
      <charset val="134"/>
    </font>
    <font>
      <sz val="11"/>
      <color indexed="52"/>
      <name val="宋体"/>
      <family val="3"/>
      <charset val="134"/>
    </font>
    <font>
      <b/>
      <sz val="11"/>
      <color indexed="63"/>
      <name val="宋体"/>
      <family val="3"/>
      <charset val="134"/>
    </font>
    <font>
      <b/>
      <sz val="11"/>
      <color indexed="8"/>
      <name val="宋体"/>
      <family val="3"/>
      <charset val="134"/>
    </font>
    <font>
      <b/>
      <sz val="9"/>
      <name val="宋体"/>
      <family val="3"/>
      <charset val="134"/>
    </font>
    <font>
      <sz val="9"/>
      <name val="宋体"/>
      <family val="3"/>
      <charset val="134"/>
    </font>
    <font>
      <sz val="10"/>
      <color theme="1"/>
      <name val="微软雅黑"/>
      <family val="2"/>
      <charset val="134"/>
    </font>
    <font>
      <sz val="11"/>
      <color theme="1"/>
      <name val="宋体"/>
      <family val="2"/>
      <charset val="134"/>
      <scheme val="minor"/>
    </font>
    <font>
      <sz val="11"/>
      <name val="微软雅黑"/>
      <family val="2"/>
      <charset val="134"/>
    </font>
    <font>
      <b/>
      <sz val="10"/>
      <color theme="0"/>
      <name val="微软雅黑"/>
      <family val="2"/>
      <charset val="134"/>
    </font>
    <font>
      <sz val="9"/>
      <name val="宋体"/>
      <family val="2"/>
      <charset val="134"/>
      <scheme val="minor"/>
    </font>
    <font>
      <sz val="10"/>
      <color theme="0"/>
      <name val="微软雅黑"/>
      <family val="2"/>
      <charset val="134"/>
    </font>
    <font>
      <b/>
      <sz val="9"/>
      <color rgb="FFC00000"/>
      <name val="微软雅黑"/>
      <family val="2"/>
      <charset val="134"/>
    </font>
    <font>
      <sz val="10"/>
      <color rgb="FFC00000"/>
      <name val="微软雅黑"/>
      <family val="2"/>
      <charset val="134"/>
    </font>
  </fonts>
  <fills count="4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indexed="18"/>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C99"/>
        <bgColor indexed="64"/>
      </patternFill>
    </fill>
    <fill>
      <patternFill patternType="solid">
        <fgColor theme="0" tint="-0.499984740745262"/>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4506668294322"/>
        <bgColor indexed="64"/>
      </patternFill>
    </fill>
    <fill>
      <patternFill patternType="solid">
        <fgColor theme="4" tint="0.59999389629810485"/>
        <bgColor indexed="64"/>
      </patternFill>
    </fill>
    <fill>
      <patternFill patternType="solid">
        <fgColor indexed="42"/>
        <bgColor indexed="64"/>
      </patternFill>
    </fill>
    <fill>
      <patternFill patternType="solid">
        <fgColor theme="8"/>
        <bgColor indexed="64"/>
      </patternFill>
    </fill>
    <fill>
      <patternFill patternType="solid">
        <fgColor indexed="46"/>
        <bgColor indexed="64"/>
      </patternFill>
    </fill>
    <fill>
      <patternFill patternType="solid">
        <fgColor indexed="20"/>
        <bgColor indexed="64"/>
      </patternFill>
    </fill>
    <fill>
      <patternFill patternType="solid">
        <fgColor indexed="29"/>
        <bgColor indexed="64"/>
      </patternFill>
    </fill>
    <fill>
      <patternFill patternType="solid">
        <fgColor theme="8" tint="0.79995117038483843"/>
        <bgColor indexed="64"/>
      </patternFill>
    </fill>
    <fill>
      <patternFill patternType="solid">
        <fgColor indexed="45"/>
        <bgColor indexed="64"/>
      </patternFill>
    </fill>
    <fill>
      <patternFill patternType="solid">
        <fgColor theme="4"/>
        <bgColor indexed="64"/>
      </patternFill>
    </fill>
    <fill>
      <patternFill patternType="solid">
        <fgColor theme="5" tint="0.39994506668294322"/>
        <bgColor indexed="64"/>
      </patternFill>
    </fill>
    <fill>
      <patternFill patternType="solid">
        <fgColor indexed="44"/>
        <bgColor indexed="64"/>
      </patternFill>
    </fill>
    <fill>
      <patternFill patternType="solid">
        <fgColor indexed="52"/>
        <bgColor indexed="64"/>
      </patternFill>
    </fill>
    <fill>
      <patternFill patternType="solid">
        <fgColor indexed="53"/>
        <bgColor indexed="64"/>
      </patternFill>
    </fill>
    <fill>
      <patternFill patternType="solid">
        <fgColor indexed="27"/>
        <bgColor indexed="64"/>
      </patternFill>
    </fill>
    <fill>
      <patternFill patternType="solid">
        <fgColor indexed="30"/>
        <bgColor indexed="64"/>
      </patternFill>
    </fill>
    <fill>
      <patternFill patternType="solid">
        <fgColor indexed="62"/>
        <bgColor indexed="64"/>
      </patternFill>
    </fill>
    <fill>
      <patternFill patternType="solid">
        <fgColor indexed="57"/>
        <bgColor indexed="64"/>
      </patternFill>
    </fill>
    <fill>
      <patternFill patternType="solid">
        <fgColor indexed="31"/>
        <bgColor indexed="64"/>
      </patternFill>
    </fill>
    <fill>
      <patternFill patternType="solid">
        <fgColor indexed="11"/>
        <bgColor indexed="64"/>
      </patternFill>
    </fill>
    <fill>
      <patternFill patternType="solid">
        <fgColor indexed="26"/>
        <bgColor indexed="64"/>
      </patternFill>
    </fill>
    <fill>
      <patternFill patternType="solid">
        <fgColor indexed="43"/>
        <bgColor indexed="64"/>
      </patternFill>
    </fill>
    <fill>
      <patternFill patternType="solid">
        <fgColor indexed="49"/>
        <bgColor indexed="64"/>
      </patternFill>
    </fill>
    <fill>
      <patternFill patternType="solid">
        <fgColor indexed="51"/>
        <bgColor indexed="64"/>
      </patternFill>
    </fill>
    <fill>
      <patternFill patternType="solid">
        <fgColor theme="1" tint="0.34998626667073579"/>
        <bgColor indexed="64"/>
      </patternFill>
    </fill>
    <fill>
      <patternFill patternType="solid">
        <fgColor theme="0"/>
        <bgColor rgb="FF000000"/>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thin">
        <color auto="1"/>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2">
    <xf numFmtId="0" fontId="0" fillId="0" borderId="0">
      <alignment vertical="center"/>
    </xf>
    <xf numFmtId="0" fontId="47" fillId="0" borderId="0" applyNumberFormat="0" applyBorder="0" applyAlignment="0" applyProtection="0">
      <alignment vertical="center"/>
    </xf>
    <xf numFmtId="0" fontId="44" fillId="0" borderId="0"/>
    <xf numFmtId="43" fontId="39" fillId="0" borderId="0" applyFont="0" applyFill="0" applyBorder="0" applyAlignment="0" applyProtection="0">
      <alignment vertical="center"/>
    </xf>
    <xf numFmtId="0" fontId="34" fillId="19" borderId="0" applyNumberFormat="0" applyBorder="0" applyAlignment="0" applyProtection="0">
      <alignment vertical="center"/>
    </xf>
    <xf numFmtId="0" fontId="39" fillId="0" borderId="0"/>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53" fillId="0" borderId="39" applyNumberFormat="0" applyProtection="0">
      <alignment vertical="center"/>
    </xf>
    <xf numFmtId="0" fontId="46" fillId="0" borderId="0" applyNumberFormat="0" applyBorder="0" applyProtection="0">
      <alignment vertical="center"/>
    </xf>
    <xf numFmtId="0" fontId="49" fillId="0" borderId="0"/>
    <xf numFmtId="0" fontId="47" fillId="0" borderId="0"/>
    <xf numFmtId="0" fontId="52" fillId="4" borderId="38" applyNumberFormat="0" applyProtection="0">
      <alignment vertical="center"/>
    </xf>
    <xf numFmtId="0" fontId="39" fillId="37" borderId="36" applyNumberFormat="0" applyProtection="0">
      <alignment vertical="center"/>
    </xf>
    <xf numFmtId="0" fontId="47" fillId="0" borderId="0"/>
    <xf numFmtId="0" fontId="42" fillId="25" borderId="0" applyNumberFormat="0" applyBorder="0" applyProtection="0">
      <alignment vertical="center"/>
    </xf>
    <xf numFmtId="0" fontId="36" fillId="28" borderId="0" applyNumberFormat="0" applyBorder="0" applyProtection="0">
      <alignment vertical="center"/>
    </xf>
    <xf numFmtId="0" fontId="37" fillId="39" borderId="0" applyNumberFormat="0" applyBorder="0" applyProtection="0">
      <alignment vertical="center"/>
    </xf>
    <xf numFmtId="0" fontId="36" fillId="36" borderId="0" applyNumberFormat="0" applyBorder="0" applyProtection="0">
      <alignment vertical="center"/>
    </xf>
    <xf numFmtId="0" fontId="37" fillId="34" borderId="0" applyNumberFormat="0" applyBorder="0" applyProtection="0">
      <alignment vertical="center"/>
    </xf>
    <xf numFmtId="0" fontId="43" fillId="0" borderId="0" applyNumberFormat="0" applyBorder="0" applyProtection="0">
      <alignment vertical="center"/>
    </xf>
    <xf numFmtId="0" fontId="36" fillId="23" borderId="0" applyNumberFormat="0" applyBorder="0" applyProtection="0">
      <alignment vertical="center"/>
    </xf>
    <xf numFmtId="0" fontId="37" fillId="7" borderId="0" applyNumberFormat="0" applyBorder="0" applyProtection="0">
      <alignment vertical="center"/>
    </xf>
    <xf numFmtId="0" fontId="36" fillId="6" borderId="0" applyNumberFormat="0" applyBorder="0" applyProtection="0">
      <alignment vertical="center"/>
    </xf>
    <xf numFmtId="0" fontId="36" fillId="28" borderId="0" applyNumberFormat="0" applyBorder="0" applyProtection="0">
      <alignment vertical="center"/>
    </xf>
    <xf numFmtId="0" fontId="37" fillId="33" borderId="0" applyNumberFormat="0" applyBorder="0" applyProtection="0">
      <alignment vertical="center"/>
    </xf>
    <xf numFmtId="0" fontId="37" fillId="29" borderId="0" applyNumberFormat="0" applyBorder="0" applyProtection="0">
      <alignment vertical="center"/>
    </xf>
    <xf numFmtId="0" fontId="37" fillId="39" borderId="0" applyNumberFormat="0" applyBorder="0" applyProtection="0">
      <alignment vertical="center"/>
    </xf>
    <xf numFmtId="0" fontId="37" fillId="22" borderId="0" applyNumberFormat="0" applyBorder="0" applyProtection="0">
      <alignment vertical="center"/>
    </xf>
    <xf numFmtId="0" fontId="37" fillId="36" borderId="0" applyNumberFormat="0" applyBorder="0" applyProtection="0">
      <alignment vertical="center"/>
    </xf>
    <xf numFmtId="0" fontId="36" fillId="40" borderId="0" applyNumberFormat="0" applyBorder="0" applyProtection="0">
      <alignment vertical="center"/>
    </xf>
    <xf numFmtId="0" fontId="37" fillId="30" borderId="0" applyNumberFormat="0" applyBorder="0" applyProtection="0">
      <alignment vertical="center"/>
    </xf>
    <xf numFmtId="0" fontId="37" fillId="32" borderId="0" applyNumberFormat="0" applyBorder="0" applyProtection="0">
      <alignment vertical="center"/>
    </xf>
    <xf numFmtId="0" fontId="51" fillId="0" borderId="37" applyNumberFormat="0" applyProtection="0">
      <alignment vertical="center"/>
    </xf>
    <xf numFmtId="0" fontId="36" fillId="31" borderId="0" applyNumberFormat="0" applyBorder="0" applyProtection="0">
      <alignment vertical="center"/>
    </xf>
    <xf numFmtId="0" fontId="29" fillId="0" borderId="0"/>
    <xf numFmtId="0" fontId="36" fillId="21" borderId="0" applyNumberFormat="0" applyBorder="0" applyProtection="0">
      <alignment vertical="center"/>
    </xf>
    <xf numFmtId="0" fontId="12" fillId="0" borderId="0"/>
    <xf numFmtId="0" fontId="39" fillId="0" borderId="0">
      <alignment vertical="center"/>
    </xf>
    <xf numFmtId="0" fontId="36" fillId="19" borderId="0" applyNumberFormat="0" applyBorder="0" applyProtection="0">
      <alignment vertical="center"/>
    </xf>
    <xf numFmtId="0" fontId="40" fillId="0" borderId="0" applyNumberFormat="0" applyBorder="0" applyProtection="0">
      <alignment vertical="center"/>
    </xf>
    <xf numFmtId="0" fontId="44" fillId="0" borderId="0" applyNumberFormat="0" applyBorder="0" applyAlignment="0" applyProtection="0">
      <alignment vertical="center"/>
    </xf>
    <xf numFmtId="0" fontId="47" fillId="0" borderId="0" applyNumberFormat="0" applyBorder="0" applyAlignment="0" applyProtection="0">
      <alignment vertical="center"/>
    </xf>
    <xf numFmtId="0" fontId="45" fillId="4" borderId="33" applyNumberFormat="0" applyProtection="0">
      <alignment vertical="center"/>
    </xf>
    <xf numFmtId="0" fontId="48" fillId="0" borderId="35" applyNumberFormat="0" applyProtection="0">
      <alignment vertical="center"/>
    </xf>
    <xf numFmtId="0" fontId="44" fillId="0" borderId="0" applyNumberFormat="0" applyBorder="0" applyAlignment="0" applyProtection="0">
      <alignment vertical="center"/>
    </xf>
    <xf numFmtId="177" fontId="39" fillId="0" borderId="0" applyFont="0" applyFill="0" applyBorder="0" applyAlignment="0" applyProtection="0">
      <alignment vertical="center"/>
    </xf>
    <xf numFmtId="0" fontId="33" fillId="27" borderId="0" applyNumberFormat="0" applyBorder="0" applyAlignment="0" applyProtection="0">
      <alignment vertical="center"/>
    </xf>
    <xf numFmtId="0" fontId="36" fillId="35" borderId="0" applyNumberFormat="0" applyBorder="0" applyProtection="0">
      <alignment vertical="center"/>
    </xf>
    <xf numFmtId="0" fontId="39" fillId="0" borderId="0"/>
    <xf numFmtId="0" fontId="33" fillId="26" borderId="0" applyNumberFormat="0" applyBorder="0" applyAlignment="0" applyProtection="0">
      <alignment vertical="center"/>
    </xf>
    <xf numFmtId="182" fontId="39" fillId="0" borderId="0" applyFont="0" applyFill="0" applyBorder="0" applyAlignment="0" applyProtection="0"/>
    <xf numFmtId="0" fontId="32" fillId="24" borderId="0" applyNumberFormat="0" applyBorder="0" applyAlignment="0" applyProtection="0">
      <alignment vertical="center"/>
    </xf>
    <xf numFmtId="0" fontId="41" fillId="0" borderId="0" applyNumberFormat="0" applyBorder="0" applyProtection="0">
      <alignment vertical="center"/>
    </xf>
    <xf numFmtId="0" fontId="37" fillId="23" borderId="0" applyNumberFormat="0" applyBorder="0" applyProtection="0">
      <alignment vertical="center"/>
    </xf>
    <xf numFmtId="0" fontId="50" fillId="38" borderId="0" applyNumberFormat="0" applyBorder="0" applyProtection="0">
      <alignment vertical="center"/>
    </xf>
    <xf numFmtId="0" fontId="2" fillId="0" borderId="0"/>
    <xf numFmtId="0" fontId="40" fillId="0" borderId="34" applyNumberFormat="0" applyProtection="0">
      <alignment vertical="center"/>
    </xf>
    <xf numFmtId="0" fontId="36" fillId="25" borderId="0" applyNumberFormat="0" applyBorder="0" applyProtection="0">
      <alignment vertical="center"/>
    </xf>
    <xf numFmtId="0" fontId="39" fillId="0" borderId="0"/>
    <xf numFmtId="0" fontId="39" fillId="0" borderId="0">
      <alignment vertical="center"/>
    </xf>
    <xf numFmtId="0" fontId="34" fillId="19" borderId="0" applyNumberFormat="0" applyBorder="0" applyProtection="0">
      <alignment vertical="center"/>
    </xf>
    <xf numFmtId="0" fontId="38" fillId="6" borderId="33" applyNumberFormat="0" applyProtection="0">
      <alignment vertical="center"/>
    </xf>
    <xf numFmtId="0" fontId="37" fillId="22" borderId="0" applyNumberFormat="0" applyBorder="0" applyProtection="0">
      <alignment vertical="center"/>
    </xf>
    <xf numFmtId="0" fontId="36" fillId="21" borderId="0" applyNumberFormat="0" applyBorder="0" applyProtection="0">
      <alignment vertical="center"/>
    </xf>
    <xf numFmtId="0" fontId="35" fillId="0" borderId="32" applyNumberFormat="0" applyProtection="0">
      <alignment vertical="center"/>
    </xf>
    <xf numFmtId="0" fontId="33" fillId="20" borderId="0" applyNumberFormat="0" applyBorder="0" applyAlignment="0" applyProtection="0">
      <alignment vertical="center"/>
    </xf>
    <xf numFmtId="0" fontId="34" fillId="19" borderId="0" applyNumberFormat="0" applyBorder="0" applyAlignment="0" applyProtection="0">
      <alignment vertical="center"/>
    </xf>
    <xf numFmtId="183" fontId="31" fillId="0" borderId="0"/>
    <xf numFmtId="0" fontId="30" fillId="5" borderId="31" applyNumberFormat="0" applyProtection="0">
      <alignment vertical="center"/>
    </xf>
    <xf numFmtId="0" fontId="29" fillId="0" borderId="0"/>
    <xf numFmtId="186" fontId="31" fillId="0" borderId="0"/>
    <xf numFmtId="186" fontId="31" fillId="0" borderId="0"/>
    <xf numFmtId="186" fontId="31" fillId="0" borderId="0"/>
    <xf numFmtId="186" fontId="12" fillId="0" borderId="0"/>
    <xf numFmtId="186" fontId="39" fillId="0" borderId="0"/>
    <xf numFmtId="187" fontId="31" fillId="0" borderId="0"/>
    <xf numFmtId="186" fontId="31" fillId="0" borderId="0"/>
    <xf numFmtId="187" fontId="31" fillId="0" borderId="0"/>
    <xf numFmtId="0" fontId="57" fillId="0" borderId="0">
      <alignment vertical="center"/>
    </xf>
    <xf numFmtId="187" fontId="47" fillId="0" borderId="0" applyBorder="0"/>
    <xf numFmtId="186" fontId="39" fillId="0" borderId="0"/>
  </cellStyleXfs>
  <cellXfs count="355">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85"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85" fontId="3" fillId="2" borderId="1" xfId="0" applyNumberFormat="1" applyFont="1" applyFill="1" applyBorder="1" applyAlignment="1">
      <alignment horizontal="center" vertical="center"/>
    </xf>
    <xf numFmtId="0" fontId="4" fillId="4" borderId="1" xfId="0" applyFont="1" applyFill="1" applyBorder="1" applyAlignment="1">
      <alignment horizontal="left" vertical="center" wrapText="1"/>
    </xf>
    <xf numFmtId="14" fontId="1" fillId="0" borderId="1" xfId="0" applyNumberFormat="1" applyFont="1" applyBorder="1" applyAlignment="1">
      <alignment horizontal="left" vertical="center" wrapText="1"/>
    </xf>
    <xf numFmtId="185" fontId="1" fillId="0" borderId="1"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185" fontId="5" fillId="0" borderId="1" xfId="0" applyNumberFormat="1" applyFont="1" applyBorder="1" applyAlignment="1">
      <alignment horizontal="center" vertical="center"/>
    </xf>
    <xf numFmtId="0" fontId="1" fillId="0" borderId="1" xfId="0" applyFont="1" applyBorder="1" applyAlignment="1">
      <alignment horizontal="left" vertical="center" wrapText="1" readingOrder="1"/>
    </xf>
    <xf numFmtId="185"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5" borderId="1" xfId="0" applyFont="1" applyFill="1" applyBorder="1" applyAlignment="1">
      <alignment horizontal="left" vertical="center" wrapText="1"/>
    </xf>
    <xf numFmtId="185" fontId="6" fillId="6" borderId="1" xfId="0" applyNumberFormat="1" applyFont="1" applyFill="1" applyBorder="1" applyAlignment="1">
      <alignment horizontal="center" vertical="center"/>
    </xf>
    <xf numFmtId="185" fontId="7" fillId="7" borderId="1" xfId="0" applyNumberFormat="1" applyFont="1" applyFill="1" applyBorder="1" applyAlignment="1">
      <alignment horizontal="center" vertical="center"/>
    </xf>
    <xf numFmtId="0" fontId="2" fillId="0" borderId="0" xfId="56"/>
    <xf numFmtId="0" fontId="7" fillId="0" borderId="0" xfId="56" applyFont="1" applyAlignment="1">
      <alignment vertical="center"/>
    </xf>
    <xf numFmtId="0" fontId="2" fillId="0" borderId="0" xfId="56" applyAlignment="1">
      <alignment vertical="center"/>
    </xf>
    <xf numFmtId="40" fontId="2" fillId="0" borderId="0" xfId="56" applyNumberFormat="1" applyAlignment="1">
      <alignment horizontal="right" vertical="center"/>
    </xf>
    <xf numFmtId="0" fontId="2" fillId="0" borderId="0" xfId="56" applyAlignment="1">
      <alignment horizontal="center" vertical="center"/>
    </xf>
    <xf numFmtId="49" fontId="2" fillId="0" borderId="12" xfId="56" applyNumberFormat="1" applyBorder="1" applyAlignment="1">
      <alignment horizontal="left" vertical="top"/>
    </xf>
    <xf numFmtId="0" fontId="2" fillId="2" borderId="12" xfId="56" applyFill="1" applyBorder="1" applyAlignment="1">
      <alignment horizontal="left" vertical="top"/>
    </xf>
    <xf numFmtId="0" fontId="2" fillId="2" borderId="12" xfId="56" applyFill="1" applyBorder="1" applyAlignment="1">
      <alignment horizontal="left" vertical="top" wrapText="1"/>
    </xf>
    <xf numFmtId="49" fontId="2" fillId="0" borderId="13" xfId="56" applyNumberFormat="1" applyBorder="1" applyAlignment="1">
      <alignment horizontal="left" vertical="top"/>
    </xf>
    <xf numFmtId="0" fontId="8" fillId="2" borderId="12" xfId="56" applyFont="1" applyFill="1" applyBorder="1" applyAlignment="1">
      <alignment horizontal="left" vertical="top"/>
    </xf>
    <xf numFmtId="0" fontId="9" fillId="8" borderId="14" xfId="38" applyFont="1" applyFill="1" applyBorder="1">
      <alignment vertical="center"/>
    </xf>
    <xf numFmtId="0" fontId="9" fillId="8" borderId="15" xfId="38" applyFont="1" applyFill="1" applyBorder="1">
      <alignment vertical="center"/>
    </xf>
    <xf numFmtId="0" fontId="7" fillId="5" borderId="16" xfId="38" applyFont="1" applyFill="1" applyBorder="1" applyAlignment="1">
      <alignment horizontal="left" vertical="center"/>
    </xf>
    <xf numFmtId="0" fontId="7" fillId="5" borderId="12" xfId="38" applyFont="1" applyFill="1" applyBorder="1">
      <alignment vertical="center"/>
    </xf>
    <xf numFmtId="0" fontId="2" fillId="0" borderId="16" xfId="38" applyFont="1" applyBorder="1" applyAlignment="1">
      <alignment horizontal="center" vertical="center"/>
    </xf>
    <xf numFmtId="0" fontId="10" fillId="0" borderId="17" xfId="38" applyFont="1" applyBorder="1" applyAlignment="1" applyProtection="1">
      <alignment horizontal="left" vertical="center" wrapText="1"/>
      <protection hidden="1"/>
    </xf>
    <xf numFmtId="0" fontId="2" fillId="0" borderId="17" xfId="5" applyFont="1" applyBorder="1" applyAlignment="1" applyProtection="1">
      <alignment horizontal="left" vertical="center" wrapText="1"/>
      <protection locked="0"/>
    </xf>
    <xf numFmtId="0" fontId="2" fillId="0" borderId="17" xfId="38" applyFont="1" applyBorder="1" applyAlignment="1" applyProtection="1">
      <alignment horizontal="left" vertical="center" wrapText="1"/>
      <protection hidden="1"/>
    </xf>
    <xf numFmtId="40" fontId="9" fillId="8" borderId="15" xfId="3" applyNumberFormat="1" applyFont="1" applyFill="1" applyBorder="1" applyAlignment="1">
      <alignment horizontal="right" vertical="center"/>
    </xf>
    <xf numFmtId="40" fontId="11" fillId="8" borderId="15" xfId="3" applyNumberFormat="1" applyFont="1" applyFill="1" applyBorder="1" applyAlignment="1">
      <alignment horizontal="right" vertical="center"/>
    </xf>
    <xf numFmtId="40" fontId="2" fillId="0" borderId="17" xfId="3" applyNumberFormat="1" applyFont="1" applyBorder="1" applyAlignment="1">
      <alignment horizontal="right" vertical="center"/>
    </xf>
    <xf numFmtId="0" fontId="2" fillId="0" borderId="17" xfId="38" applyFont="1" applyBorder="1">
      <alignment vertical="center"/>
    </xf>
    <xf numFmtId="0" fontId="2" fillId="0" borderId="19" xfId="38" applyFont="1" applyBorder="1" applyAlignment="1">
      <alignment horizontal="center" vertical="center"/>
    </xf>
    <xf numFmtId="40" fontId="2" fillId="2" borderId="12" xfId="56" applyNumberFormat="1" applyFill="1" applyBorder="1" applyAlignment="1">
      <alignment horizontal="right"/>
    </xf>
    <xf numFmtId="40" fontId="2" fillId="2" borderId="13" xfId="56" applyNumberFormat="1" applyFill="1" applyBorder="1" applyAlignment="1">
      <alignment horizontal="right"/>
    </xf>
    <xf numFmtId="40" fontId="9" fillId="8" borderId="21" xfId="3" applyNumberFormat="1" applyFont="1" applyFill="1" applyBorder="1" applyAlignment="1">
      <alignment horizontal="right" vertical="center"/>
    </xf>
    <xf numFmtId="0" fontId="7" fillId="0" borderId="0" xfId="56" applyFont="1" applyAlignment="1">
      <alignment horizontal="center" vertical="center"/>
    </xf>
    <xf numFmtId="40" fontId="7" fillId="5" borderId="20" xfId="38" applyNumberFormat="1" applyFont="1" applyFill="1" applyBorder="1" applyAlignment="1">
      <alignment horizontal="right" vertical="center"/>
    </xf>
    <xf numFmtId="40" fontId="2" fillId="0" borderId="20" xfId="38" applyNumberFormat="1" applyFont="1" applyBorder="1" applyAlignment="1">
      <alignment horizontal="right" vertical="center"/>
    </xf>
    <xf numFmtId="40" fontId="9" fillId="9" borderId="20" xfId="3" applyNumberFormat="1" applyFont="1" applyFill="1" applyBorder="1" applyAlignment="1">
      <alignment horizontal="right" vertical="center"/>
    </xf>
    <xf numFmtId="0" fontId="12" fillId="0" borderId="0" xfId="37" applyFont="1"/>
    <xf numFmtId="0" fontId="12" fillId="0" borderId="0" xfId="37" applyFont="1" applyFill="1"/>
    <xf numFmtId="0" fontId="12" fillId="0" borderId="0" xfId="37"/>
    <xf numFmtId="0" fontId="12" fillId="0" borderId="0" xfId="37" applyAlignment="1">
      <alignment vertical="center"/>
    </xf>
    <xf numFmtId="177" fontId="12" fillId="0" borderId="0" xfId="46" applyFont="1" applyAlignment="1"/>
    <xf numFmtId="0" fontId="13" fillId="0" borderId="0" xfId="70" applyFont="1"/>
    <xf numFmtId="0" fontId="15" fillId="0" borderId="0" xfId="70" applyFont="1" applyFill="1" applyAlignment="1">
      <alignment vertical="center"/>
    </xf>
    <xf numFmtId="0" fontId="3" fillId="4" borderId="1" xfId="70" applyFont="1" applyFill="1" applyBorder="1"/>
    <xf numFmtId="0" fontId="17" fillId="4" borderId="1" xfId="70" applyFont="1" applyFill="1" applyBorder="1" applyAlignment="1">
      <alignment horizontal="center" vertical="center"/>
    </xf>
    <xf numFmtId="0" fontId="17" fillId="4" borderId="1" xfId="70" applyFont="1" applyFill="1" applyBorder="1" applyAlignment="1">
      <alignment horizontal="center" vertical="center" wrapText="1"/>
    </xf>
    <xf numFmtId="0" fontId="17" fillId="0" borderId="1" xfId="70" applyFont="1" applyFill="1" applyBorder="1"/>
    <xf numFmtId="0" fontId="18" fillId="3" borderId="1" xfId="2" applyFont="1" applyFill="1" applyBorder="1" applyAlignment="1">
      <alignment vertical="center"/>
    </xf>
    <xf numFmtId="0" fontId="18" fillId="3" borderId="1" xfId="70" applyNumberFormat="1" applyFont="1" applyFill="1" applyBorder="1" applyAlignment="1">
      <alignment horizontal="center" vertical="center" wrapText="1"/>
    </xf>
    <xf numFmtId="0" fontId="17" fillId="0" borderId="2" xfId="70" applyFont="1" applyFill="1" applyBorder="1"/>
    <xf numFmtId="0" fontId="21" fillId="0" borderId="1" xfId="2" applyFont="1" applyFill="1" applyBorder="1" applyAlignment="1">
      <alignment vertical="center"/>
    </xf>
    <xf numFmtId="0" fontId="15" fillId="0" borderId="1" xfId="70" applyNumberFormat="1" applyFont="1" applyFill="1" applyBorder="1" applyAlignment="1">
      <alignment horizontal="center" vertical="center" wrapText="1"/>
    </xf>
    <xf numFmtId="0" fontId="19" fillId="0" borderId="0" xfId="14" applyFont="1" applyFill="1" applyBorder="1"/>
    <xf numFmtId="0" fontId="17" fillId="0" borderId="24" xfId="70" applyFont="1" applyFill="1" applyBorder="1"/>
    <xf numFmtId="0" fontId="17" fillId="0" borderId="0" xfId="14" applyFont="1" applyBorder="1"/>
    <xf numFmtId="0" fontId="16" fillId="10" borderId="2" xfId="70" applyFont="1" applyFill="1" applyBorder="1" applyAlignment="1">
      <alignment vertical="center"/>
    </xf>
    <xf numFmtId="0" fontId="16" fillId="10" borderId="25" xfId="70" applyFont="1" applyFill="1" applyBorder="1" applyAlignment="1">
      <alignment vertical="center"/>
    </xf>
    <xf numFmtId="0" fontId="16" fillId="0" borderId="2" xfId="70" applyFont="1" applyFill="1" applyBorder="1" applyAlignment="1">
      <alignment vertical="center"/>
    </xf>
    <xf numFmtId="0" fontId="15" fillId="0" borderId="0" xfId="14" applyFont="1" applyBorder="1"/>
    <xf numFmtId="0" fontId="15" fillId="0" borderId="1" xfId="70" applyNumberFormat="1" applyFont="1" applyFill="1" applyBorder="1" applyAlignment="1">
      <alignment horizontal="left" vertical="center" wrapText="1"/>
    </xf>
    <xf numFmtId="0" fontId="1" fillId="0" borderId="1" xfId="70" applyNumberFormat="1" applyFont="1" applyFill="1" applyBorder="1" applyAlignment="1">
      <alignment horizontal="left" vertical="center" wrapText="1"/>
    </xf>
    <xf numFmtId="0" fontId="12" fillId="12" borderId="0" xfId="37" applyFill="1"/>
    <xf numFmtId="0" fontId="12" fillId="12" borderId="1" xfId="37" applyFill="1" applyBorder="1"/>
    <xf numFmtId="184" fontId="17" fillId="4" borderId="1" xfId="70" applyNumberFormat="1" applyFont="1" applyFill="1" applyBorder="1" applyAlignment="1">
      <alignment horizontal="center" vertical="center" wrapText="1"/>
    </xf>
    <xf numFmtId="177" fontId="17" fillId="4" borderId="1" xfId="46" applyFont="1" applyFill="1" applyBorder="1" applyAlignment="1">
      <alignment horizontal="center" vertical="center" wrapText="1"/>
    </xf>
    <xf numFmtId="0" fontId="18" fillId="12" borderId="1" xfId="70" applyNumberFormat="1" applyFont="1" applyFill="1" applyBorder="1" applyAlignment="1">
      <alignment horizontal="center" vertical="center" wrapText="1"/>
    </xf>
    <xf numFmtId="177" fontId="18" fillId="3" borderId="1" xfId="46" applyFont="1" applyFill="1" applyBorder="1" applyAlignment="1">
      <alignment horizontal="center" vertical="center" wrapText="1"/>
    </xf>
    <xf numFmtId="177" fontId="19" fillId="0" borderId="1" xfId="46" applyFont="1" applyFill="1" applyBorder="1" applyAlignment="1">
      <alignment horizontal="center" vertical="center" wrapText="1"/>
    </xf>
    <xf numFmtId="177" fontId="15" fillId="0" borderId="1" xfId="46" applyFont="1" applyFill="1" applyBorder="1" applyAlignment="1">
      <alignment horizontal="center" vertical="center" wrapText="1"/>
    </xf>
    <xf numFmtId="177" fontId="16" fillId="10" borderId="25" xfId="46" applyFont="1" applyFill="1" applyBorder="1" applyAlignment="1">
      <alignment vertical="center"/>
    </xf>
    <xf numFmtId="177" fontId="19" fillId="12" borderId="1" xfId="46" applyFont="1" applyFill="1" applyBorder="1" applyAlignment="1">
      <alignment horizontal="center" vertical="center"/>
    </xf>
    <xf numFmtId="0" fontId="1" fillId="2" borderId="0" xfId="60" applyFont="1" applyFill="1" applyAlignment="1">
      <alignment horizontal="center" vertical="center"/>
    </xf>
    <xf numFmtId="0" fontId="1" fillId="0" borderId="0" xfId="60" applyFont="1" applyFill="1" applyAlignment="1">
      <alignment horizontal="center" vertical="center"/>
    </xf>
    <xf numFmtId="0" fontId="1" fillId="0" borderId="0" xfId="60" applyFont="1" applyAlignment="1">
      <alignment horizontal="center" vertical="center"/>
    </xf>
    <xf numFmtId="0" fontId="1" fillId="13" borderId="0" xfId="60" applyFont="1" applyFill="1">
      <alignment vertical="center"/>
    </xf>
    <xf numFmtId="0" fontId="1" fillId="2" borderId="0" xfId="60" applyFont="1" applyFill="1">
      <alignment vertical="center"/>
    </xf>
    <xf numFmtId="0" fontId="1" fillId="2" borderId="0" xfId="60" applyFont="1" applyFill="1" applyAlignment="1">
      <alignment horizontal="left" vertical="center"/>
    </xf>
    <xf numFmtId="185" fontId="1" fillId="2" borderId="0" xfId="60" applyNumberFormat="1" applyFont="1" applyFill="1" applyAlignment="1">
      <alignment horizontal="center" vertical="center"/>
    </xf>
    <xf numFmtId="0" fontId="1" fillId="2" borderId="0" xfId="60" applyFont="1" applyFill="1" applyAlignment="1">
      <alignment vertical="center" wrapText="1"/>
    </xf>
    <xf numFmtId="0" fontId="1" fillId="2" borderId="26" xfId="60" applyFont="1" applyFill="1" applyBorder="1" applyAlignment="1">
      <alignment horizontal="left" vertical="center"/>
    </xf>
    <xf numFmtId="0" fontId="1" fillId="2" borderId="19" xfId="60" applyFont="1" applyFill="1" applyBorder="1" applyAlignment="1">
      <alignment horizontal="left" vertical="center"/>
    </xf>
    <xf numFmtId="14" fontId="1" fillId="2" borderId="20" xfId="60" applyNumberFormat="1" applyFont="1" applyFill="1" applyBorder="1" applyAlignment="1">
      <alignment vertical="center"/>
    </xf>
    <xf numFmtId="14" fontId="1" fillId="2" borderId="17" xfId="60" applyNumberFormat="1" applyFont="1" applyFill="1" applyBorder="1" applyAlignment="1">
      <alignment vertical="center"/>
    </xf>
    <xf numFmtId="0" fontId="1" fillId="2" borderId="20" xfId="60" applyFont="1" applyFill="1" applyBorder="1" applyAlignment="1">
      <alignment vertical="center"/>
    </xf>
    <xf numFmtId="0" fontId="1" fillId="2" borderId="17" xfId="60" applyFont="1" applyFill="1" applyBorder="1" applyAlignment="1">
      <alignment vertical="center"/>
    </xf>
    <xf numFmtId="0" fontId="24" fillId="15" borderId="1" xfId="60" applyFont="1" applyFill="1" applyBorder="1" applyAlignment="1">
      <alignment horizontal="center" vertical="center" wrapText="1"/>
    </xf>
    <xf numFmtId="185" fontId="24" fillId="15" borderId="1" xfId="60" applyNumberFormat="1" applyFont="1" applyFill="1" applyBorder="1" applyAlignment="1">
      <alignment horizontal="center" vertical="center"/>
    </xf>
    <xf numFmtId="0" fontId="1" fillId="0" borderId="1" xfId="60" applyFont="1" applyFill="1" applyBorder="1" applyAlignment="1">
      <alignment horizontal="center" vertical="center" wrapText="1"/>
    </xf>
    <xf numFmtId="14" fontId="1" fillId="0" borderId="1" xfId="60" applyNumberFormat="1" applyFont="1" applyFill="1" applyBorder="1" applyAlignment="1">
      <alignment horizontal="left" vertical="center" wrapText="1"/>
    </xf>
    <xf numFmtId="185" fontId="1" fillId="0" borderId="1" xfId="60" applyNumberFormat="1" applyFont="1" applyFill="1" applyBorder="1" applyAlignment="1">
      <alignment horizontal="center" vertical="center"/>
    </xf>
    <xf numFmtId="0" fontId="1" fillId="0" borderId="8" xfId="60" applyFont="1" applyFill="1" applyBorder="1" applyAlignment="1">
      <alignment horizontal="center" vertical="center" wrapText="1"/>
    </xf>
    <xf numFmtId="0" fontId="1" fillId="0" borderId="8" xfId="60" applyFont="1" applyFill="1" applyBorder="1" applyAlignment="1">
      <alignment horizontal="left" vertical="center" wrapText="1"/>
    </xf>
    <xf numFmtId="0" fontId="1" fillId="0" borderId="1" xfId="60" applyFont="1" applyBorder="1" applyAlignment="1">
      <alignment horizontal="left" vertical="center" wrapText="1"/>
    </xf>
    <xf numFmtId="0" fontId="1" fillId="0" borderId="1" xfId="60" applyFont="1" applyBorder="1" applyAlignment="1">
      <alignment horizontal="center" vertical="center" wrapText="1"/>
    </xf>
    <xf numFmtId="14" fontId="1" fillId="0" borderId="1" xfId="60" applyNumberFormat="1" applyFont="1" applyBorder="1" applyAlignment="1">
      <alignment horizontal="left" vertical="center" wrapText="1"/>
    </xf>
    <xf numFmtId="185" fontId="1" fillId="0" borderId="1" xfId="60" applyNumberFormat="1" applyFont="1" applyBorder="1" applyAlignment="1">
      <alignment horizontal="center" vertical="center"/>
    </xf>
    <xf numFmtId="0" fontId="4" fillId="16" borderId="24" xfId="60" applyFont="1" applyFill="1" applyBorder="1" applyAlignment="1">
      <alignment vertical="center" wrapText="1"/>
    </xf>
    <xf numFmtId="0" fontId="4" fillId="16" borderId="10" xfId="60" applyFont="1" applyFill="1" applyBorder="1" applyAlignment="1">
      <alignment vertical="center" wrapText="1"/>
    </xf>
    <xf numFmtId="0" fontId="1" fillId="0" borderId="1" xfId="0" applyFont="1" applyFill="1" applyBorder="1" applyAlignment="1">
      <alignment horizontal="left" vertical="center" wrapText="1"/>
    </xf>
    <xf numFmtId="185" fontId="1" fillId="0" borderId="1" xfId="0" applyNumberFormat="1" applyFont="1" applyFill="1" applyBorder="1" applyAlignment="1">
      <alignment horizontal="center" vertical="center"/>
    </xf>
    <xf numFmtId="0" fontId="1" fillId="0" borderId="25" xfId="60" applyFont="1" applyBorder="1" applyAlignment="1">
      <alignment horizontal="left" vertical="center" wrapText="1"/>
    </xf>
    <xf numFmtId="0" fontId="1" fillId="0" borderId="3" xfId="60" applyFont="1" applyBorder="1" applyAlignment="1">
      <alignment horizontal="left" vertical="center" wrapText="1"/>
    </xf>
    <xf numFmtId="0" fontId="1" fillId="0" borderId="1" xfId="60" applyFont="1" applyBorder="1" applyAlignment="1">
      <alignment horizontal="left" vertical="center" wrapText="1" readingOrder="1"/>
    </xf>
    <xf numFmtId="0" fontId="15" fillId="0" borderId="0" xfId="0" applyFont="1" applyFill="1" applyBorder="1" applyAlignment="1">
      <alignment horizontal="left" vertical="center"/>
    </xf>
    <xf numFmtId="31" fontId="15" fillId="0" borderId="0" xfId="0" applyNumberFormat="1" applyFont="1" applyFill="1" applyBorder="1" applyAlignment="1">
      <alignment horizontal="left" vertical="center"/>
    </xf>
    <xf numFmtId="0" fontId="25" fillId="15" borderId="1" xfId="60" applyFont="1" applyFill="1" applyBorder="1" applyAlignment="1">
      <alignment horizontal="center" vertical="center" wrapText="1"/>
    </xf>
    <xf numFmtId="0" fontId="26" fillId="0" borderId="1" xfId="60" applyFont="1" applyFill="1" applyBorder="1" applyAlignment="1">
      <alignment horizontal="center" vertical="center" wrapText="1"/>
    </xf>
    <xf numFmtId="0" fontId="1" fillId="0" borderId="1" xfId="60" applyFont="1" applyFill="1" applyBorder="1" applyAlignment="1">
      <alignment horizontal="center" vertical="center"/>
    </xf>
    <xf numFmtId="0" fontId="1" fillId="0" borderId="1" xfId="60" applyFont="1" applyBorder="1" applyAlignment="1">
      <alignment horizontal="center" vertical="center"/>
    </xf>
    <xf numFmtId="0" fontId="4" fillId="16" borderId="11" xfId="60" applyFont="1" applyFill="1" applyBorder="1" applyAlignment="1">
      <alignment vertical="center" wrapText="1"/>
    </xf>
    <xf numFmtId="0" fontId="1" fillId="0" borderId="8" xfId="60" applyFont="1" applyBorder="1" applyAlignment="1">
      <alignment horizontal="center" vertical="center" wrapText="1"/>
    </xf>
    <xf numFmtId="185" fontId="6" fillId="6" borderId="1" xfId="60" applyNumberFormat="1" applyFont="1" applyFill="1" applyBorder="1" applyAlignment="1">
      <alignment horizontal="center" vertical="center"/>
    </xf>
    <xf numFmtId="178" fontId="6" fillId="6" borderId="1" xfId="60" applyNumberFormat="1" applyFont="1" applyFill="1" applyBorder="1" applyAlignment="1">
      <alignment horizontal="center" vertical="center"/>
    </xf>
    <xf numFmtId="185" fontId="3" fillId="17" borderId="1" xfId="60" applyNumberFormat="1" applyFont="1" applyFill="1" applyBorder="1" applyAlignment="1">
      <alignment horizontal="center" vertical="center"/>
    </xf>
    <xf numFmtId="40" fontId="4" fillId="3" borderId="1" xfId="68" applyNumberFormat="1" applyFont="1" applyFill="1" applyBorder="1" applyAlignment="1">
      <alignment horizontal="center" vertical="center"/>
    </xf>
    <xf numFmtId="0" fontId="56" fillId="3" borderId="24" xfId="2" applyFont="1" applyFill="1" applyBorder="1" applyAlignment="1">
      <alignment vertical="center"/>
    </xf>
    <xf numFmtId="0" fontId="17" fillId="4" borderId="24" xfId="70" applyFont="1" applyFill="1" applyBorder="1" applyAlignment="1">
      <alignment horizontal="center" vertical="center" wrapText="1"/>
    </xf>
    <xf numFmtId="180" fontId="18" fillId="3" borderId="24" xfId="70" applyNumberFormat="1" applyFont="1" applyFill="1" applyBorder="1" applyAlignment="1">
      <alignment horizontal="left" vertical="center" wrapText="1"/>
    </xf>
    <xf numFmtId="0" fontId="18" fillId="3" borderId="24" xfId="70" applyNumberFormat="1" applyFont="1" applyFill="1" applyBorder="1" applyAlignment="1">
      <alignment vertical="center" wrapText="1"/>
    </xf>
    <xf numFmtId="180" fontId="22" fillId="3" borderId="24" xfId="70" applyNumberFormat="1" applyFont="1" applyFill="1" applyBorder="1" applyAlignment="1">
      <alignment horizontal="left" vertical="center" wrapText="1"/>
    </xf>
    <xf numFmtId="180" fontId="15" fillId="0" borderId="24" xfId="70" applyNumberFormat="1" applyFont="1" applyFill="1" applyBorder="1" applyAlignment="1">
      <alignment horizontal="left" vertical="center" wrapText="1"/>
    </xf>
    <xf numFmtId="180" fontId="22" fillId="0" borderId="24" xfId="70" applyNumberFormat="1" applyFont="1" applyFill="1" applyBorder="1" applyAlignment="1">
      <alignment horizontal="left" vertical="center" wrapText="1"/>
    </xf>
    <xf numFmtId="0" fontId="21" fillId="0" borderId="24" xfId="2" applyFont="1" applyFill="1" applyBorder="1" applyAlignment="1">
      <alignment horizontal="left" vertical="center" wrapText="1"/>
    </xf>
    <xf numFmtId="0" fontId="15" fillId="0" borderId="24" xfId="70" applyNumberFormat="1" applyFont="1" applyFill="1" applyBorder="1" applyAlignment="1">
      <alignment horizontal="left" vertical="center" wrapText="1"/>
    </xf>
    <xf numFmtId="179" fontId="23" fillId="12" borderId="24" xfId="14" applyNumberFormat="1" applyFont="1" applyFill="1" applyBorder="1" applyAlignment="1">
      <alignment horizontal="center" vertical="center" wrapText="1"/>
    </xf>
    <xf numFmtId="0" fontId="12" fillId="12" borderId="24" xfId="37" applyFill="1" applyBorder="1" applyAlignment="1">
      <alignment vertical="center"/>
    </xf>
    <xf numFmtId="0" fontId="21" fillId="3" borderId="1" xfId="0" applyFont="1" applyFill="1" applyBorder="1" applyAlignment="1">
      <alignment horizontal="left" vertical="center" wrapText="1"/>
    </xf>
    <xf numFmtId="0" fontId="17" fillId="0" borderId="40" xfId="70" applyFont="1" applyFill="1" applyBorder="1"/>
    <xf numFmtId="0" fontId="12" fillId="0" borderId="0" xfId="37" applyFill="1"/>
    <xf numFmtId="0" fontId="12" fillId="0" borderId="1" xfId="37" applyFill="1" applyBorder="1"/>
    <xf numFmtId="177" fontId="19" fillId="0" borderId="1" xfId="46" applyFont="1" applyFill="1" applyBorder="1" applyAlignment="1">
      <alignment horizontal="center" vertical="center"/>
    </xf>
    <xf numFmtId="49" fontId="19" fillId="0" borderId="24" xfId="14" applyNumberFormat="1" applyFont="1" applyFill="1" applyBorder="1" applyAlignment="1">
      <alignment horizontal="center" vertical="center" wrapText="1"/>
    </xf>
    <xf numFmtId="179" fontId="23" fillId="0" borderId="24" xfId="14" applyNumberFormat="1" applyFont="1" applyFill="1" applyBorder="1" applyAlignment="1">
      <alignment horizontal="center" vertical="center" wrapText="1"/>
    </xf>
    <xf numFmtId="0" fontId="12" fillId="0" borderId="24" xfId="37" applyFill="1" applyBorder="1" applyAlignment="1">
      <alignment vertical="center"/>
    </xf>
    <xf numFmtId="0" fontId="18" fillId="0" borderId="40" xfId="2" applyFont="1" applyFill="1" applyBorder="1" applyAlignment="1">
      <alignment vertical="center"/>
    </xf>
    <xf numFmtId="0" fontId="18" fillId="0" borderId="40" xfId="70" applyNumberFormat="1" applyFont="1" applyFill="1" applyBorder="1" applyAlignment="1">
      <alignment horizontal="center" vertical="center" wrapText="1"/>
    </xf>
    <xf numFmtId="177" fontId="18" fillId="0" borderId="40" xfId="46" applyFont="1" applyFill="1" applyBorder="1" applyAlignment="1">
      <alignment horizontal="center" vertical="center" wrapText="1"/>
    </xf>
    <xf numFmtId="180" fontId="18" fillId="0" borderId="40" xfId="70" applyNumberFormat="1" applyFont="1" applyFill="1" applyBorder="1" applyAlignment="1">
      <alignment horizontal="left" vertical="center" wrapText="1"/>
    </xf>
    <xf numFmtId="0" fontId="1" fillId="0" borderId="0" xfId="71" applyNumberFormat="1" applyFont="1"/>
    <xf numFmtId="0" fontId="59" fillId="41" borderId="40" xfId="72" applyNumberFormat="1" applyFont="1" applyFill="1" applyBorder="1" applyAlignment="1">
      <alignment horizontal="center" vertical="center" wrapText="1"/>
    </xf>
    <xf numFmtId="176" fontId="59" fillId="41" borderId="40" xfId="72" applyNumberFormat="1" applyFont="1" applyFill="1" applyBorder="1" applyAlignment="1">
      <alignment horizontal="center" vertical="center" wrapText="1"/>
    </xf>
    <xf numFmtId="0" fontId="61" fillId="0" borderId="0" xfId="71" applyNumberFormat="1" applyFont="1"/>
    <xf numFmtId="0" fontId="15" fillId="0" borderId="40" xfId="71" applyNumberFormat="1" applyFont="1" applyBorder="1" applyAlignment="1">
      <alignment horizontal="center" vertical="center" wrapText="1"/>
    </xf>
    <xf numFmtId="186" fontId="15" fillId="0" borderId="40" xfId="71" applyFont="1" applyBorder="1" applyAlignment="1">
      <alignment horizontal="center" vertical="center" wrapText="1"/>
    </xf>
    <xf numFmtId="186" fontId="15" fillId="0" borderId="40" xfId="72" applyFont="1" applyBorder="1" applyAlignment="1">
      <alignment horizontal="center" vertical="center" wrapText="1"/>
    </xf>
    <xf numFmtId="176" fontId="15" fillId="0" borderId="40" xfId="72" applyNumberFormat="1" applyFont="1" applyBorder="1" applyAlignment="1">
      <alignment horizontal="center" vertical="center" wrapText="1"/>
    </xf>
    <xf numFmtId="0" fontId="15" fillId="0" borderId="0" xfId="71" applyNumberFormat="1" applyFont="1"/>
    <xf numFmtId="0" fontId="15" fillId="0" borderId="40" xfId="71" applyNumberFormat="1" applyFont="1" applyBorder="1" applyAlignment="1">
      <alignment horizontal="center" vertical="center"/>
    </xf>
    <xf numFmtId="176" fontId="15" fillId="0" borderId="40" xfId="71" applyNumberFormat="1" applyFont="1" applyBorder="1" applyAlignment="1">
      <alignment horizontal="center" vertical="center"/>
    </xf>
    <xf numFmtId="0" fontId="15" fillId="0" borderId="8" xfId="71" applyNumberFormat="1" applyFont="1" applyBorder="1" applyAlignment="1">
      <alignment horizontal="center" vertical="center" wrapText="1"/>
    </xf>
    <xf numFmtId="186" fontId="15" fillId="3" borderId="40" xfId="71" applyFont="1" applyFill="1" applyBorder="1" applyAlignment="1">
      <alignment horizontal="center" vertical="center" wrapText="1"/>
    </xf>
    <xf numFmtId="186" fontId="15" fillId="3" borderId="40" xfId="72" applyFont="1" applyFill="1" applyBorder="1" applyAlignment="1">
      <alignment horizontal="center" vertical="center" wrapText="1"/>
    </xf>
    <xf numFmtId="176" fontId="15" fillId="3" borderId="40" xfId="72" applyNumberFormat="1" applyFont="1" applyFill="1" applyBorder="1" applyAlignment="1">
      <alignment horizontal="center" vertical="center" wrapText="1"/>
    </xf>
    <xf numFmtId="186" fontId="58" fillId="3" borderId="0" xfId="73" applyFont="1" applyFill="1" applyAlignment="1">
      <alignment vertical="center"/>
    </xf>
    <xf numFmtId="186" fontId="15" fillId="3" borderId="9" xfId="71" applyFont="1" applyFill="1" applyBorder="1" applyAlignment="1">
      <alignment horizontal="center" vertical="center" wrapText="1"/>
    </xf>
    <xf numFmtId="0" fontId="15" fillId="3" borderId="0" xfId="71" applyNumberFormat="1" applyFont="1" applyFill="1"/>
    <xf numFmtId="187" fontId="15" fillId="3" borderId="40" xfId="71" applyNumberFormat="1" applyFont="1" applyFill="1" applyBorder="1" applyAlignment="1">
      <alignment horizontal="center" vertical="center" wrapText="1"/>
    </xf>
    <xf numFmtId="176" fontId="15" fillId="3" borderId="40" xfId="71" applyNumberFormat="1" applyFont="1" applyFill="1" applyBorder="1" applyAlignment="1">
      <alignment horizontal="center" vertical="center" wrapText="1"/>
    </xf>
    <xf numFmtId="0" fontId="15" fillId="3" borderId="40" xfId="71" applyNumberFormat="1" applyFont="1" applyFill="1" applyBorder="1" applyAlignment="1">
      <alignment horizontal="center" vertical="center" wrapText="1"/>
    </xf>
    <xf numFmtId="186" fontId="15" fillId="3" borderId="40" xfId="74" applyFont="1" applyFill="1" applyBorder="1" applyAlignment="1">
      <alignment horizontal="center" vertical="center" wrapText="1"/>
    </xf>
    <xf numFmtId="0" fontId="15" fillId="3" borderId="40" xfId="75" applyNumberFormat="1" applyFont="1" applyFill="1" applyBorder="1" applyAlignment="1">
      <alignment horizontal="center" vertical="center" wrapText="1"/>
    </xf>
    <xf numFmtId="0" fontId="15" fillId="0" borderId="40" xfId="75" applyNumberFormat="1" applyFont="1" applyBorder="1" applyAlignment="1">
      <alignment horizontal="center" vertical="center" wrapText="1"/>
    </xf>
    <xf numFmtId="176" fontId="15" fillId="0" borderId="40" xfId="75" applyNumberFormat="1" applyFont="1" applyBorder="1" applyAlignment="1">
      <alignment horizontal="center" vertical="center" wrapText="1"/>
    </xf>
    <xf numFmtId="176" fontId="15" fillId="3" borderId="40" xfId="75" applyNumberFormat="1" applyFont="1" applyFill="1" applyBorder="1" applyAlignment="1">
      <alignment horizontal="center" vertical="center" wrapText="1"/>
    </xf>
    <xf numFmtId="186" fontId="58" fillId="3" borderId="40" xfId="73" applyFont="1" applyFill="1" applyBorder="1" applyAlignment="1">
      <alignment horizontal="center" vertical="center"/>
    </xf>
    <xf numFmtId="187" fontId="15" fillId="3" borderId="40" xfId="76" applyFont="1" applyFill="1" applyBorder="1" applyAlignment="1">
      <alignment horizontal="center" vertical="center" wrapText="1"/>
    </xf>
    <xf numFmtId="188" fontId="15" fillId="3" borderId="40" xfId="71" applyNumberFormat="1" applyFont="1" applyFill="1" applyBorder="1" applyAlignment="1">
      <alignment horizontal="center" vertical="center" wrapText="1"/>
    </xf>
    <xf numFmtId="186" fontId="58" fillId="3" borderId="0" xfId="71" applyFont="1" applyFill="1" applyAlignment="1">
      <alignment horizontal="center" vertical="center"/>
    </xf>
    <xf numFmtId="188" fontId="15" fillId="0" borderId="40" xfId="71" applyNumberFormat="1" applyFont="1" applyBorder="1" applyAlignment="1">
      <alignment horizontal="center" vertical="center" wrapText="1"/>
    </xf>
    <xf numFmtId="176" fontId="15" fillId="0" borderId="40" xfId="71" applyNumberFormat="1" applyFont="1" applyBorder="1" applyAlignment="1">
      <alignment horizontal="center" vertical="center" wrapText="1"/>
    </xf>
    <xf numFmtId="186" fontId="58" fillId="0" borderId="0" xfId="71" applyFont="1" applyAlignment="1">
      <alignment horizontal="center" vertical="center"/>
    </xf>
    <xf numFmtId="186" fontId="58" fillId="0" borderId="0" xfId="73" applyFont="1" applyAlignment="1">
      <alignment vertical="center"/>
    </xf>
    <xf numFmtId="0" fontId="15" fillId="3" borderId="40" xfId="77" applyNumberFormat="1" applyFont="1" applyFill="1" applyBorder="1" applyAlignment="1">
      <alignment horizontal="center" vertical="center" wrapText="1"/>
    </xf>
    <xf numFmtId="176" fontId="15" fillId="3" borderId="40" xfId="77" applyNumberFormat="1" applyFont="1" applyFill="1" applyBorder="1" applyAlignment="1">
      <alignment horizontal="center" vertical="center" wrapText="1"/>
    </xf>
    <xf numFmtId="187" fontId="15" fillId="0" borderId="40" xfId="78" applyFont="1" applyBorder="1" applyAlignment="1">
      <alignment horizontal="center" vertical="center" wrapText="1"/>
    </xf>
    <xf numFmtId="176" fontId="15" fillId="0" borderId="40" xfId="78" applyNumberFormat="1" applyFont="1" applyBorder="1" applyAlignment="1">
      <alignment horizontal="center" vertical="center" wrapText="1"/>
    </xf>
    <xf numFmtId="0" fontId="58" fillId="0" borderId="0" xfId="79" applyFont="1" applyAlignment="1">
      <alignment horizontal="center" vertical="center"/>
    </xf>
    <xf numFmtId="186" fontId="15" fillId="0" borderId="40" xfId="74" applyFont="1" applyBorder="1" applyAlignment="1">
      <alignment horizontal="center" vertical="center" wrapText="1"/>
    </xf>
    <xf numFmtId="176" fontId="15" fillId="0" borderId="40" xfId="74" applyNumberFormat="1" applyFont="1" applyBorder="1" applyAlignment="1">
      <alignment horizontal="center" vertical="center" wrapText="1"/>
    </xf>
    <xf numFmtId="0" fontId="15" fillId="3" borderId="40" xfId="72" applyNumberFormat="1" applyFont="1" applyFill="1" applyBorder="1" applyAlignment="1">
      <alignment horizontal="center" vertical="center" wrapText="1"/>
    </xf>
    <xf numFmtId="186" fontId="15" fillId="3" borderId="8" xfId="72" applyFont="1" applyFill="1" applyBorder="1" applyAlignment="1">
      <alignment horizontal="center" vertical="center" wrapText="1"/>
    </xf>
    <xf numFmtId="187" fontId="15" fillId="3" borderId="40" xfId="78" applyFont="1" applyFill="1" applyBorder="1" applyAlignment="1">
      <alignment horizontal="center" vertical="center" wrapText="1"/>
    </xf>
    <xf numFmtId="176" fontId="15" fillId="3" borderId="40" xfId="78" applyNumberFormat="1" applyFont="1" applyFill="1" applyBorder="1" applyAlignment="1">
      <alignment horizontal="center" vertical="center" wrapText="1"/>
    </xf>
    <xf numFmtId="0" fontId="15" fillId="0" borderId="40" xfId="77" applyNumberFormat="1" applyFont="1" applyBorder="1" applyAlignment="1">
      <alignment horizontal="center" vertical="center" wrapText="1"/>
    </xf>
    <xf numFmtId="176" fontId="15" fillId="0" borderId="40" xfId="77" applyNumberFormat="1" applyFont="1" applyBorder="1" applyAlignment="1">
      <alignment horizontal="center" vertical="center" wrapText="1"/>
    </xf>
    <xf numFmtId="187" fontId="15" fillId="0" borderId="40" xfId="80" applyFont="1" applyBorder="1" applyAlignment="1" applyProtection="1">
      <alignment horizontal="center" vertical="center" wrapText="1"/>
      <protection hidden="1"/>
    </xf>
    <xf numFmtId="186" fontId="15" fillId="0" borderId="40" xfId="81" applyFont="1" applyBorder="1" applyAlignment="1">
      <alignment horizontal="center" vertical="center" wrapText="1"/>
    </xf>
    <xf numFmtId="176" fontId="15" fillId="0" borderId="40" xfId="81" applyNumberFormat="1" applyFont="1" applyBorder="1" applyAlignment="1">
      <alignment horizontal="center" vertical="center" wrapText="1"/>
    </xf>
    <xf numFmtId="0" fontId="15" fillId="42" borderId="40" xfId="71" applyNumberFormat="1" applyFont="1" applyFill="1" applyBorder="1" applyAlignment="1">
      <alignment horizontal="center" vertical="center" wrapText="1"/>
    </xf>
    <xf numFmtId="0" fontId="15" fillId="42" borderId="11" xfId="71" applyNumberFormat="1" applyFont="1" applyFill="1" applyBorder="1" applyAlignment="1">
      <alignment horizontal="center" vertical="center" wrapText="1"/>
    </xf>
    <xf numFmtId="176" fontId="15" fillId="42" borderId="11" xfId="71" applyNumberFormat="1" applyFont="1" applyFill="1" applyBorder="1" applyAlignment="1">
      <alignment horizontal="center" vertical="center" wrapText="1"/>
    </xf>
    <xf numFmtId="0" fontId="15" fillId="42" borderId="9" xfId="71" applyNumberFormat="1" applyFont="1" applyFill="1" applyBorder="1" applyAlignment="1">
      <alignment horizontal="center" vertical="center" wrapText="1"/>
    </xf>
    <xf numFmtId="0" fontId="15" fillId="42" borderId="7" xfId="71" applyNumberFormat="1" applyFont="1" applyFill="1" applyBorder="1" applyAlignment="1">
      <alignment horizontal="center" vertical="center" wrapText="1"/>
    </xf>
    <xf numFmtId="176" fontId="15" fillId="42" borderId="7" xfId="71" applyNumberFormat="1" applyFont="1" applyFill="1" applyBorder="1" applyAlignment="1">
      <alignment horizontal="center" vertical="center" wrapText="1"/>
    </xf>
    <xf numFmtId="181" fontId="15" fillId="3" borderId="40" xfId="71" applyNumberFormat="1" applyFont="1" applyFill="1" applyBorder="1" applyAlignment="1">
      <alignment horizontal="center" vertical="center" wrapText="1"/>
    </xf>
    <xf numFmtId="187" fontId="15" fillId="0" borderId="40" xfId="71" applyNumberFormat="1" applyFont="1" applyBorder="1" applyAlignment="1">
      <alignment horizontal="center" vertical="center" wrapText="1"/>
    </xf>
    <xf numFmtId="0" fontId="15" fillId="0" borderId="40" xfId="71" quotePrefix="1" applyNumberFormat="1" applyFont="1" applyBorder="1" applyAlignment="1">
      <alignment horizontal="center" vertical="center" wrapText="1"/>
    </xf>
    <xf numFmtId="176" fontId="15" fillId="0" borderId="40" xfId="71" quotePrefix="1" applyNumberFormat="1" applyFont="1" applyBorder="1" applyAlignment="1">
      <alignment horizontal="center" vertical="center" wrapText="1"/>
    </xf>
    <xf numFmtId="176" fontId="15" fillId="3" borderId="40" xfId="74" applyNumberFormat="1" applyFont="1" applyFill="1" applyBorder="1" applyAlignment="1">
      <alignment horizontal="center" vertical="center" wrapText="1"/>
    </xf>
    <xf numFmtId="0" fontId="15" fillId="0" borderId="40" xfId="72" applyNumberFormat="1" applyFont="1" applyBorder="1" applyAlignment="1">
      <alignment horizontal="center" vertical="center" wrapText="1"/>
    </xf>
    <xf numFmtId="0" fontId="15" fillId="3" borderId="40" xfId="71" quotePrefix="1" applyNumberFormat="1" applyFont="1" applyFill="1" applyBorder="1" applyAlignment="1">
      <alignment horizontal="center" vertical="center" wrapText="1"/>
    </xf>
    <xf numFmtId="176" fontId="15" fillId="3" borderId="40" xfId="71" quotePrefix="1" applyNumberFormat="1" applyFont="1" applyFill="1" applyBorder="1" applyAlignment="1">
      <alignment horizontal="center" vertical="center" wrapText="1"/>
    </xf>
    <xf numFmtId="176" fontId="62" fillId="0" borderId="40" xfId="71" applyNumberFormat="1" applyFont="1" applyBorder="1" applyAlignment="1">
      <alignment horizontal="center" vertical="center"/>
    </xf>
    <xf numFmtId="176" fontId="1" fillId="0" borderId="0" xfId="71" applyNumberFormat="1" applyFont="1"/>
    <xf numFmtId="177" fontId="19" fillId="0" borderId="40" xfId="46" applyFont="1" applyFill="1" applyBorder="1" applyAlignment="1">
      <alignment horizontal="center" vertical="center" wrapText="1"/>
    </xf>
    <xf numFmtId="0" fontId="18" fillId="3" borderId="40" xfId="70" applyNumberFormat="1" applyFont="1" applyFill="1" applyBorder="1" applyAlignment="1">
      <alignment vertical="center" wrapText="1"/>
    </xf>
    <xf numFmtId="0" fontId="12" fillId="0" borderId="40" xfId="37" applyBorder="1"/>
    <xf numFmtId="0" fontId="12" fillId="0" borderId="40" xfId="37" applyBorder="1" applyAlignment="1">
      <alignment vertical="center"/>
    </xf>
    <xf numFmtId="0" fontId="27" fillId="18" borderId="2" xfId="68" applyNumberFormat="1" applyFont="1" applyFill="1" applyBorder="1" applyAlignment="1">
      <alignment horizontal="center" vertical="center" wrapText="1"/>
    </xf>
    <xf numFmtId="0" fontId="27" fillId="18" borderId="25" xfId="68" applyNumberFormat="1" applyFont="1" applyFill="1" applyBorder="1" applyAlignment="1">
      <alignment horizontal="center" vertical="center"/>
    </xf>
    <xf numFmtId="0" fontId="27" fillId="18" borderId="3" xfId="68" applyNumberFormat="1" applyFont="1" applyFill="1" applyBorder="1" applyAlignment="1">
      <alignment horizontal="center" vertical="center"/>
    </xf>
    <xf numFmtId="0" fontId="4" fillId="3" borderId="24" xfId="68" applyNumberFormat="1" applyFont="1" applyFill="1" applyBorder="1" applyAlignment="1">
      <alignment horizontal="center" vertical="center" wrapText="1"/>
    </xf>
    <xf numFmtId="0" fontId="4" fillId="3" borderId="11" xfId="68" applyNumberFormat="1" applyFont="1" applyFill="1" applyBorder="1" applyAlignment="1">
      <alignment horizontal="center" vertical="center"/>
    </xf>
    <xf numFmtId="0" fontId="4" fillId="3" borderId="11" xfId="68" applyNumberFormat="1" applyFont="1" applyFill="1" applyBorder="1" applyAlignment="1">
      <alignment horizontal="center" vertical="center" wrapText="1"/>
    </xf>
    <xf numFmtId="40" fontId="4" fillId="3" borderId="24" xfId="68" applyNumberFormat="1" applyFont="1" applyFill="1" applyBorder="1" applyAlignment="1">
      <alignment horizontal="center" vertical="center"/>
    </xf>
    <xf numFmtId="0" fontId="4" fillId="3" borderId="10" xfId="68" applyNumberFormat="1" applyFont="1" applyFill="1" applyBorder="1" applyAlignment="1">
      <alignment horizontal="center" vertical="center"/>
    </xf>
    <xf numFmtId="0" fontId="28" fillId="0" borderId="24"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7" fillId="18" borderId="4" xfId="68" applyNumberFormat="1" applyFont="1" applyFill="1" applyBorder="1" applyAlignment="1">
      <alignment horizontal="center" vertical="center" wrapText="1"/>
    </xf>
    <xf numFmtId="0" fontId="27" fillId="18" borderId="0" xfId="68" applyNumberFormat="1" applyFont="1" applyFill="1" applyBorder="1" applyAlignment="1">
      <alignment horizontal="center" vertical="center"/>
    </xf>
    <xf numFmtId="40" fontId="4" fillId="3" borderId="10" xfId="68" applyNumberFormat="1" applyFont="1" applyFill="1" applyBorder="1" applyAlignment="1">
      <alignment horizontal="center" vertical="center"/>
    </xf>
    <xf numFmtId="40" fontId="4" fillId="3" borderId="11" xfId="68" applyNumberFormat="1" applyFont="1" applyFill="1" applyBorder="1" applyAlignment="1">
      <alignment horizontal="center" vertical="center"/>
    </xf>
    <xf numFmtId="0" fontId="1" fillId="2" borderId="27" xfId="60" applyFont="1" applyFill="1" applyBorder="1" applyAlignment="1">
      <alignment vertical="center" wrapText="1"/>
    </xf>
    <xf numFmtId="0" fontId="1" fillId="2" borderId="28" xfId="60" applyFont="1" applyFill="1" applyBorder="1" applyAlignment="1">
      <alignment vertical="center" wrapText="1"/>
    </xf>
    <xf numFmtId="0" fontId="1" fillId="2" borderId="26" xfId="60" applyFont="1" applyFill="1" applyBorder="1" applyAlignment="1">
      <alignment vertical="center" wrapText="1"/>
    </xf>
    <xf numFmtId="0" fontId="24" fillId="15" borderId="1" xfId="60" applyFont="1" applyFill="1" applyBorder="1" applyAlignment="1">
      <alignment horizontal="center" vertical="center" wrapText="1"/>
    </xf>
    <xf numFmtId="0" fontId="4" fillId="16" borderId="24" xfId="60" applyFont="1" applyFill="1" applyBorder="1" applyAlignment="1">
      <alignment horizontal="left" vertical="center" wrapText="1"/>
    </xf>
    <xf numFmtId="0" fontId="4" fillId="16" borderId="10" xfId="60" applyFont="1" applyFill="1" applyBorder="1" applyAlignment="1">
      <alignment horizontal="left" vertical="center" wrapText="1"/>
    </xf>
    <xf numFmtId="0" fontId="4" fillId="16" borderId="11" xfId="60" applyFont="1" applyFill="1" applyBorder="1" applyAlignment="1">
      <alignment horizontal="left" vertical="center" wrapText="1"/>
    </xf>
    <xf numFmtId="0" fontId="1" fillId="0" borderId="25" xfId="60" applyFont="1" applyBorder="1" applyAlignment="1">
      <alignment horizontal="left" vertical="center" wrapText="1"/>
    </xf>
    <xf numFmtId="0" fontId="1" fillId="0" borderId="3" xfId="60" applyFont="1" applyBorder="1" applyAlignment="1">
      <alignment horizontal="left" vertical="center" wrapText="1"/>
    </xf>
    <xf numFmtId="0" fontId="4" fillId="0" borderId="8" xfId="60" applyFont="1" applyFill="1" applyBorder="1" applyAlignment="1">
      <alignment horizontal="center" vertical="center" wrapText="1"/>
    </xf>
    <xf numFmtId="0" fontId="4" fillId="0" borderId="9" xfId="60" applyFont="1" applyFill="1" applyBorder="1" applyAlignment="1">
      <alignment horizontal="center" vertical="center" wrapText="1"/>
    </xf>
    <xf numFmtId="0" fontId="1" fillId="2" borderId="8" xfId="60" applyFont="1" applyFill="1" applyBorder="1" applyAlignment="1">
      <alignment horizontal="center" vertical="center"/>
    </xf>
    <xf numFmtId="0" fontId="1" fillId="2" borderId="30" xfId="60" applyFont="1" applyFill="1" applyBorder="1" applyAlignment="1">
      <alignment horizontal="center" vertical="center"/>
    </xf>
    <xf numFmtId="0" fontId="1" fillId="2" borderId="9" xfId="60" applyFont="1" applyFill="1" applyBorder="1" applyAlignment="1">
      <alignment horizontal="center" vertical="center"/>
    </xf>
    <xf numFmtId="0" fontId="24" fillId="14" borderId="4" xfId="60" applyFont="1" applyFill="1" applyBorder="1" applyAlignment="1">
      <alignment horizontal="center" vertical="center"/>
    </xf>
    <xf numFmtId="0" fontId="24" fillId="14" borderId="0" xfId="60" applyFont="1" applyFill="1" applyBorder="1" applyAlignment="1">
      <alignment horizontal="center" vertical="center"/>
    </xf>
    <xf numFmtId="0" fontId="24" fillId="14" borderId="6" xfId="60" applyFont="1" applyFill="1" applyBorder="1" applyAlignment="1">
      <alignment horizontal="center" vertical="center"/>
    </xf>
    <xf numFmtId="0" fontId="24" fillId="14" borderId="29" xfId="60" applyFont="1" applyFill="1" applyBorder="1" applyAlignment="1">
      <alignment horizontal="center" vertical="center"/>
    </xf>
    <xf numFmtId="0" fontId="6" fillId="6" borderId="1" xfId="60" applyFont="1" applyFill="1" applyBorder="1" applyAlignment="1">
      <alignment horizontal="center" vertical="center"/>
    </xf>
    <xf numFmtId="0" fontId="6" fillId="6" borderId="1" xfId="0" applyFont="1" applyFill="1" applyBorder="1" applyAlignment="1">
      <alignment horizontal="center" vertical="center"/>
    </xf>
    <xf numFmtId="0" fontId="3" fillId="17" borderId="1" xfId="0" applyFont="1" applyFill="1" applyBorder="1" applyAlignment="1">
      <alignment horizontal="center" vertical="center"/>
    </xf>
    <xf numFmtId="0" fontId="1" fillId="0" borderId="1" xfId="60" applyFont="1" applyFill="1" applyBorder="1" applyAlignment="1">
      <alignment horizontal="left" vertical="center" wrapText="1"/>
    </xf>
    <xf numFmtId="0" fontId="1" fillId="0" borderId="8" xfId="60" applyFont="1" applyFill="1" applyBorder="1" applyAlignment="1">
      <alignment horizontal="center" vertical="center" wrapText="1"/>
    </xf>
    <xf numFmtId="0" fontId="1" fillId="0" borderId="30" xfId="60" applyFont="1" applyFill="1" applyBorder="1" applyAlignment="1">
      <alignment horizontal="center" vertical="center" wrapText="1"/>
    </xf>
    <xf numFmtId="0" fontId="1" fillId="0" borderId="9" xfId="60" applyFont="1" applyFill="1" applyBorder="1" applyAlignment="1">
      <alignment horizontal="center" vertical="center" wrapText="1"/>
    </xf>
    <xf numFmtId="0" fontId="1" fillId="0" borderId="1" xfId="60" applyFont="1" applyFill="1" applyBorder="1" applyAlignment="1">
      <alignment horizontal="center" vertical="center" wrapText="1"/>
    </xf>
    <xf numFmtId="0" fontId="14" fillId="10" borderId="4" xfId="70" applyFont="1" applyFill="1" applyBorder="1" applyAlignment="1">
      <alignment horizontal="center" wrapText="1"/>
    </xf>
    <xf numFmtId="0" fontId="14" fillId="10" borderId="0" xfId="70" applyFont="1" applyFill="1" applyBorder="1" applyAlignment="1">
      <alignment horizontal="center" wrapText="1"/>
    </xf>
    <xf numFmtId="0" fontId="16" fillId="10" borderId="22" xfId="70" applyFont="1" applyFill="1" applyBorder="1" applyAlignment="1">
      <alignment horizontal="left" vertical="center"/>
    </xf>
    <xf numFmtId="0" fontId="16" fillId="10" borderId="23" xfId="70" applyFont="1" applyFill="1" applyBorder="1" applyAlignment="1">
      <alignment horizontal="left" vertical="center"/>
    </xf>
    <xf numFmtId="0" fontId="19" fillId="0" borderId="24" xfId="70" applyNumberFormat="1" applyFont="1" applyFill="1" applyBorder="1" applyAlignment="1">
      <alignment horizontal="right" vertical="center" wrapText="1"/>
    </xf>
    <xf numFmtId="0" fontId="19" fillId="0" borderId="10" xfId="70" applyNumberFormat="1" applyFont="1" applyFill="1" applyBorder="1" applyAlignment="1">
      <alignment horizontal="right" vertical="center" wrapText="1"/>
    </xf>
    <xf numFmtId="0" fontId="19" fillId="0" borderId="11" xfId="70" applyNumberFormat="1" applyFont="1" applyFill="1" applyBorder="1" applyAlignment="1">
      <alignment horizontal="right" vertical="center" wrapText="1"/>
    </xf>
    <xf numFmtId="0" fontId="20" fillId="11" borderId="24" xfId="2" applyFont="1" applyFill="1" applyBorder="1" applyAlignment="1">
      <alignment horizontal="left" vertical="center"/>
    </xf>
    <xf numFmtId="0" fontId="18" fillId="11" borderId="10" xfId="2" applyFont="1" applyFill="1" applyBorder="1" applyAlignment="1">
      <alignment horizontal="left" vertical="center"/>
    </xf>
    <xf numFmtId="0" fontId="19" fillId="12" borderId="24" xfId="14" applyFont="1" applyFill="1" applyBorder="1" applyAlignment="1">
      <alignment horizontal="right" vertical="center"/>
    </xf>
    <xf numFmtId="0" fontId="19" fillId="12" borderId="10" xfId="14" applyFont="1" applyFill="1" applyBorder="1" applyAlignment="1">
      <alignment horizontal="right" vertical="center"/>
    </xf>
    <xf numFmtId="0" fontId="19" fillId="12" borderId="11" xfId="14" applyFont="1" applyFill="1" applyBorder="1" applyAlignment="1">
      <alignment horizontal="right" vertical="center"/>
    </xf>
    <xf numFmtId="0" fontId="19" fillId="0" borderId="40" xfId="70" applyNumberFormat="1" applyFont="1" applyFill="1" applyBorder="1" applyAlignment="1">
      <alignment horizontal="right" vertical="center" wrapText="1"/>
    </xf>
    <xf numFmtId="0" fontId="15" fillId="3" borderId="8" xfId="71" applyNumberFormat="1" applyFont="1" applyFill="1" applyBorder="1" applyAlignment="1">
      <alignment horizontal="center" vertical="center" wrapText="1"/>
    </xf>
    <xf numFmtId="0" fontId="15" fillId="3" borderId="9" xfId="71" applyNumberFormat="1" applyFont="1" applyFill="1" applyBorder="1" applyAlignment="1">
      <alignment horizontal="center" vertical="center" wrapText="1"/>
    </xf>
    <xf numFmtId="0" fontId="27" fillId="0" borderId="40" xfId="71" applyNumberFormat="1" applyFont="1" applyBorder="1" applyAlignment="1">
      <alignment horizontal="center" vertical="center" wrapText="1"/>
    </xf>
    <xf numFmtId="0" fontId="15" fillId="0" borderId="40" xfId="71" applyNumberFormat="1" applyFont="1" applyBorder="1" applyAlignment="1">
      <alignment horizontal="center" vertical="center" wrapText="1"/>
    </xf>
    <xf numFmtId="186" fontId="15" fillId="0" borderId="40" xfId="72" applyFont="1" applyBorder="1" applyAlignment="1">
      <alignment horizontal="center" vertical="center" wrapText="1"/>
    </xf>
    <xf numFmtId="186" fontId="15" fillId="3" borderId="8" xfId="72" applyFont="1" applyFill="1" applyBorder="1" applyAlignment="1">
      <alignment horizontal="center" vertical="center" wrapText="1"/>
    </xf>
    <xf numFmtId="186" fontId="15" fillId="3" borderId="9" xfId="72" applyFont="1" applyFill="1" applyBorder="1" applyAlignment="1">
      <alignment horizontal="center" vertical="center" wrapText="1"/>
    </xf>
    <xf numFmtId="0" fontId="15" fillId="0" borderId="8" xfId="71" applyNumberFormat="1" applyFont="1" applyBorder="1" applyAlignment="1">
      <alignment horizontal="center" vertical="center" wrapText="1"/>
    </xf>
    <xf numFmtId="0" fontId="15" fillId="0" borderId="9" xfId="71" applyNumberFormat="1" applyFont="1" applyBorder="1" applyAlignment="1">
      <alignment horizontal="center" vertical="center" wrapText="1"/>
    </xf>
    <xf numFmtId="0" fontId="15" fillId="3" borderId="40" xfId="72" applyNumberFormat="1" applyFont="1" applyFill="1" applyBorder="1" applyAlignment="1">
      <alignment horizontal="center" vertical="center" wrapText="1"/>
    </xf>
    <xf numFmtId="186" fontId="15" fillId="3" borderId="40" xfId="72" applyFont="1" applyFill="1" applyBorder="1" applyAlignment="1">
      <alignment horizontal="center" vertical="center" wrapText="1"/>
    </xf>
    <xf numFmtId="0" fontId="15" fillId="3" borderId="40" xfId="71" applyNumberFormat="1" applyFont="1" applyFill="1" applyBorder="1" applyAlignment="1">
      <alignment horizontal="center" vertical="center" wrapText="1"/>
    </xf>
    <xf numFmtId="186" fontId="15" fillId="3" borderId="40" xfId="71" applyFont="1" applyFill="1" applyBorder="1" applyAlignment="1">
      <alignment horizontal="center" vertical="center" wrapText="1"/>
    </xf>
    <xf numFmtId="0" fontId="15" fillId="0" borderId="40" xfId="72" applyNumberFormat="1" applyFont="1" applyBorder="1" applyAlignment="1">
      <alignment horizontal="center" vertical="center" wrapText="1"/>
    </xf>
    <xf numFmtId="186" fontId="15" fillId="0" borderId="40" xfId="71" applyFont="1" applyBorder="1" applyAlignment="1">
      <alignment horizontal="center" vertical="center" wrapText="1"/>
    </xf>
    <xf numFmtId="186" fontId="15" fillId="0" borderId="8" xfId="72" applyFont="1" applyBorder="1" applyAlignment="1">
      <alignment horizontal="center" vertical="center" wrapText="1"/>
    </xf>
    <xf numFmtId="186" fontId="15" fillId="0" borderId="30" xfId="72" applyFont="1" applyBorder="1" applyAlignment="1">
      <alignment horizontal="center" vertical="center" wrapText="1"/>
    </xf>
    <xf numFmtId="186" fontId="15" fillId="0" borderId="9" xfId="72" applyFont="1" applyBorder="1" applyAlignment="1">
      <alignment horizontal="center" vertical="center" wrapText="1"/>
    </xf>
    <xf numFmtId="186" fontId="15" fillId="3" borderId="8" xfId="71" applyFont="1" applyFill="1" applyBorder="1" applyAlignment="1">
      <alignment horizontal="center" vertical="center" wrapText="1"/>
    </xf>
    <xf numFmtId="186" fontId="15" fillId="3" borderId="9" xfId="71" applyFont="1" applyFill="1" applyBorder="1" applyAlignment="1">
      <alignment horizontal="center" vertical="center" wrapText="1"/>
    </xf>
    <xf numFmtId="187" fontId="15" fillId="0" borderId="8" xfId="76" applyFont="1" applyBorder="1" applyAlignment="1">
      <alignment horizontal="center" vertical="center" wrapText="1"/>
    </xf>
    <xf numFmtId="187" fontId="15" fillId="0" borderId="30" xfId="76" applyFont="1" applyBorder="1" applyAlignment="1">
      <alignment horizontal="center" vertical="center" wrapText="1"/>
    </xf>
    <xf numFmtId="187" fontId="15" fillId="0" borderId="9" xfId="76" applyFont="1" applyBorder="1" applyAlignment="1">
      <alignment horizontal="center" vertical="center" wrapText="1"/>
    </xf>
    <xf numFmtId="187" fontId="15" fillId="3" borderId="8" xfId="76" applyFont="1" applyFill="1" applyBorder="1" applyAlignment="1">
      <alignment horizontal="center" vertical="center" wrapText="1"/>
    </xf>
    <xf numFmtId="187" fontId="15" fillId="3" borderId="9" xfId="76" applyFont="1" applyFill="1" applyBorder="1" applyAlignment="1">
      <alignment horizontal="center" vertical="center" wrapText="1"/>
    </xf>
    <xf numFmtId="0" fontId="15" fillId="3" borderId="8" xfId="72" applyNumberFormat="1" applyFont="1" applyFill="1" applyBorder="1" applyAlignment="1">
      <alignment horizontal="center" vertical="center" wrapText="1"/>
    </xf>
    <xf numFmtId="0" fontId="15" fillId="3" borderId="9" xfId="72" applyNumberFormat="1" applyFont="1" applyFill="1" applyBorder="1" applyAlignment="1">
      <alignment horizontal="center" vertical="center" wrapText="1"/>
    </xf>
    <xf numFmtId="186" fontId="15" fillId="3" borderId="40" xfId="74" applyFont="1" applyFill="1" applyBorder="1" applyAlignment="1">
      <alignment horizontal="center" vertical="center" wrapText="1"/>
    </xf>
    <xf numFmtId="186" fontId="15" fillId="3" borderId="30" xfId="72" applyFont="1" applyFill="1" applyBorder="1" applyAlignment="1">
      <alignment horizontal="center" vertical="center" wrapText="1"/>
    </xf>
    <xf numFmtId="0" fontId="15" fillId="0" borderId="8" xfId="72" applyNumberFormat="1" applyFont="1" applyBorder="1" applyAlignment="1">
      <alignment horizontal="center" vertical="center" wrapText="1"/>
    </xf>
    <xf numFmtId="0" fontId="15" fillId="0" borderId="9" xfId="72" applyNumberFormat="1" applyFont="1" applyBorder="1" applyAlignment="1">
      <alignment horizontal="center" vertical="center" wrapText="1"/>
    </xf>
    <xf numFmtId="0" fontId="62" fillId="0" borderId="24" xfId="71" applyNumberFormat="1" applyFont="1" applyBorder="1" applyAlignment="1">
      <alignment horizontal="center" vertical="center"/>
    </xf>
    <xf numFmtId="0" fontId="62" fillId="0" borderId="10" xfId="71" applyNumberFormat="1" applyFont="1" applyBorder="1" applyAlignment="1">
      <alignment horizontal="center" vertical="center"/>
    </xf>
    <xf numFmtId="0" fontId="62" fillId="0" borderId="11" xfId="71" applyNumberFormat="1" applyFont="1" applyBorder="1" applyAlignment="1">
      <alignment horizontal="center" vertical="center"/>
    </xf>
    <xf numFmtId="0" fontId="15" fillId="3" borderId="40" xfId="71" quotePrefix="1" applyNumberFormat="1" applyFont="1" applyFill="1" applyBorder="1" applyAlignment="1">
      <alignment horizontal="center" vertical="center" wrapText="1"/>
    </xf>
    <xf numFmtId="0" fontId="19" fillId="0" borderId="24" xfId="14" applyFont="1" applyFill="1" applyBorder="1" applyAlignment="1">
      <alignment horizontal="right" vertical="center"/>
    </xf>
    <xf numFmtId="0" fontId="19" fillId="0" borderId="10" xfId="14" applyFont="1" applyFill="1" applyBorder="1" applyAlignment="1">
      <alignment horizontal="right" vertical="center"/>
    </xf>
    <xf numFmtId="0" fontId="19" fillId="0" borderId="11" xfId="14" applyFont="1" applyFill="1" applyBorder="1" applyAlignment="1">
      <alignment horizontal="right" vertical="center"/>
    </xf>
    <xf numFmtId="0" fontId="2" fillId="2" borderId="12" xfId="56" applyFill="1" applyBorder="1" applyAlignment="1">
      <alignment horizontal="center" vertical="top"/>
    </xf>
    <xf numFmtId="181" fontId="9" fillId="8" borderId="15" xfId="38" applyNumberFormat="1" applyFont="1" applyFill="1" applyBorder="1">
      <alignment vertical="center"/>
    </xf>
    <xf numFmtId="0" fontId="9" fillId="8" borderId="15" xfId="38" applyFont="1" applyFill="1" applyBorder="1">
      <alignment vertical="center"/>
    </xf>
    <xf numFmtId="0" fontId="9" fillId="9" borderId="18" xfId="38" applyFont="1" applyFill="1" applyBorder="1" applyAlignment="1">
      <alignment horizontal="right" vertical="center" wrapText="1"/>
    </xf>
    <xf numFmtId="0" fontId="9" fillId="9" borderId="12" xfId="38" applyFont="1" applyFill="1" applyBorder="1" applyAlignment="1">
      <alignment horizontal="right" vertical="center" wrapText="1"/>
    </xf>
    <xf numFmtId="0" fontId="9" fillId="9" borderId="20" xfId="38" applyFont="1" applyFill="1" applyBorder="1" applyAlignment="1">
      <alignment horizontal="right"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5" fillId="0" borderId="40" xfId="70" applyNumberFormat="1" applyFont="1" applyFill="1" applyBorder="1" applyAlignment="1">
      <alignment horizontal="center" vertical="center" wrapText="1"/>
    </xf>
    <xf numFmtId="180" fontId="63" fillId="0" borderId="40" xfId="70" applyNumberFormat="1" applyFont="1" applyFill="1" applyBorder="1" applyAlignment="1">
      <alignment horizontal="left" vertical="center" wrapText="1"/>
    </xf>
    <xf numFmtId="180" fontId="22" fillId="0" borderId="40" xfId="70" applyNumberFormat="1" applyFont="1" applyFill="1" applyBorder="1" applyAlignment="1">
      <alignment horizontal="left" vertical="center" wrapText="1"/>
    </xf>
    <xf numFmtId="0" fontId="20" fillId="0" borderId="24" xfId="2" applyFont="1" applyFill="1" applyBorder="1" applyAlignment="1">
      <alignment horizontal="left" vertical="center"/>
    </xf>
    <xf numFmtId="0" fontId="18" fillId="0" borderId="10" xfId="2" applyFont="1" applyFill="1" applyBorder="1" applyAlignment="1">
      <alignment horizontal="left" vertical="center"/>
    </xf>
    <xf numFmtId="0" fontId="18" fillId="0" borderId="41" xfId="2" applyFont="1" applyFill="1" applyBorder="1" applyAlignment="1">
      <alignment vertical="center"/>
    </xf>
    <xf numFmtId="180" fontId="22" fillId="0" borderId="42" xfId="70" applyNumberFormat="1" applyFont="1" applyFill="1" applyBorder="1" applyAlignment="1">
      <alignment horizontal="left" vertical="center" wrapText="1"/>
    </xf>
    <xf numFmtId="177" fontId="18" fillId="0" borderId="1" xfId="46" applyFont="1" applyFill="1" applyBorder="1" applyAlignment="1">
      <alignment horizontal="center" vertical="center" wrapText="1"/>
    </xf>
    <xf numFmtId="180" fontId="22" fillId="0" borderId="41" xfId="70" applyNumberFormat="1" applyFont="1" applyFill="1" applyBorder="1" applyAlignment="1">
      <alignment horizontal="left" vertical="center" wrapText="1"/>
    </xf>
  </cellXfs>
  <cellStyles count="82">
    <cellStyle name="_ET_STYLE_NoName_00_" xfId="42" xr:uid="{00000000-0005-0000-0000-000000000000}"/>
    <cellStyle name="0,0_x000a__x000a_NA_x000a__x000a_" xfId="56" xr:uid="{00000000-0005-0000-0000-000001000000}"/>
    <cellStyle name="0,0_x000a__x000a_NA_x000a__x000a_ 10" xfId="81" xr:uid="{00000000-0005-0000-0000-000002000000}"/>
    <cellStyle name="0,0_x000a__x000a_NA_x000a__x000a_ 2" xfId="75" xr:uid="{00000000-0005-0000-0000-000003000000}"/>
    <cellStyle name="0,0_x000d__x000a_NA_x000d__x000a_" xfId="41" xr:uid="{00000000-0005-0000-0000-000004000000}"/>
    <cellStyle name="0,0_x000d__x000a_NA_x000d__x000a_ 2" xfId="49" xr:uid="{00000000-0005-0000-0000-000005000000}"/>
    <cellStyle name="0,0_x000d__x000d_NA_x000d__x000d_" xfId="59" xr:uid="{00000000-0005-0000-0000-000006000000}"/>
    <cellStyle name="20% - Accent1" xfId="48" xr:uid="{00000000-0005-0000-0000-000007000000}"/>
    <cellStyle name="20% - Accent2" xfId="58" xr:uid="{00000000-0005-0000-0000-000008000000}"/>
    <cellStyle name="20% - Accent3" xfId="39" xr:uid="{00000000-0005-0000-0000-000009000000}"/>
    <cellStyle name="20% - Accent4" xfId="36" xr:uid="{00000000-0005-0000-0000-00000A000000}"/>
    <cellStyle name="20% - Accent5" xfId="34" xr:uid="{00000000-0005-0000-0000-00000B000000}"/>
    <cellStyle name="20% - Accent6" xfId="23" xr:uid="{00000000-0005-0000-0000-00000C000000}"/>
    <cellStyle name="20% - 着色 5" xfId="52" xr:uid="{00000000-0005-0000-0000-00000D000000}"/>
    <cellStyle name="40% - Accent1" xfId="24" xr:uid="{00000000-0005-0000-0000-00000E000000}"/>
    <cellStyle name="40% - Accent2" xfId="21" xr:uid="{00000000-0005-0000-0000-00000F000000}"/>
    <cellStyle name="40% - Accent3" xfId="18" xr:uid="{00000000-0005-0000-0000-000010000000}"/>
    <cellStyle name="40% - Accent4" xfId="64" xr:uid="{00000000-0005-0000-0000-000011000000}"/>
    <cellStyle name="40% - Accent5" xfId="16" xr:uid="{00000000-0005-0000-0000-000012000000}"/>
    <cellStyle name="40% - Accent6" xfId="30" xr:uid="{00000000-0005-0000-0000-000013000000}"/>
    <cellStyle name="60% - Accent1" xfId="32" xr:uid="{00000000-0005-0000-0000-000014000000}"/>
    <cellStyle name="60% - Accent2" xfId="54" xr:uid="{00000000-0005-0000-0000-000015000000}"/>
    <cellStyle name="60% - Accent3" xfId="29" xr:uid="{00000000-0005-0000-0000-000016000000}"/>
    <cellStyle name="60% - Accent4" xfId="28" xr:uid="{00000000-0005-0000-0000-000017000000}"/>
    <cellStyle name="60% - Accent5" xfId="27" xr:uid="{00000000-0005-0000-0000-000018000000}"/>
    <cellStyle name="60% - Accent6" xfId="26" xr:uid="{00000000-0005-0000-0000-000019000000}"/>
    <cellStyle name="60% - 着色 2" xfId="47" xr:uid="{00000000-0005-0000-0000-00001A000000}"/>
    <cellStyle name="Accent1" xfId="25" xr:uid="{00000000-0005-0000-0000-00001B000000}"/>
    <cellStyle name="Accent2" xfId="22" xr:uid="{00000000-0005-0000-0000-00001C000000}"/>
    <cellStyle name="Accent3" xfId="19" xr:uid="{00000000-0005-0000-0000-00001D000000}"/>
    <cellStyle name="Accent4" xfId="63" xr:uid="{00000000-0005-0000-0000-00001E000000}"/>
    <cellStyle name="Accent5" xfId="17" xr:uid="{00000000-0005-0000-0000-00001F000000}"/>
    <cellStyle name="Accent6" xfId="31" xr:uid="{00000000-0005-0000-0000-000020000000}"/>
    <cellStyle name="Bad" xfId="15" xr:uid="{00000000-0005-0000-0000-000021000000}"/>
    <cellStyle name="Calculation" xfId="43" xr:uid="{00000000-0005-0000-0000-000022000000}"/>
    <cellStyle name="Check Cell" xfId="69" xr:uid="{00000000-0005-0000-0000-000023000000}"/>
    <cellStyle name="Currency 2" xfId="51" xr:uid="{00000000-0005-0000-0000-000025000000}"/>
    <cellStyle name="Explanatory Text" xfId="20" xr:uid="{00000000-0005-0000-0000-000026000000}"/>
    <cellStyle name="Good" xfId="61" xr:uid="{00000000-0005-0000-0000-000027000000}"/>
    <cellStyle name="Heading 1" xfId="44" xr:uid="{00000000-0005-0000-0000-000028000000}"/>
    <cellStyle name="Heading 2" xfId="65" xr:uid="{00000000-0005-0000-0000-000029000000}"/>
    <cellStyle name="Heading 3" xfId="57" xr:uid="{00000000-0005-0000-0000-00002A000000}"/>
    <cellStyle name="Heading 4" xfId="40" xr:uid="{00000000-0005-0000-0000-00002B000000}"/>
    <cellStyle name="Input" xfId="62" xr:uid="{00000000-0005-0000-0000-00002C000000}"/>
    <cellStyle name="Linked Cell" xfId="33" xr:uid="{00000000-0005-0000-0000-00002D000000}"/>
    <cellStyle name="Neutral" xfId="55" xr:uid="{00000000-0005-0000-0000-00002E000000}"/>
    <cellStyle name="Normal 2" xfId="70" xr:uid="{00000000-0005-0000-0000-000030000000}"/>
    <cellStyle name="Normal 2 2" xfId="74" xr:uid="{00000000-0005-0000-0000-000031000000}"/>
    <cellStyle name="Normal 3" xfId="60" xr:uid="{00000000-0005-0000-0000-000032000000}"/>
    <cellStyle name="Normal 4" xfId="68" xr:uid="{00000000-0005-0000-0000-000033000000}"/>
    <cellStyle name="Normal 5" xfId="37" xr:uid="{00000000-0005-0000-0000-000034000000}"/>
    <cellStyle name="Normal_mck_ceocircle_20060228" xfId="14" xr:uid="{00000000-0005-0000-0000-000035000000}"/>
    <cellStyle name="Note" xfId="13" xr:uid="{00000000-0005-0000-0000-000036000000}"/>
    <cellStyle name="Output" xfId="12" xr:uid="{00000000-0005-0000-0000-000037000000}"/>
    <cellStyle name="Standard_budget BMW Deal…ng 20070530.xls" xfId="11" xr:uid="{00000000-0005-0000-0000-000038000000}"/>
    <cellStyle name="Title" xfId="9" xr:uid="{00000000-0005-0000-0000-000039000000}"/>
    <cellStyle name="Total" xfId="8" xr:uid="{00000000-0005-0000-0000-00003A000000}"/>
    <cellStyle name="Warning Text" xfId="53" xr:uid="{00000000-0005-0000-0000-00003B000000}"/>
    <cellStyle name="標準_見積例" xfId="10" xr:uid="{00000000-0005-0000-0000-00003C000000}"/>
    <cellStyle name="差_ATSL试驾活动" xfId="7" xr:uid="{00000000-0005-0000-0000-00003D000000}"/>
    <cellStyle name="差_Copy of Copy of ATSL上市发布会+试驾 旅行社SOW (第三轮）" xfId="6" xr:uid="{00000000-0005-0000-0000-00003E000000}"/>
    <cellStyle name="常规" xfId="0" builtinId="0"/>
    <cellStyle name="常规 2" xfId="38" xr:uid="{00000000-0005-0000-0000-00003F000000}"/>
    <cellStyle name="常规 2 13 3 2" xfId="76" xr:uid="{00000000-0005-0000-0000-000040000000}"/>
    <cellStyle name="常规 2 15" xfId="72" xr:uid="{00000000-0005-0000-0000-000041000000}"/>
    <cellStyle name="常规 2 2" xfId="77" xr:uid="{00000000-0005-0000-0000-000042000000}"/>
    <cellStyle name="常规 3" xfId="35" xr:uid="{00000000-0005-0000-0000-000043000000}"/>
    <cellStyle name="常规 4" xfId="71" xr:uid="{00000000-0005-0000-0000-000044000000}"/>
    <cellStyle name="常规 4 2" xfId="73" xr:uid="{00000000-0005-0000-0000-000045000000}"/>
    <cellStyle name="常规 4 3 9" xfId="79" xr:uid="{00000000-0005-0000-0000-000046000000}"/>
    <cellStyle name="常规 5 14" xfId="78" xr:uid="{00000000-0005-0000-0000-000047000000}"/>
    <cellStyle name="常规_Sheet1" xfId="5" xr:uid="{00000000-0005-0000-0000-000048000000}"/>
    <cellStyle name="常规_Sheet1 2" xfId="80" xr:uid="{00000000-0005-0000-0000-000049000000}"/>
    <cellStyle name="好_ATSL试驾活动" xfId="4" xr:uid="{00000000-0005-0000-0000-00004A000000}"/>
    <cellStyle name="好_Copy of Copy of ATSL上市发布会+试驾 旅行社SOW (第三轮）" xfId="67" xr:uid="{00000000-0005-0000-0000-00004B000000}"/>
    <cellStyle name="千位分隔" xfId="46" builtinId="3"/>
    <cellStyle name="千位分隔 2" xfId="3" xr:uid="{00000000-0005-0000-0000-00004C000000}"/>
    <cellStyle name="样式 1" xfId="45" xr:uid="{00000000-0005-0000-0000-00004D000000}"/>
    <cellStyle name="样式 1 2" xfId="2" xr:uid="{00000000-0005-0000-0000-00004E000000}"/>
    <cellStyle name="一般_Sheet1" xfId="1" xr:uid="{00000000-0005-0000-0000-00004F000000}"/>
    <cellStyle name="着色 1" xfId="50" xr:uid="{00000000-0005-0000-0000-000050000000}"/>
    <cellStyle name="着色 5" xfId="66" xr:uid="{00000000-0005-0000-0000-000051000000}"/>
  </cellStyles>
  <dxfs count="46">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CC99"/>
      <color rgb="FFFF0000"/>
      <color rgb="FF808080"/>
      <color rgb="FFC0C0C0"/>
      <color rgb="FFB8CCE4"/>
      <color rgb="FF333333"/>
      <color rgb="FF969696"/>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230" t="s">
        <v>0</v>
      </c>
      <c r="B1" s="231"/>
      <c r="C1" s="232"/>
    </row>
    <row r="2" spans="1:3" ht="37.5" customHeight="1">
      <c r="A2" s="233" t="s">
        <v>1</v>
      </c>
      <c r="B2" s="234"/>
      <c r="C2" s="136" t="e">
        <f>#REF!</f>
        <v>#REF!</v>
      </c>
    </row>
    <row r="3" spans="1:3" ht="15.45">
      <c r="A3" s="233" t="s">
        <v>2</v>
      </c>
      <c r="B3" s="235"/>
      <c r="C3" s="136">
        <f>'机票-六折版 '!I14</f>
        <v>101952</v>
      </c>
    </row>
    <row r="4" spans="1:3" ht="15.45">
      <c r="A4" s="233" t="s">
        <v>3</v>
      </c>
      <c r="B4" s="234"/>
      <c r="C4" s="136" t="e">
        <f>SUM(C2:C3)</f>
        <v>#REF!</v>
      </c>
    </row>
  </sheetData>
  <mergeCells count="4">
    <mergeCell ref="A1:C1"/>
    <mergeCell ref="A2:B2"/>
    <mergeCell ref="A3:B3"/>
    <mergeCell ref="A4:B4"/>
  </mergeCells>
  <phoneticPr fontId="5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241" t="s">
        <v>4</v>
      </c>
      <c r="B1" s="242"/>
      <c r="C1" s="242"/>
      <c r="D1" s="242"/>
      <c r="E1" s="242"/>
    </row>
    <row r="2" spans="1:5" ht="15.45">
      <c r="A2" s="233" t="s">
        <v>5</v>
      </c>
      <c r="B2" s="234"/>
      <c r="C2" s="236" t="e">
        <f>#REF!</f>
        <v>#REF!</v>
      </c>
      <c r="D2" s="243"/>
      <c r="E2" s="244"/>
    </row>
    <row r="3" spans="1:5" ht="15.45">
      <c r="A3" s="233" t="s">
        <v>6</v>
      </c>
      <c r="B3" s="235"/>
      <c r="C3" s="236" t="e">
        <f>#REF!</f>
        <v>#REF!</v>
      </c>
      <c r="D3" s="243"/>
      <c r="E3" s="244"/>
    </row>
    <row r="4" spans="1:5" ht="15.45">
      <c r="A4" s="233" t="s">
        <v>3</v>
      </c>
      <c r="B4" s="234"/>
      <c r="C4" s="236" t="e">
        <f>SUM(C2:E3)</f>
        <v>#REF!</v>
      </c>
      <c r="D4" s="237"/>
      <c r="E4" s="234"/>
    </row>
    <row r="5" spans="1:5">
      <c r="A5" s="238" t="s">
        <v>7</v>
      </c>
      <c r="B5" s="239"/>
      <c r="C5" s="239"/>
      <c r="D5" s="239"/>
      <c r="E5" s="240"/>
    </row>
  </sheetData>
  <mergeCells count="8">
    <mergeCell ref="A4:B4"/>
    <mergeCell ref="C4:E4"/>
    <mergeCell ref="A5:E5"/>
    <mergeCell ref="A1:E1"/>
    <mergeCell ref="A2:B2"/>
    <mergeCell ref="C2:E2"/>
    <mergeCell ref="A3:B3"/>
    <mergeCell ref="C3:E3"/>
  </mergeCells>
  <phoneticPr fontId="5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7"/>
  <sheetViews>
    <sheetView topLeftCell="B1" workbookViewId="0">
      <selection activeCell="H29" sqref="H29:H30"/>
    </sheetView>
  </sheetViews>
  <sheetFormatPr defaultColWidth="19.5" defaultRowHeight="12.9"/>
  <cols>
    <col min="1" max="1" width="66" style="97" customWidth="1"/>
    <col min="2" max="2" width="17.5" style="98" customWidth="1"/>
    <col min="3" max="3" width="19.5" style="98"/>
    <col min="4" max="7" width="12" style="99" customWidth="1"/>
    <col min="8" max="8" width="53.5" style="100" customWidth="1"/>
    <col min="9" max="16384" width="19.5" style="97"/>
  </cols>
  <sheetData>
    <row r="1" spans="1:8" ht="32.25" customHeight="1">
      <c r="A1" s="101" t="s">
        <v>8</v>
      </c>
      <c r="B1" s="245"/>
      <c r="C1" s="246"/>
      <c r="D1" s="246"/>
      <c r="E1" s="246"/>
      <c r="F1" s="246"/>
      <c r="G1" s="246"/>
      <c r="H1" s="247"/>
    </row>
    <row r="2" spans="1:8" ht="13.75">
      <c r="A2" s="102" t="s">
        <v>9</v>
      </c>
      <c r="B2" s="103"/>
      <c r="C2" s="104"/>
      <c r="D2" s="104"/>
      <c r="E2" s="104"/>
      <c r="F2" s="104"/>
      <c r="G2" s="104"/>
      <c r="H2" s="125"/>
    </row>
    <row r="3" spans="1:8" ht="13.75">
      <c r="A3" s="102" t="s">
        <v>10</v>
      </c>
      <c r="B3" s="105"/>
      <c r="C3" s="106"/>
      <c r="D3" s="106"/>
      <c r="E3" s="106"/>
      <c r="F3" s="106"/>
      <c r="G3" s="106"/>
      <c r="H3" s="126"/>
    </row>
    <row r="4" spans="1:8" ht="15" customHeight="1">
      <c r="A4" s="102" t="s">
        <v>11</v>
      </c>
      <c r="B4" s="105"/>
      <c r="C4" s="106"/>
      <c r="D4" s="106"/>
      <c r="E4" s="106"/>
      <c r="F4" s="106"/>
      <c r="G4" s="106"/>
      <c r="H4" s="125"/>
    </row>
    <row r="5" spans="1:8">
      <c r="A5" s="259" t="s">
        <v>12</v>
      </c>
      <c r="B5" s="260"/>
      <c r="C5" s="260"/>
      <c r="D5" s="260"/>
      <c r="E5" s="260"/>
      <c r="F5" s="260"/>
      <c r="G5" s="260"/>
      <c r="H5" s="260"/>
    </row>
    <row r="6" spans="1:8">
      <c r="A6" s="261"/>
      <c r="B6" s="262"/>
      <c r="C6" s="262"/>
      <c r="D6" s="262"/>
      <c r="E6" s="262"/>
      <c r="F6" s="262"/>
      <c r="G6" s="262"/>
      <c r="H6" s="262"/>
    </row>
    <row r="7" spans="1:8" s="93" customFormat="1">
      <c r="A7" s="248" t="s">
        <v>13</v>
      </c>
      <c r="B7" s="248"/>
      <c r="C7" s="107" t="s">
        <v>14</v>
      </c>
      <c r="D7" s="108" t="s">
        <v>15</v>
      </c>
      <c r="E7" s="108" t="s">
        <v>16</v>
      </c>
      <c r="F7" s="108" t="s">
        <v>17</v>
      </c>
      <c r="G7" s="108" t="s">
        <v>18</v>
      </c>
      <c r="H7" s="127" t="s">
        <v>19</v>
      </c>
    </row>
    <row r="8" spans="1:8" s="93" customFormat="1" ht="15.45">
      <c r="A8" s="249" t="s">
        <v>20</v>
      </c>
      <c r="B8" s="250"/>
      <c r="C8" s="250"/>
      <c r="D8" s="250"/>
      <c r="E8" s="250"/>
      <c r="F8" s="250"/>
      <c r="G8" s="250"/>
      <c r="H8" s="251"/>
    </row>
    <row r="9" spans="1:8" s="94" customFormat="1" ht="25.75">
      <c r="A9" s="266" t="s">
        <v>21</v>
      </c>
      <c r="B9" s="270" t="s">
        <v>22</v>
      </c>
      <c r="C9" s="110" t="s">
        <v>23</v>
      </c>
      <c r="D9" s="111">
        <v>950</v>
      </c>
      <c r="E9" s="111">
        <v>2</v>
      </c>
      <c r="F9" s="111">
        <v>25</v>
      </c>
      <c r="G9" s="111">
        <f t="shared" ref="G9:G27" si="0">D9*E9*F9</f>
        <v>47500</v>
      </c>
      <c r="H9" s="128" t="s">
        <v>24</v>
      </c>
    </row>
    <row r="10" spans="1:8" s="94" customFormat="1" ht="25.75">
      <c r="A10" s="266"/>
      <c r="B10" s="270"/>
      <c r="C10" s="110" t="s">
        <v>25</v>
      </c>
      <c r="D10" s="111">
        <v>500</v>
      </c>
      <c r="E10" s="111">
        <v>1</v>
      </c>
      <c r="F10" s="111">
        <v>4</v>
      </c>
      <c r="G10" s="111">
        <f t="shared" si="0"/>
        <v>2000</v>
      </c>
      <c r="H10" s="128" t="s">
        <v>26</v>
      </c>
    </row>
    <row r="11" spans="1:8" s="94" customFormat="1" ht="198" customHeight="1">
      <c r="A11" s="266"/>
      <c r="B11" s="270"/>
      <c r="C11" s="110" t="s">
        <v>27</v>
      </c>
      <c r="D11" s="111">
        <v>950</v>
      </c>
      <c r="E11" s="111">
        <v>2</v>
      </c>
      <c r="F11" s="111">
        <v>3</v>
      </c>
      <c r="G11" s="111">
        <f t="shared" si="0"/>
        <v>5700</v>
      </c>
      <c r="H11" s="109" t="s">
        <v>28</v>
      </c>
    </row>
    <row r="12" spans="1:8" s="94" customFormat="1" ht="76.5" customHeight="1">
      <c r="A12" s="109" t="s">
        <v>29</v>
      </c>
      <c r="B12" s="109"/>
      <c r="C12" s="110" t="s">
        <v>30</v>
      </c>
      <c r="D12" s="111">
        <v>100</v>
      </c>
      <c r="E12" s="111">
        <v>1</v>
      </c>
      <c r="F12" s="111">
        <v>25</v>
      </c>
      <c r="G12" s="111">
        <f t="shared" si="0"/>
        <v>2500</v>
      </c>
      <c r="H12" s="109" t="s">
        <v>31</v>
      </c>
    </row>
    <row r="13" spans="1:8" s="94" customFormat="1" ht="76.5" customHeight="1">
      <c r="A13" s="267" t="s">
        <v>32</v>
      </c>
      <c r="B13" s="112" t="s">
        <v>33</v>
      </c>
      <c r="C13" s="110" t="s">
        <v>34</v>
      </c>
      <c r="D13" s="111">
        <v>1100</v>
      </c>
      <c r="E13" s="111">
        <v>2</v>
      </c>
      <c r="F13" s="111">
        <v>1</v>
      </c>
      <c r="G13" s="111">
        <f t="shared" si="0"/>
        <v>2200</v>
      </c>
      <c r="H13" s="109"/>
    </row>
    <row r="14" spans="1:8" s="94" customFormat="1" ht="76.5" customHeight="1">
      <c r="A14" s="268"/>
      <c r="B14" s="112" t="s">
        <v>35</v>
      </c>
      <c r="C14" s="110" t="s">
        <v>34</v>
      </c>
      <c r="D14" s="111">
        <v>1100</v>
      </c>
      <c r="E14" s="111">
        <v>2</v>
      </c>
      <c r="F14" s="111">
        <v>1</v>
      </c>
      <c r="G14" s="111">
        <f t="shared" si="0"/>
        <v>2200</v>
      </c>
      <c r="H14" s="109"/>
    </row>
    <row r="15" spans="1:8" s="94" customFormat="1" ht="76.5" customHeight="1">
      <c r="A15" s="268"/>
      <c r="B15" s="112" t="s">
        <v>36</v>
      </c>
      <c r="C15" s="110" t="s">
        <v>34</v>
      </c>
      <c r="D15" s="111">
        <v>1100</v>
      </c>
      <c r="E15" s="111">
        <v>1</v>
      </c>
      <c r="F15" s="111">
        <v>1</v>
      </c>
      <c r="G15" s="111">
        <f t="shared" si="0"/>
        <v>1100</v>
      </c>
      <c r="H15" s="109"/>
    </row>
    <row r="16" spans="1:8" s="94" customFormat="1" ht="76.5" customHeight="1">
      <c r="A16" s="268"/>
      <c r="B16" s="112" t="s">
        <v>37</v>
      </c>
      <c r="C16" s="110" t="s">
        <v>34</v>
      </c>
      <c r="D16" s="111">
        <v>1100</v>
      </c>
      <c r="E16" s="111">
        <v>1</v>
      </c>
      <c r="F16" s="111">
        <v>1</v>
      </c>
      <c r="G16" s="111">
        <f t="shared" si="0"/>
        <v>1100</v>
      </c>
      <c r="H16" s="109"/>
    </row>
    <row r="17" spans="1:8" s="94" customFormat="1" ht="76.5" customHeight="1">
      <c r="A17" s="268"/>
      <c r="B17" s="112" t="s">
        <v>38</v>
      </c>
      <c r="C17" s="110" t="s">
        <v>39</v>
      </c>
      <c r="D17" s="111">
        <v>1200</v>
      </c>
      <c r="E17" s="111">
        <v>3</v>
      </c>
      <c r="F17" s="111">
        <v>1</v>
      </c>
      <c r="G17" s="111">
        <f t="shared" si="0"/>
        <v>3600</v>
      </c>
      <c r="H17" s="109"/>
    </row>
    <row r="18" spans="1:8" s="94" customFormat="1" ht="76.5" customHeight="1">
      <c r="A18" s="269"/>
      <c r="B18" s="112" t="s">
        <v>40</v>
      </c>
      <c r="C18" s="110" t="s">
        <v>41</v>
      </c>
      <c r="D18" s="111">
        <v>100</v>
      </c>
      <c r="E18" s="111">
        <v>5</v>
      </c>
      <c r="F18" s="111">
        <v>1</v>
      </c>
      <c r="G18" s="111">
        <f t="shared" si="0"/>
        <v>500</v>
      </c>
      <c r="H18" s="109"/>
    </row>
    <row r="19" spans="1:8" s="94" customFormat="1" ht="76.5" customHeight="1">
      <c r="A19" s="267" t="s">
        <v>42</v>
      </c>
      <c r="B19" s="112" t="s">
        <v>43</v>
      </c>
      <c r="C19" s="110"/>
      <c r="D19" s="111">
        <v>200</v>
      </c>
      <c r="E19" s="111">
        <v>1</v>
      </c>
      <c r="F19" s="111">
        <v>25</v>
      </c>
      <c r="G19" s="111">
        <f t="shared" si="0"/>
        <v>5000</v>
      </c>
      <c r="H19" s="109" t="s">
        <v>44</v>
      </c>
    </row>
    <row r="20" spans="1:8" s="94" customFormat="1" ht="76.5" customHeight="1">
      <c r="A20" s="268"/>
      <c r="B20" s="112" t="s">
        <v>45</v>
      </c>
      <c r="C20" s="110"/>
      <c r="D20" s="111">
        <v>200</v>
      </c>
      <c r="E20" s="111">
        <v>1</v>
      </c>
      <c r="F20" s="111">
        <v>40</v>
      </c>
      <c r="G20" s="111">
        <f t="shared" si="0"/>
        <v>8000</v>
      </c>
      <c r="H20" s="109"/>
    </row>
    <row r="21" spans="1:8" s="94" customFormat="1" ht="76.5" customHeight="1">
      <c r="A21" s="268"/>
      <c r="B21" s="112" t="s">
        <v>46</v>
      </c>
      <c r="C21" s="110"/>
      <c r="D21" s="111">
        <v>300</v>
      </c>
      <c r="E21" s="111">
        <v>1</v>
      </c>
      <c r="F21" s="111">
        <v>40</v>
      </c>
      <c r="G21" s="111">
        <f t="shared" si="0"/>
        <v>12000</v>
      </c>
      <c r="H21" s="109"/>
    </row>
    <row r="22" spans="1:8" s="94" customFormat="1" ht="76.5" customHeight="1">
      <c r="A22" s="268"/>
      <c r="B22" s="112" t="s">
        <v>47</v>
      </c>
      <c r="C22" s="110"/>
      <c r="D22" s="111">
        <v>150</v>
      </c>
      <c r="E22" s="111">
        <v>1</v>
      </c>
      <c r="F22" s="111">
        <v>6</v>
      </c>
      <c r="G22" s="111">
        <f t="shared" si="0"/>
        <v>900</v>
      </c>
      <c r="H22" s="109"/>
    </row>
    <row r="23" spans="1:8" s="94" customFormat="1" ht="76.5" customHeight="1">
      <c r="A23" s="268"/>
      <c r="B23" s="112" t="s">
        <v>48</v>
      </c>
      <c r="C23" s="110"/>
      <c r="D23" s="111">
        <v>150</v>
      </c>
      <c r="E23" s="111">
        <v>1</v>
      </c>
      <c r="F23" s="111">
        <v>6</v>
      </c>
      <c r="G23" s="111">
        <f t="shared" si="0"/>
        <v>900</v>
      </c>
      <c r="H23" s="109"/>
    </row>
    <row r="24" spans="1:8" s="94" customFormat="1" ht="76.5" customHeight="1">
      <c r="A24" s="268"/>
      <c r="B24" s="112" t="s">
        <v>49</v>
      </c>
      <c r="C24" s="110"/>
      <c r="D24" s="111">
        <v>150</v>
      </c>
      <c r="E24" s="111">
        <v>1</v>
      </c>
      <c r="F24" s="111">
        <v>6</v>
      </c>
      <c r="G24" s="111">
        <f t="shared" si="0"/>
        <v>900</v>
      </c>
      <c r="H24" s="109"/>
    </row>
    <row r="25" spans="1:8" s="94" customFormat="1" ht="60" customHeight="1">
      <c r="A25" s="269"/>
      <c r="B25" s="112" t="s">
        <v>50</v>
      </c>
      <c r="C25" s="110" t="s">
        <v>51</v>
      </c>
      <c r="D25" s="111">
        <v>250</v>
      </c>
      <c r="E25" s="129">
        <v>1</v>
      </c>
      <c r="F25" s="129">
        <v>10</v>
      </c>
      <c r="G25" s="111">
        <f t="shared" si="0"/>
        <v>2500</v>
      </c>
      <c r="H25" s="109"/>
    </row>
    <row r="26" spans="1:8" s="94" customFormat="1" ht="25.75">
      <c r="A26" s="113" t="s">
        <v>52</v>
      </c>
      <c r="B26" s="112" t="s">
        <v>52</v>
      </c>
      <c r="C26" s="110" t="s">
        <v>53</v>
      </c>
      <c r="D26" s="111">
        <v>15000</v>
      </c>
      <c r="E26" s="129">
        <v>2</v>
      </c>
      <c r="F26" s="129">
        <v>1</v>
      </c>
      <c r="G26" s="111">
        <f t="shared" si="0"/>
        <v>30000</v>
      </c>
      <c r="H26" s="109" t="s">
        <v>54</v>
      </c>
    </row>
    <row r="27" spans="1:8" s="95" customFormat="1" ht="38.6">
      <c r="A27" s="114" t="s">
        <v>55</v>
      </c>
      <c r="B27" s="115" t="s">
        <v>56</v>
      </c>
      <c r="C27" s="116" t="s">
        <v>57</v>
      </c>
      <c r="D27" s="117">
        <v>10000</v>
      </c>
      <c r="E27" s="130">
        <v>2</v>
      </c>
      <c r="F27" s="130">
        <v>1</v>
      </c>
      <c r="G27" s="117">
        <f t="shared" si="0"/>
        <v>20000</v>
      </c>
      <c r="H27" s="115" t="s">
        <v>58</v>
      </c>
    </row>
    <row r="28" spans="1:8" s="95" customFormat="1" ht="15" customHeight="1">
      <c r="A28" s="118" t="s">
        <v>59</v>
      </c>
      <c r="B28" s="119"/>
      <c r="C28" s="119"/>
      <c r="D28" s="119"/>
      <c r="E28" s="119"/>
      <c r="F28" s="119"/>
      <c r="G28" s="119"/>
      <c r="H28" s="131"/>
    </row>
    <row r="29" spans="1:8" s="95" customFormat="1" ht="60.75" customHeight="1">
      <c r="A29" s="114" t="s">
        <v>60</v>
      </c>
      <c r="B29" s="115"/>
      <c r="C29" s="116"/>
      <c r="D29" s="117">
        <v>600</v>
      </c>
      <c r="E29" s="130">
        <v>2</v>
      </c>
      <c r="F29" s="130">
        <v>2</v>
      </c>
      <c r="G29" s="117">
        <f t="shared" ref="G29" si="1">D29*E29*F29</f>
        <v>2400</v>
      </c>
      <c r="H29" s="254" t="s">
        <v>61</v>
      </c>
    </row>
    <row r="30" spans="1:8" s="94" customFormat="1" ht="29.25" customHeight="1">
      <c r="A30" s="120" t="s">
        <v>62</v>
      </c>
      <c r="B30" s="120"/>
      <c r="C30" s="120"/>
      <c r="D30" s="121">
        <v>300</v>
      </c>
      <c r="E30" s="121">
        <v>1</v>
      </c>
      <c r="F30" s="121">
        <v>2</v>
      </c>
      <c r="G30" s="111">
        <f t="shared" ref="G30" si="2">D30*E30*F30</f>
        <v>600</v>
      </c>
      <c r="H30" s="255"/>
    </row>
    <row r="31" spans="1:8" s="95" customFormat="1" ht="16.5" customHeight="1">
      <c r="A31" s="118" t="s">
        <v>63</v>
      </c>
      <c r="B31" s="119"/>
      <c r="C31" s="119"/>
      <c r="D31" s="119"/>
      <c r="E31" s="119"/>
      <c r="F31" s="119"/>
      <c r="G31" s="119"/>
      <c r="H31" s="131"/>
    </row>
    <row r="32" spans="1:8" s="95" customFormat="1" ht="54.75" customHeight="1">
      <c r="A32" s="252" t="s">
        <v>64</v>
      </c>
      <c r="B32" s="253"/>
      <c r="C32" s="124"/>
      <c r="D32" s="117">
        <v>500</v>
      </c>
      <c r="E32" s="117">
        <v>1</v>
      </c>
      <c r="F32" s="117">
        <v>40</v>
      </c>
      <c r="G32" s="117">
        <f>D32*E32*F32</f>
        <v>20000</v>
      </c>
      <c r="H32" s="115" t="s">
        <v>65</v>
      </c>
    </row>
    <row r="33" spans="1:8" s="95" customFormat="1" ht="21.75" customHeight="1">
      <c r="A33" s="249" t="s">
        <v>66</v>
      </c>
      <c r="B33" s="250"/>
      <c r="C33" s="250"/>
      <c r="D33" s="250"/>
      <c r="E33" s="250"/>
      <c r="F33" s="250"/>
      <c r="G33" s="250"/>
      <c r="H33" s="250"/>
    </row>
    <row r="34" spans="1:8" s="95" customFormat="1">
      <c r="A34" s="122" t="s">
        <v>66</v>
      </c>
      <c r="B34" s="123"/>
      <c r="C34" s="124"/>
      <c r="D34" s="117"/>
      <c r="E34" s="117"/>
      <c r="F34" s="117"/>
      <c r="G34" s="117">
        <v>15000</v>
      </c>
      <c r="H34" s="132"/>
    </row>
    <row r="35" spans="1:8" ht="26.25" customHeight="1">
      <c r="A35" s="263" t="s">
        <v>67</v>
      </c>
      <c r="B35" s="263"/>
      <c r="C35" s="263"/>
      <c r="D35" s="263"/>
      <c r="E35" s="263"/>
      <c r="F35" s="263"/>
      <c r="G35" s="133">
        <f>SUM(G9:G34)</f>
        <v>186600</v>
      </c>
      <c r="H35" s="256"/>
    </row>
    <row r="36" spans="1:8" ht="26.25" customHeight="1">
      <c r="A36" s="264" t="s">
        <v>68</v>
      </c>
      <c r="B36" s="264"/>
      <c r="C36" s="264"/>
      <c r="D36" s="264"/>
      <c r="E36" s="264"/>
      <c r="F36" s="264"/>
      <c r="G36" s="134">
        <f>G35*0.1</f>
        <v>18660</v>
      </c>
      <c r="H36" s="257"/>
    </row>
    <row r="37" spans="1:8" s="96" customFormat="1" ht="26.25" customHeight="1">
      <c r="A37" s="265" t="s">
        <v>69</v>
      </c>
      <c r="B37" s="265"/>
      <c r="C37" s="265"/>
      <c r="D37" s="265"/>
      <c r="E37" s="265"/>
      <c r="F37" s="265"/>
      <c r="G37" s="135">
        <f>G35+G36</f>
        <v>205260</v>
      </c>
      <c r="H37" s="258"/>
    </row>
  </sheetData>
  <mergeCells count="15">
    <mergeCell ref="H35:H37"/>
    <mergeCell ref="A5:H6"/>
    <mergeCell ref="A35:F35"/>
    <mergeCell ref="A36:F36"/>
    <mergeCell ref="A37:F37"/>
    <mergeCell ref="A9:A11"/>
    <mergeCell ref="A13:A18"/>
    <mergeCell ref="A19:A25"/>
    <mergeCell ref="B9:B11"/>
    <mergeCell ref="B1:H1"/>
    <mergeCell ref="A7:B7"/>
    <mergeCell ref="A8:H8"/>
    <mergeCell ref="A32:B32"/>
    <mergeCell ref="A33:H33"/>
    <mergeCell ref="H29:H30"/>
  </mergeCells>
  <phoneticPr fontId="55" type="noConversion"/>
  <pageMargins left="0.7" right="0.7" top="0.75" bottom="0.75" header="0.3" footer="0.3"/>
  <pageSetup paperSize="9" scale="3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2"/>
  <sheetViews>
    <sheetView view="pageBreakPreview" topLeftCell="A7" zoomScaleNormal="120" zoomScaleSheetLayoutView="100" workbookViewId="0">
      <selection activeCell="G12" sqref="G12"/>
    </sheetView>
  </sheetViews>
  <sheetFormatPr defaultColWidth="8.5" defaultRowHeight="14.15"/>
  <cols>
    <col min="1" max="1" width="3" style="60" customWidth="1"/>
    <col min="2" max="2" width="4" style="60" customWidth="1"/>
    <col min="3" max="3" width="22" style="61" customWidth="1"/>
    <col min="4" max="4" width="18.5" style="60" customWidth="1"/>
    <col min="5" max="5" width="7.5" style="60" customWidth="1"/>
    <col min="6" max="7" width="13.5" style="60" customWidth="1"/>
    <col min="8" max="8" width="17.85546875" style="62" customWidth="1"/>
    <col min="9" max="9" width="45.35546875" style="61" customWidth="1"/>
    <col min="10" max="16384" width="8.5" style="60"/>
  </cols>
  <sheetData>
    <row r="1" spans="1:9" ht="64.5" customHeight="1">
      <c r="A1" s="63"/>
      <c r="B1" s="271" t="s">
        <v>70</v>
      </c>
      <c r="C1" s="272"/>
      <c r="D1" s="272"/>
      <c r="E1" s="272"/>
      <c r="F1" s="272"/>
      <c r="G1" s="272"/>
      <c r="H1" s="272"/>
      <c r="I1" s="272"/>
    </row>
    <row r="2" spans="1:9" ht="25.5" customHeight="1">
      <c r="A2" s="64"/>
      <c r="B2" s="273" t="s">
        <v>71</v>
      </c>
      <c r="C2" s="274"/>
      <c r="D2" s="274"/>
      <c r="E2" s="274"/>
      <c r="F2" s="274"/>
      <c r="G2" s="274"/>
      <c r="H2" s="274"/>
      <c r="I2" s="274"/>
    </row>
    <row r="3" spans="1:9" ht="25.5" customHeight="1">
      <c r="A3" s="64"/>
      <c r="B3" s="65"/>
      <c r="C3" s="66" t="s">
        <v>72</v>
      </c>
      <c r="D3" s="67" t="s">
        <v>73</v>
      </c>
      <c r="E3" s="67" t="s">
        <v>74</v>
      </c>
      <c r="F3" s="67" t="s">
        <v>75</v>
      </c>
      <c r="G3" s="85" t="s">
        <v>76</v>
      </c>
      <c r="H3" s="86" t="s">
        <v>77</v>
      </c>
      <c r="I3" s="138" t="s">
        <v>78</v>
      </c>
    </row>
    <row r="4" spans="1:9" ht="25" customHeight="1">
      <c r="A4" s="64"/>
      <c r="B4" s="68"/>
      <c r="C4" s="69" t="s">
        <v>233</v>
      </c>
      <c r="D4" s="70" t="s">
        <v>232</v>
      </c>
      <c r="E4" s="70">
        <v>1</v>
      </c>
      <c r="F4" s="70">
        <v>63</v>
      </c>
      <c r="G4" s="87">
        <v>300</v>
      </c>
      <c r="H4" s="88">
        <f t="shared" ref="H4" si="0">G4*F4*E4</f>
        <v>18900</v>
      </c>
      <c r="I4" s="139" t="s">
        <v>231</v>
      </c>
    </row>
    <row r="5" spans="1:9" ht="25" customHeight="1">
      <c r="A5" s="64"/>
      <c r="B5" s="71"/>
      <c r="C5" s="275" t="s">
        <v>79</v>
      </c>
      <c r="D5" s="276"/>
      <c r="E5" s="276"/>
      <c r="F5" s="276"/>
      <c r="G5" s="277"/>
      <c r="H5" s="89">
        <f>SUM(H4)</f>
        <v>18900</v>
      </c>
      <c r="I5" s="140"/>
    </row>
    <row r="6" spans="1:9" ht="25.5" customHeight="1">
      <c r="A6" s="64"/>
      <c r="B6" s="273" t="s">
        <v>80</v>
      </c>
      <c r="C6" s="274"/>
      <c r="D6" s="274"/>
      <c r="E6" s="274"/>
      <c r="F6" s="274"/>
      <c r="G6" s="274"/>
      <c r="H6" s="274"/>
      <c r="I6" s="274"/>
    </row>
    <row r="7" spans="1:9" ht="25.5" customHeight="1">
      <c r="A7" s="64"/>
      <c r="B7" s="65"/>
      <c r="C7" s="66" t="s">
        <v>72</v>
      </c>
      <c r="D7" s="67" t="s">
        <v>73</v>
      </c>
      <c r="E7" s="67" t="s">
        <v>74</v>
      </c>
      <c r="F7" s="67" t="s">
        <v>75</v>
      </c>
      <c r="G7" s="85" t="s">
        <v>76</v>
      </c>
      <c r="H7" s="86" t="s">
        <v>77</v>
      </c>
      <c r="I7" s="138" t="s">
        <v>78</v>
      </c>
    </row>
    <row r="8" spans="1:9" ht="29.25" customHeight="1">
      <c r="A8" s="64"/>
      <c r="B8" s="68"/>
      <c r="C8" s="278" t="s">
        <v>81</v>
      </c>
      <c r="D8" s="279"/>
      <c r="E8" s="279"/>
      <c r="F8" s="279"/>
      <c r="G8" s="279"/>
      <c r="H8" s="279"/>
      <c r="I8" s="279"/>
    </row>
    <row r="9" spans="1:9" ht="25" customHeight="1">
      <c r="A9" s="64"/>
      <c r="B9" s="68"/>
      <c r="C9" s="69" t="s">
        <v>82</v>
      </c>
      <c r="D9" s="70" t="s">
        <v>83</v>
      </c>
      <c r="E9" s="70">
        <v>6</v>
      </c>
      <c r="F9" s="70">
        <v>2</v>
      </c>
      <c r="G9" s="70">
        <v>750</v>
      </c>
      <c r="H9" s="88">
        <f>G9*F9*E9</f>
        <v>9000</v>
      </c>
      <c r="I9" s="139" t="s">
        <v>237</v>
      </c>
    </row>
    <row r="10" spans="1:9" ht="25" customHeight="1">
      <c r="A10" s="64"/>
      <c r="B10" s="68"/>
      <c r="C10" s="69" t="s">
        <v>84</v>
      </c>
      <c r="D10" s="70" t="s">
        <v>83</v>
      </c>
      <c r="E10" s="87">
        <v>6</v>
      </c>
      <c r="F10" s="70">
        <v>1</v>
      </c>
      <c r="G10" s="70">
        <v>750</v>
      </c>
      <c r="H10" s="88">
        <f t="shared" ref="H10:H11" si="1">G10*F10*E10</f>
        <v>4500</v>
      </c>
      <c r="I10" s="139" t="s">
        <v>85</v>
      </c>
    </row>
    <row r="11" spans="1:9" ht="25" customHeight="1">
      <c r="A11" s="64"/>
      <c r="B11" s="68"/>
      <c r="C11" s="69" t="s">
        <v>86</v>
      </c>
      <c r="D11" s="70" t="s">
        <v>83</v>
      </c>
      <c r="E11" s="70">
        <v>6</v>
      </c>
      <c r="F11" s="70">
        <v>1</v>
      </c>
      <c r="G11" s="70">
        <v>800</v>
      </c>
      <c r="H11" s="88">
        <f t="shared" si="1"/>
        <v>4800</v>
      </c>
      <c r="I11" s="139" t="s">
        <v>87</v>
      </c>
    </row>
    <row r="12" spans="1:9" ht="25" customHeight="1">
      <c r="A12" s="64"/>
      <c r="B12" s="68"/>
      <c r="C12" s="69" t="s">
        <v>88</v>
      </c>
      <c r="D12" s="70" t="s">
        <v>83</v>
      </c>
      <c r="E12" s="87">
        <v>5</v>
      </c>
      <c r="F12" s="70">
        <v>1</v>
      </c>
      <c r="G12" s="70">
        <v>800</v>
      </c>
      <c r="H12" s="88">
        <f t="shared" ref="H12:H13" si="2">G12*F12*E12</f>
        <v>4000</v>
      </c>
      <c r="I12" s="139" t="s">
        <v>89</v>
      </c>
    </row>
    <row r="13" spans="1:9" ht="25" customHeight="1">
      <c r="A13" s="64"/>
      <c r="B13" s="68"/>
      <c r="C13" s="137" t="s">
        <v>218</v>
      </c>
      <c r="D13" s="70" t="s">
        <v>90</v>
      </c>
      <c r="E13" s="70">
        <v>1</v>
      </c>
      <c r="F13" s="70">
        <v>1</v>
      </c>
      <c r="G13" s="70">
        <v>680</v>
      </c>
      <c r="H13" s="88">
        <f t="shared" si="2"/>
        <v>680</v>
      </c>
      <c r="I13" s="139" t="s">
        <v>91</v>
      </c>
    </row>
    <row r="14" spans="1:9" ht="25.5" customHeight="1">
      <c r="A14" s="64"/>
      <c r="B14" s="68"/>
      <c r="C14" s="278" t="s">
        <v>92</v>
      </c>
      <c r="D14" s="279"/>
      <c r="E14" s="279"/>
      <c r="F14" s="279"/>
      <c r="G14" s="279"/>
      <c r="H14" s="279"/>
      <c r="I14" s="279"/>
    </row>
    <row r="15" spans="1:9" ht="25" customHeight="1">
      <c r="A15" s="64"/>
      <c r="B15" s="68"/>
      <c r="C15" s="69" t="s">
        <v>93</v>
      </c>
      <c r="D15" s="70" t="s">
        <v>90</v>
      </c>
      <c r="E15" s="70">
        <v>1</v>
      </c>
      <c r="F15" s="70">
        <v>8</v>
      </c>
      <c r="G15" s="70">
        <v>150</v>
      </c>
      <c r="H15" s="88">
        <f t="shared" ref="H15:H25" si="3">G15*F15*E15</f>
        <v>1200</v>
      </c>
      <c r="I15" s="139" t="s">
        <v>94</v>
      </c>
    </row>
    <row r="16" spans="1:9" ht="25" customHeight="1">
      <c r="A16" s="64"/>
      <c r="B16" s="68"/>
      <c r="C16" s="69" t="s">
        <v>95</v>
      </c>
      <c r="D16" s="70" t="s">
        <v>96</v>
      </c>
      <c r="E16" s="70">
        <v>1</v>
      </c>
      <c r="F16" s="70">
        <v>2</v>
      </c>
      <c r="G16" s="70">
        <v>65</v>
      </c>
      <c r="H16" s="88">
        <f t="shared" si="3"/>
        <v>130</v>
      </c>
      <c r="I16" s="139"/>
    </row>
    <row r="17" spans="1:9" ht="25" customHeight="1">
      <c r="A17" s="64"/>
      <c r="B17" s="68"/>
      <c r="C17" s="69" t="s">
        <v>97</v>
      </c>
      <c r="D17" s="70" t="s">
        <v>98</v>
      </c>
      <c r="E17" s="70">
        <v>1</v>
      </c>
      <c r="F17" s="70">
        <v>6</v>
      </c>
      <c r="G17" s="70">
        <v>500</v>
      </c>
      <c r="H17" s="88">
        <f t="shared" si="3"/>
        <v>3000</v>
      </c>
      <c r="I17" s="141" t="s">
        <v>99</v>
      </c>
    </row>
    <row r="18" spans="1:9" ht="25" customHeight="1">
      <c r="A18" s="64"/>
      <c r="B18" s="68"/>
      <c r="C18" s="69" t="s">
        <v>234</v>
      </c>
      <c r="D18" s="70" t="s">
        <v>235</v>
      </c>
      <c r="E18" s="70">
        <v>1</v>
      </c>
      <c r="F18" s="70">
        <v>1</v>
      </c>
      <c r="G18" s="70">
        <v>500</v>
      </c>
      <c r="H18" s="88">
        <f t="shared" si="3"/>
        <v>500</v>
      </c>
      <c r="I18" s="141" t="s">
        <v>236</v>
      </c>
    </row>
    <row r="19" spans="1:9" ht="37.299999999999997" customHeight="1">
      <c r="A19" s="64"/>
      <c r="B19" s="68"/>
      <c r="C19" s="72" t="s">
        <v>100</v>
      </c>
      <c r="D19" s="73" t="s">
        <v>101</v>
      </c>
      <c r="E19" s="73">
        <v>1</v>
      </c>
      <c r="F19" s="70">
        <v>250</v>
      </c>
      <c r="G19" s="73">
        <v>5</v>
      </c>
      <c r="H19" s="90">
        <f t="shared" si="3"/>
        <v>1250</v>
      </c>
      <c r="I19" s="142" t="s">
        <v>230</v>
      </c>
    </row>
    <row r="20" spans="1:9" s="58" customFormat="1" ht="25" customHeight="1">
      <c r="A20" s="74"/>
      <c r="B20" s="68"/>
      <c r="C20" s="72" t="s">
        <v>102</v>
      </c>
      <c r="D20" s="73" t="s">
        <v>103</v>
      </c>
      <c r="E20" s="73">
        <v>1</v>
      </c>
      <c r="F20" s="73">
        <v>4</v>
      </c>
      <c r="G20" s="73">
        <v>60</v>
      </c>
      <c r="H20" s="90">
        <f t="shared" si="3"/>
        <v>240</v>
      </c>
      <c r="I20" s="142" t="s">
        <v>104</v>
      </c>
    </row>
    <row r="21" spans="1:9" s="59" customFormat="1" ht="25" customHeight="1">
      <c r="A21" s="74"/>
      <c r="B21" s="75"/>
      <c r="C21" s="72" t="s">
        <v>105</v>
      </c>
      <c r="D21" s="73" t="s">
        <v>101</v>
      </c>
      <c r="E21" s="73">
        <v>1</v>
      </c>
      <c r="F21" s="73">
        <v>6</v>
      </c>
      <c r="G21" s="73">
        <v>80</v>
      </c>
      <c r="H21" s="90">
        <f t="shared" ref="H21:H22" si="4">G21*F21*E21</f>
        <v>480</v>
      </c>
      <c r="I21" s="143" t="s">
        <v>106</v>
      </c>
    </row>
    <row r="22" spans="1:9" s="58" customFormat="1" ht="25" customHeight="1">
      <c r="A22" s="74"/>
      <c r="B22" s="75"/>
      <c r="C22" s="72" t="s">
        <v>107</v>
      </c>
      <c r="D22" s="73" t="s">
        <v>103</v>
      </c>
      <c r="E22" s="73">
        <v>1</v>
      </c>
      <c r="F22" s="73">
        <v>4</v>
      </c>
      <c r="G22" s="73">
        <v>50</v>
      </c>
      <c r="H22" s="90">
        <f t="shared" si="4"/>
        <v>200</v>
      </c>
      <c r="I22" s="142" t="s">
        <v>108</v>
      </c>
    </row>
    <row r="23" spans="1:9" s="58" customFormat="1" ht="25" customHeight="1">
      <c r="A23" s="74"/>
      <c r="B23" s="75"/>
      <c r="C23" s="72" t="s">
        <v>109</v>
      </c>
      <c r="D23" s="73" t="s">
        <v>110</v>
      </c>
      <c r="E23" s="73">
        <v>1</v>
      </c>
      <c r="F23" s="73">
        <v>5</v>
      </c>
      <c r="G23" s="73">
        <v>10</v>
      </c>
      <c r="H23" s="90">
        <f t="shared" si="3"/>
        <v>50</v>
      </c>
      <c r="I23" s="144"/>
    </row>
    <row r="24" spans="1:9" s="58" customFormat="1" ht="25" customHeight="1">
      <c r="A24" s="74"/>
      <c r="B24" s="71"/>
      <c r="C24" s="72" t="s">
        <v>220</v>
      </c>
      <c r="D24" s="73" t="s">
        <v>226</v>
      </c>
      <c r="E24" s="73">
        <v>1</v>
      </c>
      <c r="F24" s="73">
        <v>75</v>
      </c>
      <c r="G24" s="73">
        <v>25</v>
      </c>
      <c r="H24" s="90">
        <f t="shared" si="3"/>
        <v>1875</v>
      </c>
      <c r="I24" s="144" t="s">
        <v>227</v>
      </c>
    </row>
    <row r="25" spans="1:9" s="58" customFormat="1" ht="25" customHeight="1">
      <c r="A25" s="74"/>
      <c r="B25" s="71"/>
      <c r="C25" s="72" t="s">
        <v>221</v>
      </c>
      <c r="D25" s="73" t="s">
        <v>228</v>
      </c>
      <c r="E25" s="73">
        <v>1</v>
      </c>
      <c r="F25" s="73">
        <v>3</v>
      </c>
      <c r="G25" s="73">
        <v>1800</v>
      </c>
      <c r="H25" s="90">
        <f t="shared" si="3"/>
        <v>5400</v>
      </c>
      <c r="I25" s="148" t="s">
        <v>229</v>
      </c>
    </row>
    <row r="26" spans="1:9" s="58" customFormat="1" ht="25" customHeight="1">
      <c r="A26" s="74"/>
      <c r="B26" s="71"/>
      <c r="C26" s="81" t="s">
        <v>222</v>
      </c>
      <c r="D26" s="73" t="s">
        <v>113</v>
      </c>
      <c r="E26" s="73">
        <v>1</v>
      </c>
      <c r="F26" s="73">
        <v>1</v>
      </c>
      <c r="G26" s="73">
        <v>600</v>
      </c>
      <c r="H26" s="90">
        <f>E26*F26*G26</f>
        <v>600</v>
      </c>
      <c r="I26" s="145" t="s">
        <v>224</v>
      </c>
    </row>
    <row r="27" spans="1:9" s="58" customFormat="1" ht="25" customHeight="1">
      <c r="A27" s="74"/>
      <c r="B27" s="71"/>
      <c r="C27" s="81" t="s">
        <v>223</v>
      </c>
      <c r="D27" s="73" t="s">
        <v>225</v>
      </c>
      <c r="E27" s="73">
        <v>1</v>
      </c>
      <c r="F27" s="73">
        <v>2</v>
      </c>
      <c r="G27" s="73">
        <v>800</v>
      </c>
      <c r="H27" s="90">
        <f>E27*F27*G27</f>
        <v>1600</v>
      </c>
      <c r="I27" s="81"/>
    </row>
    <row r="28" spans="1:9" s="58" customFormat="1" ht="25" customHeight="1">
      <c r="A28" s="74"/>
      <c r="B28" s="71"/>
      <c r="C28" s="275" t="s">
        <v>79</v>
      </c>
      <c r="D28" s="276"/>
      <c r="E28" s="276"/>
      <c r="F28" s="276"/>
      <c r="G28" s="277"/>
      <c r="H28" s="89">
        <f>SUM(H9:H13,H15:H27)</f>
        <v>39505</v>
      </c>
      <c r="I28" s="140"/>
    </row>
    <row r="29" spans="1:9" ht="23.25" customHeight="1">
      <c r="A29" s="76"/>
      <c r="B29" s="77" t="s">
        <v>111</v>
      </c>
      <c r="C29" s="78"/>
      <c r="D29" s="78"/>
      <c r="E29" s="78"/>
      <c r="F29" s="78"/>
      <c r="G29" s="78"/>
      <c r="H29" s="91"/>
      <c r="I29" s="78"/>
    </row>
    <row r="30" spans="1:9" ht="23.25" customHeight="1">
      <c r="A30" s="76"/>
      <c r="B30" s="79"/>
      <c r="C30" s="66" t="s">
        <v>72</v>
      </c>
      <c r="D30" s="67" t="s">
        <v>73</v>
      </c>
      <c r="E30" s="67" t="s">
        <v>74</v>
      </c>
      <c r="F30" s="67" t="s">
        <v>75</v>
      </c>
      <c r="G30" s="85" t="s">
        <v>76</v>
      </c>
      <c r="H30" s="86" t="s">
        <v>77</v>
      </c>
      <c r="I30" s="138" t="s">
        <v>78</v>
      </c>
    </row>
    <row r="31" spans="1:9" ht="25.5" customHeight="1">
      <c r="A31" s="80"/>
      <c r="B31" s="71"/>
      <c r="C31" s="81" t="s">
        <v>112</v>
      </c>
      <c r="D31" s="73" t="s">
        <v>113</v>
      </c>
      <c r="E31" s="73">
        <v>1</v>
      </c>
      <c r="F31" s="73">
        <v>1</v>
      </c>
      <c r="G31" s="73">
        <v>50000</v>
      </c>
      <c r="H31" s="90">
        <f>E31*F31*G31</f>
        <v>50000</v>
      </c>
      <c r="I31" s="145" t="s">
        <v>219</v>
      </c>
    </row>
    <row r="32" spans="1:9" ht="25.5" customHeight="1">
      <c r="A32" s="80"/>
      <c r="B32" s="71"/>
      <c r="C32" s="81" t="s">
        <v>114</v>
      </c>
      <c r="D32" s="73" t="s">
        <v>115</v>
      </c>
      <c r="E32" s="73">
        <v>1</v>
      </c>
      <c r="F32" s="73">
        <v>1</v>
      </c>
      <c r="G32" s="73">
        <v>1400</v>
      </c>
      <c r="H32" s="90">
        <f t="shared" ref="H32:H37" si="5">E32*F32*G32</f>
        <v>1400</v>
      </c>
      <c r="I32" s="145"/>
    </row>
    <row r="33" spans="1:9" ht="25.5" customHeight="1">
      <c r="A33" s="80"/>
      <c r="B33" s="71"/>
      <c r="C33" s="81" t="s">
        <v>116</v>
      </c>
      <c r="D33" s="73" t="s">
        <v>117</v>
      </c>
      <c r="E33" s="73">
        <v>1</v>
      </c>
      <c r="F33" s="73">
        <v>2</v>
      </c>
      <c r="G33" s="73">
        <v>170</v>
      </c>
      <c r="H33" s="90">
        <f t="shared" si="5"/>
        <v>340</v>
      </c>
      <c r="I33" s="145" t="s">
        <v>118</v>
      </c>
    </row>
    <row r="34" spans="1:9" ht="25.5" customHeight="1">
      <c r="A34" s="80"/>
      <c r="B34" s="71"/>
      <c r="C34" s="81" t="s">
        <v>119</v>
      </c>
      <c r="D34" s="73" t="s">
        <v>117</v>
      </c>
      <c r="E34" s="73">
        <v>1</v>
      </c>
      <c r="F34" s="73">
        <v>2</v>
      </c>
      <c r="G34" s="73">
        <v>146</v>
      </c>
      <c r="H34" s="90">
        <f t="shared" si="5"/>
        <v>292</v>
      </c>
      <c r="I34" s="145" t="s">
        <v>118</v>
      </c>
    </row>
    <row r="35" spans="1:9" ht="25.5" customHeight="1">
      <c r="A35" s="80"/>
      <c r="B35" s="71"/>
      <c r="C35" s="81" t="s">
        <v>120</v>
      </c>
      <c r="D35" s="73" t="s">
        <v>117</v>
      </c>
      <c r="E35" s="73">
        <v>1</v>
      </c>
      <c r="F35" s="73">
        <v>8</v>
      </c>
      <c r="G35" s="73">
        <v>70</v>
      </c>
      <c r="H35" s="90">
        <f t="shared" si="5"/>
        <v>560</v>
      </c>
      <c r="I35" s="145" t="s">
        <v>121</v>
      </c>
    </row>
    <row r="36" spans="1:9" ht="25.5" customHeight="1">
      <c r="A36" s="80"/>
      <c r="B36" s="71"/>
      <c r="C36" s="81" t="s">
        <v>122</v>
      </c>
      <c r="D36" s="73" t="s">
        <v>103</v>
      </c>
      <c r="E36" s="73">
        <v>1</v>
      </c>
      <c r="F36" s="73">
        <v>42</v>
      </c>
      <c r="G36" s="73">
        <v>36</v>
      </c>
      <c r="H36" s="90">
        <f t="shared" si="5"/>
        <v>1512</v>
      </c>
      <c r="I36" s="145" t="s">
        <v>123</v>
      </c>
    </row>
    <row r="37" spans="1:9" ht="25.5" customHeight="1">
      <c r="A37" s="80"/>
      <c r="B37" s="71"/>
      <c r="C37" s="82" t="s">
        <v>124</v>
      </c>
      <c r="D37" s="73" t="s">
        <v>103</v>
      </c>
      <c r="E37" s="73">
        <v>1</v>
      </c>
      <c r="F37" s="73">
        <v>42</v>
      </c>
      <c r="G37" s="73">
        <v>50</v>
      </c>
      <c r="H37" s="90">
        <f t="shared" si="5"/>
        <v>2100</v>
      </c>
      <c r="I37" s="145" t="s">
        <v>125</v>
      </c>
    </row>
    <row r="38" spans="1:9" ht="25.5" customHeight="1">
      <c r="A38" s="80"/>
      <c r="B38" s="71"/>
      <c r="C38" s="81" t="s">
        <v>126</v>
      </c>
      <c r="D38" s="73" t="s">
        <v>101</v>
      </c>
      <c r="E38" s="73">
        <v>1</v>
      </c>
      <c r="F38" s="73">
        <v>1</v>
      </c>
      <c r="G38" s="73">
        <v>100</v>
      </c>
      <c r="H38" s="90">
        <f t="shared" ref="H38" si="6">E38*F38*G38</f>
        <v>100</v>
      </c>
      <c r="I38" s="145" t="s">
        <v>127</v>
      </c>
    </row>
    <row r="39" spans="1:9" ht="25.5" customHeight="1">
      <c r="A39" s="80"/>
      <c r="B39" s="71"/>
      <c r="C39" s="275" t="s">
        <v>79</v>
      </c>
      <c r="D39" s="276"/>
      <c r="E39" s="276"/>
      <c r="F39" s="276"/>
      <c r="G39" s="277"/>
      <c r="H39" s="89">
        <f>SUM(H31:H38)</f>
        <v>56304</v>
      </c>
      <c r="I39" s="140"/>
    </row>
    <row r="40" spans="1:9" ht="25" customHeight="1">
      <c r="A40" s="83"/>
      <c r="B40" s="84"/>
      <c r="C40" s="280" t="s">
        <v>128</v>
      </c>
      <c r="D40" s="281"/>
      <c r="E40" s="281"/>
      <c r="F40" s="281"/>
      <c r="G40" s="282"/>
      <c r="H40" s="92">
        <f>SUM(H5,H28,H39)</f>
        <v>114709</v>
      </c>
      <c r="I40" s="146"/>
    </row>
    <row r="41" spans="1:9" ht="25" customHeight="1">
      <c r="A41" s="83"/>
      <c r="B41" s="84"/>
      <c r="C41" s="280" t="s">
        <v>129</v>
      </c>
      <c r="D41" s="281"/>
      <c r="E41" s="281"/>
      <c r="F41" s="281"/>
      <c r="G41" s="282"/>
      <c r="H41" s="92">
        <f>H40*0.1</f>
        <v>11470.900000000001</v>
      </c>
      <c r="I41" s="146"/>
    </row>
    <row r="42" spans="1:9" ht="25" customHeight="1">
      <c r="A42" s="83"/>
      <c r="B42" s="84"/>
      <c r="C42" s="280" t="s">
        <v>130</v>
      </c>
      <c r="D42" s="281"/>
      <c r="E42" s="281"/>
      <c r="F42" s="281"/>
      <c r="G42" s="282"/>
      <c r="H42" s="92">
        <f>SUM(H40:H41)*1.0672</f>
        <v>134659.18927999999</v>
      </c>
      <c r="I42" s="147"/>
    </row>
  </sheetData>
  <mergeCells count="11">
    <mergeCell ref="C42:G42"/>
    <mergeCell ref="C14:I14"/>
    <mergeCell ref="C28:G28"/>
    <mergeCell ref="C39:G39"/>
    <mergeCell ref="C40:G40"/>
    <mergeCell ref="C41:G41"/>
    <mergeCell ref="B1:I1"/>
    <mergeCell ref="B2:I2"/>
    <mergeCell ref="C5:G5"/>
    <mergeCell ref="B6:I6"/>
    <mergeCell ref="C8:I8"/>
  </mergeCells>
  <phoneticPr fontId="55" type="noConversion"/>
  <pageMargins left="0.7" right="0.7" top="0.75" bottom="0.75" header="0.3" footer="0.3"/>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47D5-13F2-4EBC-8901-8448357DEF27}">
  <dimension ref="A1:I25"/>
  <sheetViews>
    <sheetView tabSelected="1" view="pageBreakPreview" topLeftCell="B20" zoomScale="90" zoomScaleNormal="120" zoomScaleSheetLayoutView="90" workbookViewId="0">
      <selection activeCell="C20" sqref="C20:I20"/>
    </sheetView>
  </sheetViews>
  <sheetFormatPr defaultColWidth="8.5" defaultRowHeight="14.15"/>
  <cols>
    <col min="1" max="1" width="3" style="60" customWidth="1"/>
    <col min="2" max="2" width="4" style="60" customWidth="1"/>
    <col min="3" max="3" width="22" style="61" customWidth="1"/>
    <col min="4" max="4" width="18.5" style="60" customWidth="1"/>
    <col min="5" max="5" width="7.5" style="60" customWidth="1"/>
    <col min="6" max="7" width="13.5" style="60" customWidth="1"/>
    <col min="8" max="8" width="17.85546875" style="62" customWidth="1"/>
    <col min="9" max="9" width="59.5" style="61" customWidth="1"/>
    <col min="10" max="16384" width="8.5" style="60"/>
  </cols>
  <sheetData>
    <row r="1" spans="1:9" ht="64.5" customHeight="1">
      <c r="A1" s="63"/>
      <c r="B1" s="271" t="s">
        <v>429</v>
      </c>
      <c r="C1" s="272"/>
      <c r="D1" s="272"/>
      <c r="E1" s="272"/>
      <c r="F1" s="272"/>
      <c r="G1" s="272"/>
      <c r="H1" s="272"/>
      <c r="I1" s="272"/>
    </row>
    <row r="2" spans="1:9" ht="25.5" customHeight="1">
      <c r="A2" s="64"/>
      <c r="B2" s="273" t="s">
        <v>428</v>
      </c>
      <c r="C2" s="274"/>
      <c r="D2" s="274"/>
      <c r="E2" s="274"/>
      <c r="F2" s="274"/>
      <c r="G2" s="274"/>
      <c r="H2" s="274"/>
      <c r="I2" s="274"/>
    </row>
    <row r="3" spans="1:9" ht="25.5" customHeight="1">
      <c r="A3" s="64"/>
      <c r="B3" s="65"/>
      <c r="C3" s="66" t="s">
        <v>72</v>
      </c>
      <c r="D3" s="67" t="s">
        <v>73</v>
      </c>
      <c r="E3" s="67" t="s">
        <v>74</v>
      </c>
      <c r="F3" s="67" t="s">
        <v>75</v>
      </c>
      <c r="G3" s="85" t="s">
        <v>76</v>
      </c>
      <c r="H3" s="86" t="s">
        <v>77</v>
      </c>
      <c r="I3" s="138" t="s">
        <v>78</v>
      </c>
    </row>
    <row r="4" spans="1:9" ht="25" customHeight="1">
      <c r="A4" s="64"/>
      <c r="B4" s="149"/>
      <c r="C4" s="278" t="s">
        <v>430</v>
      </c>
      <c r="D4" s="279"/>
      <c r="E4" s="279"/>
      <c r="F4" s="279"/>
      <c r="G4" s="279"/>
      <c r="H4" s="279"/>
      <c r="I4" s="279"/>
    </row>
    <row r="5" spans="1:9" s="150" customFormat="1" ht="50.05" customHeight="1">
      <c r="A5" s="64"/>
      <c r="B5" s="149"/>
      <c r="C5" s="156" t="s">
        <v>438</v>
      </c>
      <c r="D5" s="157" t="s">
        <v>443</v>
      </c>
      <c r="E5" s="157">
        <v>1</v>
      </c>
      <c r="F5" s="346">
        <v>33</v>
      </c>
      <c r="G5" s="157">
        <v>850</v>
      </c>
      <c r="H5" s="158">
        <f>G5*F5*E5</f>
        <v>28050</v>
      </c>
      <c r="I5" s="347"/>
    </row>
    <row r="6" spans="1:9" s="150" customFormat="1" ht="15.45">
      <c r="A6" s="64"/>
      <c r="B6" s="149"/>
      <c r="C6" s="156" t="s">
        <v>431</v>
      </c>
      <c r="D6" s="157" t="s">
        <v>427</v>
      </c>
      <c r="E6" s="157">
        <v>1</v>
      </c>
      <c r="F6" s="157">
        <v>33</v>
      </c>
      <c r="G6" s="157">
        <v>150</v>
      </c>
      <c r="H6" s="158">
        <f>G6*F6*E6</f>
        <v>4950</v>
      </c>
      <c r="I6" s="348"/>
    </row>
    <row r="7" spans="1:9" s="150" customFormat="1" ht="50.05" customHeight="1">
      <c r="A7" s="64"/>
      <c r="B7" s="149"/>
      <c r="C7" s="156" t="s">
        <v>439</v>
      </c>
      <c r="D7" s="157" t="s">
        <v>443</v>
      </c>
      <c r="E7" s="157">
        <v>2</v>
      </c>
      <c r="F7" s="157">
        <v>3</v>
      </c>
      <c r="G7" s="157">
        <v>950</v>
      </c>
      <c r="H7" s="158">
        <f t="shared" ref="H7:H8" si="0">G7*F7*E7</f>
        <v>5700</v>
      </c>
      <c r="I7" s="348"/>
    </row>
    <row r="8" spans="1:9" s="150" customFormat="1" ht="25" customHeight="1">
      <c r="A8" s="64"/>
      <c r="B8" s="149"/>
      <c r="C8" s="156" t="s">
        <v>456</v>
      </c>
      <c r="D8" s="157" t="s">
        <v>427</v>
      </c>
      <c r="E8" s="157">
        <v>1</v>
      </c>
      <c r="F8" s="157">
        <v>12</v>
      </c>
      <c r="G8" s="157">
        <v>300</v>
      </c>
      <c r="H8" s="158">
        <f t="shared" si="0"/>
        <v>3600</v>
      </c>
      <c r="I8" s="348" t="s">
        <v>451</v>
      </c>
    </row>
    <row r="9" spans="1:9" s="150" customFormat="1" ht="25" customHeight="1">
      <c r="A9" s="64"/>
      <c r="B9" s="149"/>
      <c r="C9" s="156" t="s">
        <v>457</v>
      </c>
      <c r="D9" s="157" t="s">
        <v>427</v>
      </c>
      <c r="E9" s="157">
        <v>1</v>
      </c>
      <c r="F9" s="157">
        <v>32</v>
      </c>
      <c r="G9" s="157">
        <v>286.54000000000002</v>
      </c>
      <c r="H9" s="158">
        <v>9169.1</v>
      </c>
      <c r="I9" s="348"/>
    </row>
    <row r="10" spans="1:9" s="150" customFormat="1" ht="25" customHeight="1">
      <c r="A10" s="64"/>
      <c r="B10" s="149"/>
      <c r="C10" s="156" t="s">
        <v>432</v>
      </c>
      <c r="D10" s="157" t="s">
        <v>427</v>
      </c>
      <c r="E10" s="157">
        <v>1</v>
      </c>
      <c r="F10" s="157">
        <v>10</v>
      </c>
      <c r="G10" s="157">
        <v>144.1</v>
      </c>
      <c r="H10" s="158">
        <v>1441</v>
      </c>
      <c r="I10" s="348" t="s">
        <v>448</v>
      </c>
    </row>
    <row r="11" spans="1:9" s="150" customFormat="1" ht="25" customHeight="1">
      <c r="A11" s="64"/>
      <c r="B11" s="149"/>
      <c r="C11" s="349" t="s">
        <v>433</v>
      </c>
      <c r="D11" s="350"/>
      <c r="E11" s="350"/>
      <c r="F11" s="350"/>
      <c r="G11" s="350"/>
      <c r="H11" s="350"/>
      <c r="I11" s="350"/>
    </row>
    <row r="12" spans="1:9" s="150" customFormat="1" ht="25" customHeight="1">
      <c r="A12" s="64"/>
      <c r="B12" s="149"/>
      <c r="C12" s="156" t="s">
        <v>435</v>
      </c>
      <c r="D12" s="157" t="s">
        <v>444</v>
      </c>
      <c r="E12" s="157">
        <v>1</v>
      </c>
      <c r="F12" s="157">
        <v>2</v>
      </c>
      <c r="G12" s="157">
        <v>500</v>
      </c>
      <c r="H12" s="158">
        <f t="shared" ref="H12:H16" si="1">G12*F12*E12</f>
        <v>1000</v>
      </c>
      <c r="I12" s="348"/>
    </row>
    <row r="13" spans="1:9" s="150" customFormat="1" ht="25" customHeight="1">
      <c r="A13" s="64"/>
      <c r="B13" s="149"/>
      <c r="C13" s="156" t="s">
        <v>454</v>
      </c>
      <c r="D13" s="157" t="s">
        <v>455</v>
      </c>
      <c r="E13" s="157">
        <v>10</v>
      </c>
      <c r="F13" s="157">
        <v>2</v>
      </c>
      <c r="G13" s="157">
        <v>400</v>
      </c>
      <c r="H13" s="158">
        <f t="shared" si="1"/>
        <v>8000</v>
      </c>
      <c r="I13" s="348"/>
    </row>
    <row r="14" spans="1:9" s="150" customFormat="1" ht="25" customHeight="1">
      <c r="A14" s="64"/>
      <c r="B14" s="149"/>
      <c r="C14" s="156" t="s">
        <v>436</v>
      </c>
      <c r="D14" s="157" t="s">
        <v>444</v>
      </c>
      <c r="E14" s="157">
        <v>1</v>
      </c>
      <c r="F14" s="157">
        <v>1</v>
      </c>
      <c r="G14" s="157">
        <v>1000</v>
      </c>
      <c r="H14" s="158">
        <f t="shared" si="1"/>
        <v>1000</v>
      </c>
      <c r="I14" s="348"/>
    </row>
    <row r="15" spans="1:9" s="150" customFormat="1" ht="25" customHeight="1">
      <c r="A15" s="64"/>
      <c r="B15" s="149"/>
      <c r="C15" s="156" t="s">
        <v>445</v>
      </c>
      <c r="D15" s="157" t="s">
        <v>444</v>
      </c>
      <c r="E15" s="157">
        <v>2</v>
      </c>
      <c r="F15" s="157">
        <v>1</v>
      </c>
      <c r="G15" s="157">
        <v>1600</v>
      </c>
      <c r="H15" s="158">
        <f t="shared" si="1"/>
        <v>3200</v>
      </c>
      <c r="I15" s="348"/>
    </row>
    <row r="16" spans="1:9" s="150" customFormat="1" ht="25" customHeight="1">
      <c r="A16" s="64"/>
      <c r="B16" s="149"/>
      <c r="C16" s="156" t="s">
        <v>446</v>
      </c>
      <c r="D16" s="157" t="s">
        <v>444</v>
      </c>
      <c r="E16" s="157">
        <v>1</v>
      </c>
      <c r="F16" s="157">
        <v>1</v>
      </c>
      <c r="G16" s="157">
        <v>1000</v>
      </c>
      <c r="H16" s="158">
        <f t="shared" si="1"/>
        <v>1000</v>
      </c>
      <c r="I16" s="348"/>
    </row>
    <row r="17" spans="1:9" s="150" customFormat="1" ht="25" customHeight="1">
      <c r="A17" s="64"/>
      <c r="B17" s="149"/>
      <c r="C17" s="156" t="s">
        <v>434</v>
      </c>
      <c r="D17" s="157" t="s">
        <v>427</v>
      </c>
      <c r="E17" s="157">
        <v>2</v>
      </c>
      <c r="F17" s="157">
        <v>1</v>
      </c>
      <c r="G17" s="157">
        <v>600</v>
      </c>
      <c r="H17" s="158">
        <f>G17*F17*E17</f>
        <v>1200</v>
      </c>
      <c r="I17" s="348"/>
    </row>
    <row r="18" spans="1:9" s="150" customFormat="1" ht="25" customHeight="1">
      <c r="A18" s="64"/>
      <c r="B18" s="149"/>
      <c r="C18" s="349" t="s">
        <v>437</v>
      </c>
      <c r="D18" s="350"/>
      <c r="E18" s="350"/>
      <c r="F18" s="350"/>
      <c r="G18" s="350"/>
      <c r="H18" s="350"/>
      <c r="I18" s="350"/>
    </row>
    <row r="19" spans="1:9" s="150" customFormat="1" ht="25" customHeight="1">
      <c r="A19" s="64"/>
      <c r="B19" s="149"/>
      <c r="C19" s="351" t="s">
        <v>452</v>
      </c>
      <c r="D19" s="157" t="s">
        <v>447</v>
      </c>
      <c r="E19" s="157">
        <v>1</v>
      </c>
      <c r="F19" s="157">
        <v>1</v>
      </c>
      <c r="G19" s="157">
        <v>400</v>
      </c>
      <c r="H19" s="158">
        <f>G19*F19*E19</f>
        <v>400</v>
      </c>
      <c r="I19" s="352"/>
    </row>
    <row r="20" spans="1:9" s="150" customFormat="1" ht="25" customHeight="1">
      <c r="A20" s="64"/>
      <c r="B20" s="149"/>
      <c r="C20" s="349" t="s">
        <v>428</v>
      </c>
      <c r="D20" s="350"/>
      <c r="E20" s="350"/>
      <c r="F20" s="350"/>
      <c r="G20" s="350"/>
      <c r="H20" s="350"/>
      <c r="I20" s="350"/>
    </row>
    <row r="21" spans="1:9" s="59" customFormat="1" ht="25" customHeight="1">
      <c r="A21" s="74"/>
      <c r="B21" s="71"/>
      <c r="C21" s="156" t="s">
        <v>449</v>
      </c>
      <c r="D21" s="157" t="s">
        <v>427</v>
      </c>
      <c r="E21" s="157" t="s">
        <v>426</v>
      </c>
      <c r="F21" s="157">
        <v>100</v>
      </c>
      <c r="G21" s="157">
        <v>523.6</v>
      </c>
      <c r="H21" s="353">
        <v>52360</v>
      </c>
      <c r="I21" s="354" t="s">
        <v>450</v>
      </c>
    </row>
    <row r="22" spans="1:9" s="58" customFormat="1" ht="25" customHeight="1">
      <c r="A22" s="74"/>
      <c r="B22" s="71"/>
      <c r="C22" s="275" t="s">
        <v>440</v>
      </c>
      <c r="D22" s="276"/>
      <c r="E22" s="276"/>
      <c r="F22" s="276"/>
      <c r="G22" s="277"/>
      <c r="H22" s="89">
        <f>SUM(H5:H21)</f>
        <v>121070.1</v>
      </c>
      <c r="I22" s="140"/>
    </row>
    <row r="23" spans="1:9" s="58" customFormat="1" ht="25" customHeight="1">
      <c r="A23" s="74"/>
      <c r="B23" s="149"/>
      <c r="C23" s="283" t="s">
        <v>441</v>
      </c>
      <c r="D23" s="283"/>
      <c r="E23" s="283"/>
      <c r="F23" s="283"/>
      <c r="G23" s="283"/>
      <c r="H23" s="226">
        <f>SUM(H22*0.1)</f>
        <v>12107.010000000002</v>
      </c>
      <c r="I23" s="227"/>
    </row>
    <row r="24" spans="1:9" s="58" customFormat="1" ht="25" customHeight="1">
      <c r="A24" s="74"/>
      <c r="B24" s="149"/>
      <c r="C24" s="283" t="s">
        <v>442</v>
      </c>
      <c r="D24" s="283"/>
      <c r="E24" s="283"/>
      <c r="F24" s="283"/>
      <c r="G24" s="283"/>
      <c r="H24" s="226">
        <f>SUM(H22:H23)</f>
        <v>133177.11000000002</v>
      </c>
      <c r="I24" s="227"/>
    </row>
    <row r="25" spans="1:9" ht="23.5" customHeight="1">
      <c r="B25" s="228"/>
      <c r="C25" s="283" t="s">
        <v>453</v>
      </c>
      <c r="D25" s="283"/>
      <c r="E25" s="283"/>
      <c r="F25" s="283"/>
      <c r="G25" s="283"/>
      <c r="H25" s="226">
        <f>H24*1.06</f>
        <v>141167.73660000003</v>
      </c>
      <c r="I25" s="229"/>
    </row>
  </sheetData>
  <mergeCells count="10">
    <mergeCell ref="C25:G25"/>
    <mergeCell ref="C22:G22"/>
    <mergeCell ref="C23:G23"/>
    <mergeCell ref="C24:G24"/>
    <mergeCell ref="B1:I1"/>
    <mergeCell ref="B2:I2"/>
    <mergeCell ref="C4:I4"/>
    <mergeCell ref="C20:I20"/>
    <mergeCell ref="C11:I11"/>
    <mergeCell ref="C18:I18"/>
  </mergeCells>
  <phoneticPr fontId="8" type="noConversion"/>
  <pageMargins left="0.7" right="0.7" top="0.75" bottom="0.75" header="0.3" footer="0.3"/>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79"/>
  <sheetViews>
    <sheetView showGridLines="0" view="pageBreakPreview" topLeftCell="A63" zoomScale="85" zoomScaleNormal="70" zoomScaleSheetLayoutView="85" workbookViewId="0">
      <selection activeCell="H3" sqref="H3:H78"/>
    </sheetView>
  </sheetViews>
  <sheetFormatPr defaultColWidth="7.5" defaultRowHeight="12.9"/>
  <cols>
    <col min="1" max="2" width="8.35546875" style="160" customWidth="1"/>
    <col min="3" max="3" width="9.85546875" style="160" customWidth="1"/>
    <col min="4" max="4" width="11" style="160" customWidth="1"/>
    <col min="5" max="5" width="16" style="160" customWidth="1"/>
    <col min="6" max="6" width="13.5" style="160" customWidth="1"/>
    <col min="7" max="7" width="26" style="160" bestFit="1" customWidth="1"/>
    <col min="8" max="8" width="18.140625" style="225" customWidth="1"/>
    <col min="9" max="16384" width="7.5" style="160"/>
  </cols>
  <sheetData>
    <row r="1" spans="1:8" ht="62.25" customHeight="1">
      <c r="A1" s="286" t="s">
        <v>425</v>
      </c>
      <c r="B1" s="286"/>
      <c r="C1" s="286"/>
      <c r="D1" s="286"/>
      <c r="E1" s="286"/>
      <c r="F1" s="286"/>
      <c r="G1" s="286"/>
      <c r="H1" s="286"/>
    </row>
    <row r="2" spans="1:8" s="163" customFormat="1" ht="26.25" customHeight="1">
      <c r="A2" s="161" t="s">
        <v>241</v>
      </c>
      <c r="B2" s="161" t="s">
        <v>242</v>
      </c>
      <c r="C2" s="161" t="s">
        <v>243</v>
      </c>
      <c r="D2" s="161" t="s">
        <v>244</v>
      </c>
      <c r="E2" s="161" t="s">
        <v>245</v>
      </c>
      <c r="F2" s="161" t="s">
        <v>246</v>
      </c>
      <c r="G2" s="161" t="s">
        <v>247</v>
      </c>
      <c r="H2" s="162" t="s">
        <v>248</v>
      </c>
    </row>
    <row r="3" spans="1:8" s="168" customFormat="1" ht="25.5" customHeight="1">
      <c r="A3" s="164">
        <v>1</v>
      </c>
      <c r="B3" s="287" t="s">
        <v>249</v>
      </c>
      <c r="C3" s="288" t="s">
        <v>250</v>
      </c>
      <c r="D3" s="288" t="s">
        <v>251</v>
      </c>
      <c r="E3" s="288" t="s">
        <v>252</v>
      </c>
      <c r="F3" s="165" t="s">
        <v>253</v>
      </c>
      <c r="G3" s="166" t="s">
        <v>254</v>
      </c>
      <c r="H3" s="167">
        <v>500</v>
      </c>
    </row>
    <row r="4" spans="1:8" s="168" customFormat="1" ht="25.5" customHeight="1">
      <c r="A4" s="164">
        <v>2</v>
      </c>
      <c r="B4" s="287"/>
      <c r="C4" s="288"/>
      <c r="D4" s="288"/>
      <c r="E4" s="288"/>
      <c r="F4" s="165" t="s">
        <v>255</v>
      </c>
      <c r="G4" s="166" t="s">
        <v>256</v>
      </c>
      <c r="H4" s="167">
        <v>500</v>
      </c>
    </row>
    <row r="5" spans="1:8" s="168" customFormat="1" ht="25.5" customHeight="1">
      <c r="A5" s="164">
        <v>3</v>
      </c>
      <c r="B5" s="287"/>
      <c r="C5" s="288"/>
      <c r="D5" s="288"/>
      <c r="E5" s="288"/>
      <c r="F5" s="165" t="s">
        <v>257</v>
      </c>
      <c r="G5" s="166" t="s">
        <v>258</v>
      </c>
      <c r="H5" s="167">
        <v>500</v>
      </c>
    </row>
    <row r="6" spans="1:8" s="168" customFormat="1" ht="25.5" customHeight="1">
      <c r="A6" s="164">
        <v>4</v>
      </c>
      <c r="B6" s="287"/>
      <c r="C6" s="288"/>
      <c r="D6" s="288"/>
      <c r="E6" s="288"/>
      <c r="F6" s="169" t="s">
        <v>259</v>
      </c>
      <c r="G6" s="169" t="s">
        <v>260</v>
      </c>
      <c r="H6" s="170">
        <v>500</v>
      </c>
    </row>
    <row r="7" spans="1:8" s="168" customFormat="1" ht="25.5" customHeight="1">
      <c r="A7" s="164">
        <v>5</v>
      </c>
      <c r="B7" s="171" t="s">
        <v>249</v>
      </c>
      <c r="C7" s="171" t="s">
        <v>250</v>
      </c>
      <c r="D7" s="171" t="s">
        <v>261</v>
      </c>
      <c r="E7" s="171" t="s">
        <v>262</v>
      </c>
      <c r="F7" s="165" t="s">
        <v>263</v>
      </c>
      <c r="G7" s="166" t="s">
        <v>264</v>
      </c>
      <c r="H7" s="167">
        <v>500</v>
      </c>
    </row>
    <row r="8" spans="1:8" s="175" customFormat="1" ht="21" customHeight="1">
      <c r="A8" s="164">
        <v>6</v>
      </c>
      <c r="B8" s="284" t="s">
        <v>265</v>
      </c>
      <c r="C8" s="289" t="s">
        <v>250</v>
      </c>
      <c r="D8" s="289" t="s">
        <v>266</v>
      </c>
      <c r="E8" s="289" t="s">
        <v>267</v>
      </c>
      <c r="F8" s="172" t="s">
        <v>268</v>
      </c>
      <c r="G8" s="173" t="s">
        <v>269</v>
      </c>
      <c r="H8" s="174">
        <v>500</v>
      </c>
    </row>
    <row r="9" spans="1:8" s="175" customFormat="1" ht="21" customHeight="1">
      <c r="A9" s="164">
        <v>7</v>
      </c>
      <c r="B9" s="285"/>
      <c r="C9" s="290"/>
      <c r="D9" s="290"/>
      <c r="E9" s="290"/>
      <c r="F9" s="176" t="s">
        <v>270</v>
      </c>
      <c r="G9" s="173" t="s">
        <v>271</v>
      </c>
      <c r="H9" s="174">
        <v>500</v>
      </c>
    </row>
    <row r="10" spans="1:8" s="168" customFormat="1" ht="25.5" customHeight="1">
      <c r="A10" s="164">
        <v>8</v>
      </c>
      <c r="B10" s="164" t="s">
        <v>249</v>
      </c>
      <c r="C10" s="166" t="s">
        <v>250</v>
      </c>
      <c r="D10" s="166" t="s">
        <v>251</v>
      </c>
      <c r="E10" s="166" t="s">
        <v>272</v>
      </c>
      <c r="F10" s="166" t="s">
        <v>273</v>
      </c>
      <c r="G10" s="166" t="s">
        <v>274</v>
      </c>
      <c r="H10" s="167">
        <v>500</v>
      </c>
    </row>
    <row r="11" spans="1:8" s="177" customFormat="1" ht="25.5" customHeight="1">
      <c r="A11" s="164">
        <v>9</v>
      </c>
      <c r="B11" s="284" t="s">
        <v>249</v>
      </c>
      <c r="C11" s="284" t="s">
        <v>250</v>
      </c>
      <c r="D11" s="284" t="s">
        <v>251</v>
      </c>
      <c r="E11" s="284" t="s">
        <v>275</v>
      </c>
      <c r="F11" s="173" t="s">
        <v>276</v>
      </c>
      <c r="G11" s="173" t="s">
        <v>277</v>
      </c>
      <c r="H11" s="174">
        <v>500</v>
      </c>
    </row>
    <row r="12" spans="1:8" s="177" customFormat="1" ht="25.5" customHeight="1">
      <c r="A12" s="164">
        <v>10</v>
      </c>
      <c r="B12" s="285"/>
      <c r="C12" s="285"/>
      <c r="D12" s="285"/>
      <c r="E12" s="285"/>
      <c r="F12" s="173" t="s">
        <v>278</v>
      </c>
      <c r="G12" s="173" t="s">
        <v>279</v>
      </c>
      <c r="H12" s="174">
        <v>500</v>
      </c>
    </row>
    <row r="13" spans="1:8" s="177" customFormat="1" ht="25.5" customHeight="1">
      <c r="A13" s="164">
        <v>11</v>
      </c>
      <c r="B13" s="284" t="s">
        <v>249</v>
      </c>
      <c r="C13" s="284" t="s">
        <v>250</v>
      </c>
      <c r="D13" s="284" t="s">
        <v>261</v>
      </c>
      <c r="E13" s="284" t="s">
        <v>280</v>
      </c>
      <c r="F13" s="178" t="s">
        <v>281</v>
      </c>
      <c r="G13" s="178" t="s">
        <v>254</v>
      </c>
      <c r="H13" s="179">
        <v>500</v>
      </c>
    </row>
    <row r="14" spans="1:8" s="177" customFormat="1" ht="25.5" customHeight="1">
      <c r="A14" s="164">
        <v>12</v>
      </c>
      <c r="B14" s="285"/>
      <c r="C14" s="285"/>
      <c r="D14" s="285"/>
      <c r="E14" s="285"/>
      <c r="F14" s="178" t="s">
        <v>282</v>
      </c>
      <c r="G14" s="178" t="s">
        <v>283</v>
      </c>
      <c r="H14" s="179">
        <v>500</v>
      </c>
    </row>
    <row r="15" spans="1:8" s="177" customFormat="1" ht="25.5" customHeight="1">
      <c r="A15" s="164">
        <v>13</v>
      </c>
      <c r="B15" s="180" t="s">
        <v>249</v>
      </c>
      <c r="C15" s="173" t="s">
        <v>250</v>
      </c>
      <c r="D15" s="173" t="s">
        <v>251</v>
      </c>
      <c r="E15" s="173" t="s">
        <v>284</v>
      </c>
      <c r="F15" s="173" t="s">
        <v>285</v>
      </c>
      <c r="G15" s="173" t="s">
        <v>254</v>
      </c>
      <c r="H15" s="174">
        <v>500</v>
      </c>
    </row>
    <row r="16" spans="1:8" s="168" customFormat="1" ht="25.5" customHeight="1">
      <c r="A16" s="164">
        <v>14</v>
      </c>
      <c r="B16" s="164" t="s">
        <v>249</v>
      </c>
      <c r="C16" s="166" t="s">
        <v>250</v>
      </c>
      <c r="D16" s="166" t="s">
        <v>251</v>
      </c>
      <c r="E16" s="166" t="s">
        <v>286</v>
      </c>
      <c r="F16" s="166" t="s">
        <v>287</v>
      </c>
      <c r="G16" s="166" t="s">
        <v>254</v>
      </c>
      <c r="H16" s="167">
        <v>500</v>
      </c>
    </row>
    <row r="17" spans="1:9" s="168" customFormat="1" ht="25.5" customHeight="1">
      <c r="A17" s="164">
        <v>15</v>
      </c>
      <c r="B17" s="164" t="s">
        <v>249</v>
      </c>
      <c r="C17" s="166" t="s">
        <v>250</v>
      </c>
      <c r="D17" s="166" t="s">
        <v>251</v>
      </c>
      <c r="E17" s="166" t="s">
        <v>288</v>
      </c>
      <c r="F17" s="166" t="s">
        <v>289</v>
      </c>
      <c r="G17" s="166" t="s">
        <v>254</v>
      </c>
      <c r="H17" s="167">
        <v>500</v>
      </c>
    </row>
    <row r="18" spans="1:9" s="175" customFormat="1" ht="21" customHeight="1">
      <c r="A18" s="164">
        <v>16</v>
      </c>
      <c r="B18" s="164" t="s">
        <v>249</v>
      </c>
      <c r="C18" s="173" t="s">
        <v>250</v>
      </c>
      <c r="D18" s="181" t="s">
        <v>290</v>
      </c>
      <c r="E18" s="172" t="s">
        <v>291</v>
      </c>
      <c r="F18" s="182" t="s">
        <v>292</v>
      </c>
      <c r="G18" s="173" t="s">
        <v>387</v>
      </c>
      <c r="H18" s="174">
        <v>500</v>
      </c>
    </row>
    <row r="19" spans="1:9" s="168" customFormat="1" ht="25.5" customHeight="1">
      <c r="A19" s="164">
        <v>17</v>
      </c>
      <c r="B19" s="287" t="s">
        <v>249</v>
      </c>
      <c r="C19" s="294" t="s">
        <v>250</v>
      </c>
      <c r="D19" s="294" t="s">
        <v>251</v>
      </c>
      <c r="E19" s="295" t="s">
        <v>293</v>
      </c>
      <c r="F19" s="183" t="s">
        <v>294</v>
      </c>
      <c r="G19" s="183" t="s">
        <v>295</v>
      </c>
      <c r="H19" s="184">
        <v>500</v>
      </c>
    </row>
    <row r="20" spans="1:9" s="177" customFormat="1" ht="25.5" customHeight="1">
      <c r="A20" s="164">
        <v>18</v>
      </c>
      <c r="B20" s="287"/>
      <c r="C20" s="294"/>
      <c r="D20" s="294"/>
      <c r="E20" s="295"/>
      <c r="F20" s="182" t="s">
        <v>296</v>
      </c>
      <c r="G20" s="182" t="s">
        <v>295</v>
      </c>
      <c r="H20" s="185">
        <v>500</v>
      </c>
    </row>
    <row r="21" spans="1:9" s="168" customFormat="1" ht="25.5" customHeight="1">
      <c r="A21" s="164">
        <v>19</v>
      </c>
      <c r="B21" s="291" t="s">
        <v>249</v>
      </c>
      <c r="C21" s="291" t="s">
        <v>250</v>
      </c>
      <c r="D21" s="291" t="s">
        <v>251</v>
      </c>
      <c r="E21" s="291" t="s">
        <v>297</v>
      </c>
      <c r="F21" s="166" t="s">
        <v>298</v>
      </c>
      <c r="G21" s="166" t="s">
        <v>299</v>
      </c>
      <c r="H21" s="167">
        <v>500</v>
      </c>
    </row>
    <row r="22" spans="1:9" s="168" customFormat="1" ht="25.5" customHeight="1">
      <c r="A22" s="164">
        <v>20</v>
      </c>
      <c r="B22" s="292"/>
      <c r="C22" s="292"/>
      <c r="D22" s="292"/>
      <c r="E22" s="292"/>
      <c r="F22" s="166" t="s">
        <v>300</v>
      </c>
      <c r="G22" s="166" t="s">
        <v>301</v>
      </c>
      <c r="H22" s="167">
        <v>500</v>
      </c>
    </row>
    <row r="23" spans="1:9" s="177" customFormat="1" ht="25.5" customHeight="1">
      <c r="A23" s="164">
        <v>21</v>
      </c>
      <c r="B23" s="180" t="s">
        <v>249</v>
      </c>
      <c r="C23" s="173" t="s">
        <v>250</v>
      </c>
      <c r="D23" s="173" t="s">
        <v>251</v>
      </c>
      <c r="E23" s="173" t="s">
        <v>302</v>
      </c>
      <c r="F23" s="173" t="s">
        <v>303</v>
      </c>
      <c r="G23" s="173" t="s">
        <v>299</v>
      </c>
      <c r="H23" s="174">
        <v>500</v>
      </c>
    </row>
    <row r="24" spans="1:9" s="177" customFormat="1" ht="25.5" customHeight="1">
      <c r="A24" s="164">
        <v>22</v>
      </c>
      <c r="B24" s="164" t="s">
        <v>249</v>
      </c>
      <c r="C24" s="173" t="s">
        <v>250</v>
      </c>
      <c r="D24" s="173" t="s">
        <v>251</v>
      </c>
      <c r="E24" s="173" t="s">
        <v>304</v>
      </c>
      <c r="F24" s="173" t="s">
        <v>305</v>
      </c>
      <c r="G24" s="173" t="s">
        <v>254</v>
      </c>
      <c r="H24" s="174">
        <v>500</v>
      </c>
    </row>
    <row r="25" spans="1:9" s="175" customFormat="1" ht="27" customHeight="1">
      <c r="A25" s="164">
        <v>23</v>
      </c>
      <c r="B25" s="186" t="s">
        <v>265</v>
      </c>
      <c r="C25" s="173" t="s">
        <v>306</v>
      </c>
      <c r="D25" s="187" t="s">
        <v>307</v>
      </c>
      <c r="E25" s="172" t="s">
        <v>308</v>
      </c>
      <c r="F25" s="172" t="s">
        <v>309</v>
      </c>
      <c r="G25" s="188" t="s">
        <v>269</v>
      </c>
      <c r="H25" s="179">
        <v>500</v>
      </c>
      <c r="I25" s="189"/>
    </row>
    <row r="26" spans="1:9" s="193" customFormat="1" ht="21" customHeight="1">
      <c r="A26" s="164">
        <v>24</v>
      </c>
      <c r="B26" s="291" t="s">
        <v>265</v>
      </c>
      <c r="C26" s="291" t="s">
        <v>306</v>
      </c>
      <c r="D26" s="291" t="s">
        <v>307</v>
      </c>
      <c r="E26" s="291" t="s">
        <v>310</v>
      </c>
      <c r="F26" s="165" t="s">
        <v>311</v>
      </c>
      <c r="G26" s="190" t="s">
        <v>312</v>
      </c>
      <c r="H26" s="191">
        <v>500</v>
      </c>
      <c r="I26" s="192"/>
    </row>
    <row r="27" spans="1:9" s="193" customFormat="1" ht="21" customHeight="1">
      <c r="A27" s="164">
        <v>25</v>
      </c>
      <c r="B27" s="292"/>
      <c r="C27" s="292"/>
      <c r="D27" s="292"/>
      <c r="E27" s="292"/>
      <c r="F27" s="165" t="s">
        <v>313</v>
      </c>
      <c r="G27" s="190" t="s">
        <v>314</v>
      </c>
      <c r="H27" s="191">
        <v>500</v>
      </c>
      <c r="I27" s="192"/>
    </row>
    <row r="28" spans="1:9" s="193" customFormat="1" ht="21" customHeight="1">
      <c r="A28" s="164">
        <v>26</v>
      </c>
      <c r="B28" s="293" t="s">
        <v>265</v>
      </c>
      <c r="C28" s="289" t="s">
        <v>306</v>
      </c>
      <c r="D28" s="289" t="s">
        <v>315</v>
      </c>
      <c r="E28" s="294" t="s">
        <v>316</v>
      </c>
      <c r="F28" s="166" t="s">
        <v>317</v>
      </c>
      <c r="G28" s="166" t="s">
        <v>269</v>
      </c>
      <c r="H28" s="167">
        <v>497</v>
      </c>
    </row>
    <row r="29" spans="1:9" s="175" customFormat="1" ht="21" customHeight="1">
      <c r="A29" s="164">
        <v>27</v>
      </c>
      <c r="B29" s="293"/>
      <c r="C29" s="290" t="s">
        <v>306</v>
      </c>
      <c r="D29" s="290" t="s">
        <v>315</v>
      </c>
      <c r="E29" s="294"/>
      <c r="F29" s="194" t="s">
        <v>318</v>
      </c>
      <c r="G29" s="194" t="s">
        <v>319</v>
      </c>
      <c r="H29" s="195">
        <v>500</v>
      </c>
    </row>
    <row r="30" spans="1:9" s="193" customFormat="1" ht="21" customHeight="1">
      <c r="A30" s="164">
        <v>28</v>
      </c>
      <c r="B30" s="297" t="s">
        <v>265</v>
      </c>
      <c r="C30" s="299" t="s">
        <v>306</v>
      </c>
      <c r="D30" s="299" t="s">
        <v>307</v>
      </c>
      <c r="E30" s="298" t="s">
        <v>320</v>
      </c>
      <c r="F30" s="196" t="s">
        <v>321</v>
      </c>
      <c r="G30" s="196" t="s">
        <v>269</v>
      </c>
      <c r="H30" s="197">
        <v>499</v>
      </c>
      <c r="I30" s="198"/>
    </row>
    <row r="31" spans="1:9" s="193" customFormat="1" ht="21" customHeight="1">
      <c r="A31" s="164">
        <v>29</v>
      </c>
      <c r="B31" s="297"/>
      <c r="C31" s="300"/>
      <c r="D31" s="300"/>
      <c r="E31" s="298"/>
      <c r="F31" s="196" t="s">
        <v>322</v>
      </c>
      <c r="G31" s="196" t="s">
        <v>323</v>
      </c>
      <c r="H31" s="197">
        <v>500</v>
      </c>
      <c r="I31" s="198"/>
    </row>
    <row r="32" spans="1:9" s="193" customFormat="1" ht="21" customHeight="1">
      <c r="A32" s="164">
        <v>30</v>
      </c>
      <c r="B32" s="297"/>
      <c r="C32" s="301"/>
      <c r="D32" s="301" t="s">
        <v>307</v>
      </c>
      <c r="E32" s="298"/>
      <c r="F32" s="199" t="s">
        <v>324</v>
      </c>
      <c r="G32" s="199" t="s">
        <v>269</v>
      </c>
      <c r="H32" s="200">
        <v>500</v>
      </c>
      <c r="I32" s="198"/>
    </row>
    <row r="33" spans="1:9" s="193" customFormat="1" ht="21" customHeight="1">
      <c r="A33" s="164">
        <v>31</v>
      </c>
      <c r="B33" s="201" t="s">
        <v>265</v>
      </c>
      <c r="C33" s="202" t="s">
        <v>306</v>
      </c>
      <c r="D33" s="202" t="s">
        <v>307</v>
      </c>
      <c r="E33" s="172" t="s">
        <v>325</v>
      </c>
      <c r="F33" s="196" t="s">
        <v>326</v>
      </c>
      <c r="G33" s="196" t="s">
        <v>269</v>
      </c>
      <c r="H33" s="197">
        <v>500</v>
      </c>
      <c r="I33" s="192"/>
    </row>
    <row r="34" spans="1:9" s="175" customFormat="1" ht="21" customHeight="1">
      <c r="A34" s="164">
        <v>32</v>
      </c>
      <c r="B34" s="293" t="s">
        <v>265</v>
      </c>
      <c r="C34" s="289" t="s">
        <v>306</v>
      </c>
      <c r="D34" s="289" t="s">
        <v>307</v>
      </c>
      <c r="E34" s="296" t="s">
        <v>327</v>
      </c>
      <c r="F34" s="203" t="s">
        <v>328</v>
      </c>
      <c r="G34" s="203" t="s">
        <v>258</v>
      </c>
      <c r="H34" s="204">
        <v>500</v>
      </c>
      <c r="I34" s="189"/>
    </row>
    <row r="35" spans="1:9" s="175" customFormat="1" ht="21" customHeight="1">
      <c r="A35" s="164">
        <v>33</v>
      </c>
      <c r="B35" s="293"/>
      <c r="C35" s="290" t="s">
        <v>306</v>
      </c>
      <c r="D35" s="290" t="s">
        <v>307</v>
      </c>
      <c r="E35" s="296"/>
      <c r="F35" s="194" t="s">
        <v>329</v>
      </c>
      <c r="G35" s="194" t="s">
        <v>330</v>
      </c>
      <c r="H35" s="195">
        <v>500</v>
      </c>
      <c r="I35" s="189"/>
    </row>
    <row r="36" spans="1:9" s="175" customFormat="1" ht="21" customHeight="1">
      <c r="A36" s="164">
        <v>34</v>
      </c>
      <c r="B36" s="293" t="s">
        <v>265</v>
      </c>
      <c r="C36" s="289" t="s">
        <v>306</v>
      </c>
      <c r="D36" s="289" t="s">
        <v>307</v>
      </c>
      <c r="E36" s="296" t="s">
        <v>331</v>
      </c>
      <c r="F36" s="203" t="s">
        <v>332</v>
      </c>
      <c r="G36" s="203" t="s">
        <v>333</v>
      </c>
      <c r="H36" s="204">
        <v>500</v>
      </c>
      <c r="I36" s="189"/>
    </row>
    <row r="37" spans="1:9" s="175" customFormat="1" ht="21" customHeight="1">
      <c r="A37" s="164">
        <v>35</v>
      </c>
      <c r="B37" s="293"/>
      <c r="C37" s="290" t="s">
        <v>306</v>
      </c>
      <c r="D37" s="290" t="s">
        <v>307</v>
      </c>
      <c r="E37" s="296"/>
      <c r="F37" s="194" t="s">
        <v>334</v>
      </c>
      <c r="G37" s="194" t="s">
        <v>335</v>
      </c>
      <c r="H37" s="195">
        <v>500</v>
      </c>
      <c r="I37" s="189"/>
    </row>
    <row r="38" spans="1:9" s="193" customFormat="1" ht="21" customHeight="1">
      <c r="A38" s="164">
        <v>36</v>
      </c>
      <c r="B38" s="297" t="s">
        <v>265</v>
      </c>
      <c r="C38" s="289" t="s">
        <v>306</v>
      </c>
      <c r="D38" s="289" t="s">
        <v>307</v>
      </c>
      <c r="E38" s="298" t="s">
        <v>336</v>
      </c>
      <c r="F38" s="196" t="s">
        <v>337</v>
      </c>
      <c r="G38" s="196" t="s">
        <v>338</v>
      </c>
      <c r="H38" s="197">
        <v>500</v>
      </c>
      <c r="I38" s="192"/>
    </row>
    <row r="39" spans="1:9" s="193" customFormat="1" ht="21" customHeight="1">
      <c r="A39" s="164">
        <v>37</v>
      </c>
      <c r="B39" s="297"/>
      <c r="C39" s="290" t="s">
        <v>306</v>
      </c>
      <c r="D39" s="290" t="s">
        <v>307</v>
      </c>
      <c r="E39" s="298"/>
      <c r="F39" s="205" t="s">
        <v>339</v>
      </c>
      <c r="G39" s="205" t="s">
        <v>318</v>
      </c>
      <c r="H39" s="206">
        <v>500</v>
      </c>
      <c r="I39" s="192"/>
    </row>
    <row r="40" spans="1:9" s="193" customFormat="1" ht="21" customHeight="1">
      <c r="A40" s="164">
        <v>38</v>
      </c>
      <c r="B40" s="297" t="s">
        <v>265</v>
      </c>
      <c r="C40" s="299" t="s">
        <v>306</v>
      </c>
      <c r="D40" s="299" t="s">
        <v>307</v>
      </c>
      <c r="E40" s="298" t="s">
        <v>340</v>
      </c>
      <c r="F40" s="207" t="s">
        <v>341</v>
      </c>
      <c r="G40" s="208" t="s">
        <v>258</v>
      </c>
      <c r="H40" s="209">
        <v>500</v>
      </c>
      <c r="I40" s="192"/>
    </row>
    <row r="41" spans="1:9" s="193" customFormat="1" ht="21" customHeight="1">
      <c r="A41" s="164">
        <v>39</v>
      </c>
      <c r="B41" s="297"/>
      <c r="C41" s="301"/>
      <c r="D41" s="301" t="s">
        <v>307</v>
      </c>
      <c r="E41" s="298"/>
      <c r="F41" s="205" t="s">
        <v>342</v>
      </c>
      <c r="G41" s="205" t="s">
        <v>271</v>
      </c>
      <c r="H41" s="206">
        <v>492.45</v>
      </c>
      <c r="I41" s="192"/>
    </row>
    <row r="42" spans="1:9" s="175" customFormat="1" ht="21" customHeight="1">
      <c r="A42" s="164">
        <v>40</v>
      </c>
      <c r="B42" s="293" t="s">
        <v>265</v>
      </c>
      <c r="C42" s="289" t="s">
        <v>306</v>
      </c>
      <c r="D42" s="307" t="s">
        <v>323</v>
      </c>
      <c r="E42" s="296" t="s">
        <v>343</v>
      </c>
      <c r="F42" s="210" t="s">
        <v>344</v>
      </c>
      <c r="G42" s="211" t="s">
        <v>254</v>
      </c>
      <c r="H42" s="212">
        <v>500</v>
      </c>
      <c r="I42" s="189"/>
    </row>
    <row r="43" spans="1:9" s="175" customFormat="1" ht="21" customHeight="1">
      <c r="A43" s="164">
        <v>41</v>
      </c>
      <c r="B43" s="293"/>
      <c r="C43" s="290"/>
      <c r="D43" s="308"/>
      <c r="E43" s="296"/>
      <c r="F43" s="213" t="s">
        <v>345</v>
      </c>
      <c r="G43" s="214" t="s">
        <v>279</v>
      </c>
      <c r="H43" s="215">
        <v>500</v>
      </c>
      <c r="I43" s="189"/>
    </row>
    <row r="44" spans="1:9" s="175" customFormat="1" ht="27" customHeight="1">
      <c r="A44" s="164">
        <v>42</v>
      </c>
      <c r="B44" s="293" t="s">
        <v>265</v>
      </c>
      <c r="C44" s="289" t="s">
        <v>306</v>
      </c>
      <c r="D44" s="289" t="s">
        <v>307</v>
      </c>
      <c r="E44" s="302" t="s">
        <v>346</v>
      </c>
      <c r="F44" s="216" t="s">
        <v>347</v>
      </c>
      <c r="G44" s="216" t="s">
        <v>348</v>
      </c>
      <c r="H44" s="179">
        <v>498</v>
      </c>
    </row>
    <row r="45" spans="1:9" s="175" customFormat="1" ht="27" customHeight="1">
      <c r="A45" s="164">
        <v>43</v>
      </c>
      <c r="B45" s="293"/>
      <c r="C45" s="290" t="s">
        <v>306</v>
      </c>
      <c r="D45" s="290" t="s">
        <v>307</v>
      </c>
      <c r="E45" s="303"/>
      <c r="F45" s="216" t="s">
        <v>349</v>
      </c>
      <c r="G45" s="216" t="s">
        <v>350</v>
      </c>
      <c r="H45" s="179">
        <v>500</v>
      </c>
      <c r="I45" s="189"/>
    </row>
    <row r="46" spans="1:9" s="193" customFormat="1" ht="21" customHeight="1">
      <c r="A46" s="164">
        <v>44</v>
      </c>
      <c r="B46" s="297" t="s">
        <v>265</v>
      </c>
      <c r="C46" s="299" t="s">
        <v>306</v>
      </c>
      <c r="D46" s="304" t="s">
        <v>307</v>
      </c>
      <c r="E46" s="298" t="s">
        <v>351</v>
      </c>
      <c r="F46" s="165" t="s">
        <v>352</v>
      </c>
      <c r="G46" s="165" t="s">
        <v>353</v>
      </c>
      <c r="H46" s="191">
        <v>0</v>
      </c>
      <c r="I46" s="192"/>
    </row>
    <row r="47" spans="1:9" s="193" customFormat="1" ht="21" customHeight="1">
      <c r="A47" s="164">
        <v>45</v>
      </c>
      <c r="B47" s="297"/>
      <c r="C47" s="300"/>
      <c r="D47" s="305"/>
      <c r="E47" s="298"/>
      <c r="F47" s="165" t="s">
        <v>354</v>
      </c>
      <c r="G47" s="165" t="s">
        <v>355</v>
      </c>
      <c r="H47" s="191">
        <v>500</v>
      </c>
      <c r="I47" s="192"/>
    </row>
    <row r="48" spans="1:9" s="193" customFormat="1" ht="21" customHeight="1">
      <c r="A48" s="164">
        <v>46</v>
      </c>
      <c r="B48" s="297"/>
      <c r="C48" s="301"/>
      <c r="D48" s="306"/>
      <c r="E48" s="298"/>
      <c r="F48" s="205" t="s">
        <v>356</v>
      </c>
      <c r="G48" s="205" t="s">
        <v>271</v>
      </c>
      <c r="H48" s="206">
        <v>499</v>
      </c>
      <c r="I48" s="192"/>
    </row>
    <row r="49" spans="1:9" s="193" customFormat="1" ht="21" customHeight="1">
      <c r="A49" s="164">
        <v>47</v>
      </c>
      <c r="B49" s="297" t="s">
        <v>265</v>
      </c>
      <c r="C49" s="289" t="s">
        <v>306</v>
      </c>
      <c r="D49" s="289" t="s">
        <v>307</v>
      </c>
      <c r="E49" s="298" t="s">
        <v>357</v>
      </c>
      <c r="F49" s="205" t="s">
        <v>358</v>
      </c>
      <c r="G49" s="205" t="s">
        <v>359</v>
      </c>
      <c r="H49" s="206">
        <v>500</v>
      </c>
      <c r="I49" s="192"/>
    </row>
    <row r="50" spans="1:9" s="193" customFormat="1" ht="21" customHeight="1">
      <c r="A50" s="164">
        <v>48</v>
      </c>
      <c r="B50" s="297"/>
      <c r="C50" s="290" t="s">
        <v>306</v>
      </c>
      <c r="D50" s="290" t="s">
        <v>307</v>
      </c>
      <c r="E50" s="298"/>
      <c r="F50" s="205" t="s">
        <v>360</v>
      </c>
      <c r="G50" s="205" t="s">
        <v>271</v>
      </c>
      <c r="H50" s="206">
        <v>500</v>
      </c>
      <c r="I50" s="192"/>
    </row>
    <row r="51" spans="1:9" s="175" customFormat="1" ht="21" customHeight="1">
      <c r="A51" s="164">
        <v>49</v>
      </c>
      <c r="B51" s="201" t="s">
        <v>265</v>
      </c>
      <c r="C51" s="202" t="s">
        <v>306</v>
      </c>
      <c r="D51" s="202" t="s">
        <v>307</v>
      </c>
      <c r="E51" s="172" t="s">
        <v>361</v>
      </c>
      <c r="F51" s="194" t="s">
        <v>362</v>
      </c>
      <c r="G51" s="194" t="s">
        <v>363</v>
      </c>
      <c r="H51" s="206">
        <v>500</v>
      </c>
      <c r="I51" s="189"/>
    </row>
    <row r="52" spans="1:9" s="193" customFormat="1" ht="21" customHeight="1">
      <c r="A52" s="164">
        <v>50</v>
      </c>
      <c r="B52" s="201" t="s">
        <v>265</v>
      </c>
      <c r="C52" s="202" t="s">
        <v>306</v>
      </c>
      <c r="D52" s="202" t="s">
        <v>307</v>
      </c>
      <c r="E52" s="172" t="s">
        <v>364</v>
      </c>
      <c r="F52" s="205" t="s">
        <v>365</v>
      </c>
      <c r="G52" s="205" t="s">
        <v>366</v>
      </c>
      <c r="H52" s="206">
        <v>500</v>
      </c>
      <c r="I52" s="192"/>
    </row>
    <row r="53" spans="1:9" s="168" customFormat="1" ht="25.5" customHeight="1">
      <c r="A53" s="164">
        <v>51</v>
      </c>
      <c r="B53" s="164" t="s">
        <v>249</v>
      </c>
      <c r="C53" s="166" t="s">
        <v>367</v>
      </c>
      <c r="D53" s="166" t="s">
        <v>251</v>
      </c>
      <c r="E53" s="166" t="s">
        <v>368</v>
      </c>
      <c r="F53" s="217" t="s">
        <v>369</v>
      </c>
      <c r="G53" s="217" t="s">
        <v>370</v>
      </c>
      <c r="H53" s="191">
        <v>500</v>
      </c>
    </row>
    <row r="54" spans="1:9" s="168" customFormat="1" ht="27.75" customHeight="1">
      <c r="A54" s="164">
        <v>52</v>
      </c>
      <c r="B54" s="164" t="s">
        <v>249</v>
      </c>
      <c r="C54" s="166" t="s">
        <v>367</v>
      </c>
      <c r="D54" s="164" t="s">
        <v>290</v>
      </c>
      <c r="E54" s="218" t="s">
        <v>371</v>
      </c>
      <c r="F54" s="183" t="s">
        <v>372</v>
      </c>
      <c r="G54" s="218" t="s">
        <v>373</v>
      </c>
      <c r="H54" s="219">
        <v>500</v>
      </c>
    </row>
    <row r="55" spans="1:9" s="175" customFormat="1" ht="21" customHeight="1">
      <c r="A55" s="164">
        <v>53</v>
      </c>
      <c r="B55" s="293" t="s">
        <v>249</v>
      </c>
      <c r="C55" s="289" t="s">
        <v>367</v>
      </c>
      <c r="D55" s="289" t="s">
        <v>266</v>
      </c>
      <c r="E55" s="311" t="s">
        <v>374</v>
      </c>
      <c r="F55" s="173" t="s">
        <v>375</v>
      </c>
      <c r="G55" s="173" t="s">
        <v>376</v>
      </c>
      <c r="H55" s="174">
        <v>500</v>
      </c>
    </row>
    <row r="56" spans="1:9" s="175" customFormat="1" ht="21" customHeight="1">
      <c r="A56" s="164">
        <v>54</v>
      </c>
      <c r="B56" s="293"/>
      <c r="C56" s="290"/>
      <c r="D56" s="290" t="s">
        <v>290</v>
      </c>
      <c r="E56" s="311"/>
      <c r="F56" s="181" t="s">
        <v>377</v>
      </c>
      <c r="G56" s="181" t="s">
        <v>376</v>
      </c>
      <c r="H56" s="220">
        <v>500</v>
      </c>
    </row>
    <row r="57" spans="1:9" s="175" customFormat="1" ht="21" customHeight="1">
      <c r="A57" s="164">
        <v>55</v>
      </c>
      <c r="B57" s="201" t="s">
        <v>265</v>
      </c>
      <c r="C57" s="202" t="s">
        <v>378</v>
      </c>
      <c r="D57" s="202" t="s">
        <v>307</v>
      </c>
      <c r="E57" s="173" t="s">
        <v>379</v>
      </c>
      <c r="F57" s="172" t="s">
        <v>380</v>
      </c>
      <c r="G57" s="188" t="s">
        <v>359</v>
      </c>
      <c r="H57" s="179">
        <v>500</v>
      </c>
    </row>
    <row r="58" spans="1:9" s="193" customFormat="1" ht="21" customHeight="1">
      <c r="A58" s="164">
        <v>56</v>
      </c>
      <c r="B58" s="297" t="s">
        <v>265</v>
      </c>
      <c r="C58" s="299" t="s">
        <v>378</v>
      </c>
      <c r="D58" s="299" t="s">
        <v>307</v>
      </c>
      <c r="E58" s="288" t="s">
        <v>381</v>
      </c>
      <c r="F58" s="165" t="s">
        <v>382</v>
      </c>
      <c r="G58" s="190" t="s">
        <v>383</v>
      </c>
      <c r="H58" s="191">
        <v>490</v>
      </c>
      <c r="I58" s="192"/>
    </row>
    <row r="59" spans="1:9" s="193" customFormat="1" ht="21" customHeight="1">
      <c r="A59" s="164">
        <v>57</v>
      </c>
      <c r="B59" s="297"/>
      <c r="C59" s="301"/>
      <c r="D59" s="301" t="s">
        <v>307</v>
      </c>
      <c r="E59" s="288"/>
      <c r="F59" s="199" t="s">
        <v>384</v>
      </c>
      <c r="G59" s="205" t="s">
        <v>254</v>
      </c>
      <c r="H59" s="206">
        <v>500</v>
      </c>
      <c r="I59" s="192"/>
    </row>
    <row r="60" spans="1:9" s="175" customFormat="1" ht="21" customHeight="1">
      <c r="A60" s="164">
        <v>58</v>
      </c>
      <c r="B60" s="309" t="s">
        <v>249</v>
      </c>
      <c r="C60" s="289" t="s">
        <v>367</v>
      </c>
      <c r="D60" s="289" t="s">
        <v>307</v>
      </c>
      <c r="E60" s="289" t="s">
        <v>385</v>
      </c>
      <c r="F60" s="172" t="s">
        <v>386</v>
      </c>
      <c r="G60" s="188" t="s">
        <v>387</v>
      </c>
      <c r="H60" s="179">
        <v>500</v>
      </c>
    </row>
    <row r="61" spans="1:9" s="175" customFormat="1" ht="21" customHeight="1">
      <c r="A61" s="164">
        <v>59</v>
      </c>
      <c r="B61" s="310"/>
      <c r="C61" s="290"/>
      <c r="D61" s="290"/>
      <c r="E61" s="290"/>
      <c r="F61" s="172" t="s">
        <v>388</v>
      </c>
      <c r="G61" s="188" t="s">
        <v>389</v>
      </c>
      <c r="H61" s="179">
        <v>500</v>
      </c>
    </row>
    <row r="62" spans="1:9" s="193" customFormat="1" ht="21" customHeight="1">
      <c r="A62" s="164">
        <v>60</v>
      </c>
      <c r="B62" s="221" t="s">
        <v>265</v>
      </c>
      <c r="C62" s="166" t="s">
        <v>367</v>
      </c>
      <c r="D62" s="166" t="s">
        <v>307</v>
      </c>
      <c r="E62" s="199" t="s">
        <v>390</v>
      </c>
      <c r="F62" s="165" t="s">
        <v>391</v>
      </c>
      <c r="G62" s="190" t="s">
        <v>363</v>
      </c>
      <c r="H62" s="191">
        <v>500</v>
      </c>
    </row>
    <row r="63" spans="1:9" s="193" customFormat="1" ht="21" customHeight="1">
      <c r="A63" s="164">
        <v>61</v>
      </c>
      <c r="B63" s="297" t="s">
        <v>265</v>
      </c>
      <c r="C63" s="299" t="s">
        <v>367</v>
      </c>
      <c r="D63" s="299" t="s">
        <v>307</v>
      </c>
      <c r="E63" s="288" t="s">
        <v>392</v>
      </c>
      <c r="F63" s="165" t="s">
        <v>393</v>
      </c>
      <c r="G63" s="190" t="s">
        <v>394</v>
      </c>
      <c r="H63" s="191">
        <v>500</v>
      </c>
    </row>
    <row r="64" spans="1:9" s="193" customFormat="1" ht="21" customHeight="1">
      <c r="A64" s="164">
        <v>62</v>
      </c>
      <c r="B64" s="297"/>
      <c r="C64" s="301"/>
      <c r="D64" s="301" t="s">
        <v>307</v>
      </c>
      <c r="E64" s="288"/>
      <c r="F64" s="199" t="s">
        <v>395</v>
      </c>
      <c r="G64" s="205" t="s">
        <v>279</v>
      </c>
      <c r="H64" s="206">
        <v>500</v>
      </c>
    </row>
    <row r="65" spans="1:8" s="175" customFormat="1" ht="21" customHeight="1">
      <c r="A65" s="164">
        <v>63</v>
      </c>
      <c r="B65" s="309" t="s">
        <v>265</v>
      </c>
      <c r="C65" s="309" t="s">
        <v>367</v>
      </c>
      <c r="D65" s="309" t="s">
        <v>307</v>
      </c>
      <c r="E65" s="309" t="s">
        <v>396</v>
      </c>
      <c r="F65" s="181" t="s">
        <v>397</v>
      </c>
      <c r="G65" s="181" t="s">
        <v>254</v>
      </c>
      <c r="H65" s="220">
        <v>500</v>
      </c>
    </row>
    <row r="66" spans="1:8" s="175" customFormat="1" ht="21" customHeight="1">
      <c r="A66" s="164">
        <v>64</v>
      </c>
      <c r="B66" s="310"/>
      <c r="C66" s="310"/>
      <c r="D66" s="310"/>
      <c r="E66" s="310"/>
      <c r="F66" s="172" t="s">
        <v>398</v>
      </c>
      <c r="G66" s="188" t="s">
        <v>279</v>
      </c>
      <c r="H66" s="179">
        <v>500</v>
      </c>
    </row>
    <row r="67" spans="1:8" s="175" customFormat="1" ht="28.75" customHeight="1">
      <c r="A67" s="164">
        <v>65</v>
      </c>
      <c r="B67" s="293" t="s">
        <v>265</v>
      </c>
      <c r="C67" s="289" t="s">
        <v>378</v>
      </c>
      <c r="D67" s="289" t="s">
        <v>307</v>
      </c>
      <c r="E67" s="294" t="s">
        <v>399</v>
      </c>
      <c r="F67" s="194" t="s">
        <v>400</v>
      </c>
      <c r="G67" s="173" t="s">
        <v>279</v>
      </c>
      <c r="H67" s="174">
        <v>500</v>
      </c>
    </row>
    <row r="68" spans="1:8" s="175" customFormat="1" ht="28.75" customHeight="1">
      <c r="A68" s="164">
        <v>66</v>
      </c>
      <c r="B68" s="293"/>
      <c r="C68" s="312"/>
      <c r="D68" s="312"/>
      <c r="E68" s="294"/>
      <c r="F68" s="181" t="s">
        <v>401</v>
      </c>
      <c r="G68" s="194" t="s">
        <v>402</v>
      </c>
      <c r="H68" s="195">
        <v>500</v>
      </c>
    </row>
    <row r="69" spans="1:8" s="175" customFormat="1" ht="28.75" customHeight="1">
      <c r="A69" s="164">
        <v>67</v>
      </c>
      <c r="B69" s="293"/>
      <c r="C69" s="290"/>
      <c r="D69" s="290"/>
      <c r="E69" s="294"/>
      <c r="F69" s="181" t="s">
        <v>403</v>
      </c>
      <c r="G69" s="194" t="s">
        <v>404</v>
      </c>
      <c r="H69" s="195">
        <v>500</v>
      </c>
    </row>
    <row r="70" spans="1:8" s="193" customFormat="1" ht="21" customHeight="1">
      <c r="A70" s="164">
        <v>68</v>
      </c>
      <c r="B70" s="313" t="s">
        <v>265</v>
      </c>
      <c r="C70" s="313" t="s">
        <v>367</v>
      </c>
      <c r="D70" s="313" t="s">
        <v>323</v>
      </c>
      <c r="E70" s="313" t="s">
        <v>405</v>
      </c>
      <c r="F70" s="199" t="s">
        <v>406</v>
      </c>
      <c r="G70" s="199" t="s">
        <v>353</v>
      </c>
      <c r="H70" s="200">
        <v>500</v>
      </c>
    </row>
    <row r="71" spans="1:8" s="193" customFormat="1" ht="21" customHeight="1">
      <c r="A71" s="164">
        <v>69</v>
      </c>
      <c r="B71" s="314"/>
      <c r="C71" s="314"/>
      <c r="D71" s="314"/>
      <c r="E71" s="314"/>
      <c r="F71" s="199" t="s">
        <v>407</v>
      </c>
      <c r="G71" s="199" t="s">
        <v>279</v>
      </c>
      <c r="H71" s="200">
        <v>500</v>
      </c>
    </row>
    <row r="72" spans="1:8" s="177" customFormat="1" ht="23.5" customHeight="1">
      <c r="A72" s="164">
        <v>70</v>
      </c>
      <c r="B72" s="295" t="s">
        <v>249</v>
      </c>
      <c r="C72" s="289" t="s">
        <v>367</v>
      </c>
      <c r="D72" s="289" t="s">
        <v>408</v>
      </c>
      <c r="E72" s="318" t="s">
        <v>409</v>
      </c>
      <c r="F72" s="182" t="s">
        <v>410</v>
      </c>
      <c r="G72" s="222" t="s">
        <v>411</v>
      </c>
      <c r="H72" s="223">
        <v>500</v>
      </c>
    </row>
    <row r="73" spans="1:8" s="177" customFormat="1" ht="23.5" customHeight="1">
      <c r="A73" s="164">
        <v>71</v>
      </c>
      <c r="B73" s="295"/>
      <c r="C73" s="290" t="s">
        <v>367</v>
      </c>
      <c r="D73" s="290" t="s">
        <v>408</v>
      </c>
      <c r="E73" s="318"/>
      <c r="F73" s="182" t="s">
        <v>412</v>
      </c>
      <c r="G73" s="194" t="s">
        <v>335</v>
      </c>
      <c r="H73" s="195">
        <v>500</v>
      </c>
    </row>
    <row r="74" spans="1:8" s="175" customFormat="1" ht="21" customHeight="1">
      <c r="A74" s="164">
        <v>72</v>
      </c>
      <c r="B74" s="201" t="s">
        <v>265</v>
      </c>
      <c r="C74" s="173" t="s">
        <v>367</v>
      </c>
      <c r="D74" s="173" t="s">
        <v>307</v>
      </c>
      <c r="E74" s="173" t="s">
        <v>413</v>
      </c>
      <c r="F74" s="172" t="s">
        <v>414</v>
      </c>
      <c r="G74" s="188" t="s">
        <v>254</v>
      </c>
      <c r="H74" s="179">
        <v>500</v>
      </c>
    </row>
    <row r="75" spans="1:8" s="193" customFormat="1" ht="21" customHeight="1">
      <c r="A75" s="164">
        <v>73</v>
      </c>
      <c r="B75" s="313" t="s">
        <v>265</v>
      </c>
      <c r="C75" s="313" t="s">
        <v>367</v>
      </c>
      <c r="D75" s="313" t="s">
        <v>307</v>
      </c>
      <c r="E75" s="313" t="s">
        <v>415</v>
      </c>
      <c r="F75" s="165" t="s">
        <v>416</v>
      </c>
      <c r="G75" s="190" t="s">
        <v>295</v>
      </c>
      <c r="H75" s="191">
        <v>500</v>
      </c>
    </row>
    <row r="76" spans="1:8" s="193" customFormat="1" ht="21" customHeight="1">
      <c r="A76" s="164">
        <v>74</v>
      </c>
      <c r="B76" s="314"/>
      <c r="C76" s="314"/>
      <c r="D76" s="314"/>
      <c r="E76" s="314"/>
      <c r="F76" s="165" t="s">
        <v>417</v>
      </c>
      <c r="G76" s="165" t="s">
        <v>279</v>
      </c>
      <c r="H76" s="191">
        <v>500</v>
      </c>
    </row>
    <row r="77" spans="1:8" s="193" customFormat="1" ht="21" customHeight="1">
      <c r="A77" s="164">
        <v>75</v>
      </c>
      <c r="B77" s="297" t="s">
        <v>265</v>
      </c>
      <c r="C77" s="297" t="s">
        <v>367</v>
      </c>
      <c r="D77" s="297" t="s">
        <v>307</v>
      </c>
      <c r="E77" s="297" t="s">
        <v>418</v>
      </c>
      <c r="F77" s="165" t="s">
        <v>419</v>
      </c>
      <c r="G77" s="165" t="s">
        <v>254</v>
      </c>
      <c r="H77" s="191">
        <v>500</v>
      </c>
    </row>
    <row r="78" spans="1:8" s="193" customFormat="1" ht="21" customHeight="1">
      <c r="A78" s="164">
        <v>76</v>
      </c>
      <c r="B78" s="297"/>
      <c r="C78" s="297"/>
      <c r="D78" s="297"/>
      <c r="E78" s="297"/>
      <c r="F78" s="165" t="s">
        <v>420</v>
      </c>
      <c r="G78" s="165" t="s">
        <v>279</v>
      </c>
      <c r="H78" s="191">
        <v>500</v>
      </c>
    </row>
    <row r="79" spans="1:8" ht="27.75" customHeight="1">
      <c r="A79" s="315" t="s">
        <v>421</v>
      </c>
      <c r="B79" s="316"/>
      <c r="C79" s="316"/>
      <c r="D79" s="316"/>
      <c r="E79" s="316"/>
      <c r="F79" s="316"/>
      <c r="G79" s="317"/>
      <c r="H79" s="224">
        <f>SUM(H3:H78)</f>
        <v>37475.449999999997</v>
      </c>
    </row>
  </sheetData>
  <mergeCells count="110">
    <mergeCell ref="B77:B78"/>
    <mergeCell ref="C77:C78"/>
    <mergeCell ref="D77:D78"/>
    <mergeCell ref="E77:E78"/>
    <mergeCell ref="A79:G79"/>
    <mergeCell ref="B72:B73"/>
    <mergeCell ref="C72:C73"/>
    <mergeCell ref="D72:D73"/>
    <mergeCell ref="E72:E73"/>
    <mergeCell ref="B75:B76"/>
    <mergeCell ref="C75:C76"/>
    <mergeCell ref="D75:D76"/>
    <mergeCell ref="E75:E76"/>
    <mergeCell ref="B67:B69"/>
    <mergeCell ref="C67:C69"/>
    <mergeCell ref="D67:D69"/>
    <mergeCell ref="E67:E69"/>
    <mergeCell ref="B70:B71"/>
    <mergeCell ref="C70:C71"/>
    <mergeCell ref="D70:D71"/>
    <mergeCell ref="E70:E71"/>
    <mergeCell ref="B63:B64"/>
    <mergeCell ref="C63:C64"/>
    <mergeCell ref="D63:D64"/>
    <mergeCell ref="E63:E64"/>
    <mergeCell ref="B65:B66"/>
    <mergeCell ref="C65:C66"/>
    <mergeCell ref="D65:D66"/>
    <mergeCell ref="E65:E66"/>
    <mergeCell ref="B58:B59"/>
    <mergeCell ref="C58:C59"/>
    <mergeCell ref="D58:D59"/>
    <mergeCell ref="E58:E59"/>
    <mergeCell ref="B60:B61"/>
    <mergeCell ref="C60:C61"/>
    <mergeCell ref="D60:D61"/>
    <mergeCell ref="E60:E61"/>
    <mergeCell ref="B49:B50"/>
    <mergeCell ref="C49:C50"/>
    <mergeCell ref="D49:D50"/>
    <mergeCell ref="E49:E50"/>
    <mergeCell ref="B55:B56"/>
    <mergeCell ref="C55:C56"/>
    <mergeCell ref="D55:D56"/>
    <mergeCell ref="E55:E56"/>
    <mergeCell ref="B44:B45"/>
    <mergeCell ref="C44:C45"/>
    <mergeCell ref="D44:D45"/>
    <mergeCell ref="E44:E45"/>
    <mergeCell ref="B46:B48"/>
    <mergeCell ref="C46:C48"/>
    <mergeCell ref="D46:D48"/>
    <mergeCell ref="E46:E48"/>
    <mergeCell ref="B40:B41"/>
    <mergeCell ref="C40:C41"/>
    <mergeCell ref="D40:D41"/>
    <mergeCell ref="E40:E41"/>
    <mergeCell ref="B42:B43"/>
    <mergeCell ref="C42:C43"/>
    <mergeCell ref="D42:D43"/>
    <mergeCell ref="E42:E43"/>
    <mergeCell ref="B36:B37"/>
    <mergeCell ref="C36:C37"/>
    <mergeCell ref="D36:D37"/>
    <mergeCell ref="E36:E37"/>
    <mergeCell ref="B38:B39"/>
    <mergeCell ref="C38:C39"/>
    <mergeCell ref="D38:D39"/>
    <mergeCell ref="E38:E39"/>
    <mergeCell ref="B30:B32"/>
    <mergeCell ref="C30:C32"/>
    <mergeCell ref="D30:D32"/>
    <mergeCell ref="E30:E32"/>
    <mergeCell ref="B34:B35"/>
    <mergeCell ref="C34:C35"/>
    <mergeCell ref="D34:D35"/>
    <mergeCell ref="E34:E35"/>
    <mergeCell ref="B26:B27"/>
    <mergeCell ref="C26:C27"/>
    <mergeCell ref="D26:D27"/>
    <mergeCell ref="E26:E27"/>
    <mergeCell ref="B28:B29"/>
    <mergeCell ref="C28:C29"/>
    <mergeCell ref="D28:D29"/>
    <mergeCell ref="E28:E29"/>
    <mergeCell ref="B19:B20"/>
    <mergeCell ref="C19:C20"/>
    <mergeCell ref="D19:D20"/>
    <mergeCell ref="E19:E20"/>
    <mergeCell ref="B21:B22"/>
    <mergeCell ref="C21:C22"/>
    <mergeCell ref="D21:D22"/>
    <mergeCell ref="E21:E22"/>
    <mergeCell ref="B11:B12"/>
    <mergeCell ref="C11:C12"/>
    <mergeCell ref="D11:D12"/>
    <mergeCell ref="E11:E12"/>
    <mergeCell ref="B13:B14"/>
    <mergeCell ref="C13:C14"/>
    <mergeCell ref="D13:D14"/>
    <mergeCell ref="E13:E14"/>
    <mergeCell ref="A1:H1"/>
    <mergeCell ref="B3:B6"/>
    <mergeCell ref="C3:C6"/>
    <mergeCell ref="D3:D6"/>
    <mergeCell ref="E3:E6"/>
    <mergeCell ref="B8:B9"/>
    <mergeCell ref="C8:C9"/>
    <mergeCell ref="D8:D9"/>
    <mergeCell ref="E8:E9"/>
  </mergeCells>
  <phoneticPr fontId="8" type="noConversion"/>
  <conditionalFormatting sqref="E30:E31">
    <cfRule type="duplicateValues" dxfId="45" priority="27"/>
  </conditionalFormatting>
  <conditionalFormatting sqref="E30:E31">
    <cfRule type="duplicateValues" dxfId="44" priority="28"/>
  </conditionalFormatting>
  <conditionalFormatting sqref="E30:E31">
    <cfRule type="duplicateValues" dxfId="43" priority="29"/>
  </conditionalFormatting>
  <conditionalFormatting sqref="E30:E31">
    <cfRule type="duplicateValues" dxfId="42" priority="30"/>
  </conditionalFormatting>
  <conditionalFormatting sqref="E30:E31">
    <cfRule type="duplicateValues" dxfId="41" priority="31"/>
  </conditionalFormatting>
  <conditionalFormatting sqref="E30:E31">
    <cfRule type="duplicateValues" dxfId="40" priority="32"/>
  </conditionalFormatting>
  <conditionalFormatting sqref="E30:E31">
    <cfRule type="duplicateValues" dxfId="39" priority="33"/>
  </conditionalFormatting>
  <conditionalFormatting sqref="E19">
    <cfRule type="duplicateValues" dxfId="38" priority="34"/>
  </conditionalFormatting>
  <conditionalFormatting sqref="E72 E54">
    <cfRule type="duplicateValues" dxfId="37" priority="35"/>
  </conditionalFormatting>
  <conditionalFormatting sqref="F38">
    <cfRule type="duplicateValues" dxfId="36" priority="26"/>
  </conditionalFormatting>
  <conditionalFormatting sqref="F34">
    <cfRule type="duplicateValues" dxfId="35" priority="18"/>
  </conditionalFormatting>
  <conditionalFormatting sqref="F34">
    <cfRule type="duplicateValues" dxfId="34" priority="19"/>
  </conditionalFormatting>
  <conditionalFormatting sqref="F34">
    <cfRule type="duplicateValues" dxfId="33" priority="20"/>
  </conditionalFormatting>
  <conditionalFormatting sqref="F34">
    <cfRule type="duplicateValues" dxfId="32" priority="21"/>
  </conditionalFormatting>
  <conditionalFormatting sqref="F34">
    <cfRule type="duplicateValues" dxfId="31" priority="22"/>
  </conditionalFormatting>
  <conditionalFormatting sqref="F34">
    <cfRule type="duplicateValues" dxfId="30" priority="23"/>
  </conditionalFormatting>
  <conditionalFormatting sqref="F34">
    <cfRule type="duplicateValues" dxfId="29" priority="24"/>
  </conditionalFormatting>
  <conditionalFormatting sqref="F34">
    <cfRule type="duplicateValues" dxfId="28" priority="25"/>
  </conditionalFormatting>
  <conditionalFormatting sqref="F36">
    <cfRule type="duplicateValues" dxfId="27" priority="17"/>
  </conditionalFormatting>
  <conditionalFormatting sqref="F30:F31">
    <cfRule type="duplicateValues" dxfId="26" priority="13"/>
  </conditionalFormatting>
  <conditionalFormatting sqref="F30:F31">
    <cfRule type="duplicateValues" dxfId="25" priority="14"/>
  </conditionalFormatting>
  <conditionalFormatting sqref="F30:F31">
    <cfRule type="duplicateValues" dxfId="24" priority="15"/>
  </conditionalFormatting>
  <conditionalFormatting sqref="F30:F31">
    <cfRule type="duplicateValues" dxfId="23" priority="16"/>
  </conditionalFormatting>
  <conditionalFormatting sqref="F33">
    <cfRule type="duplicateValues" dxfId="22" priority="5"/>
  </conditionalFormatting>
  <conditionalFormatting sqref="F33">
    <cfRule type="duplicateValues" dxfId="21" priority="6"/>
  </conditionalFormatting>
  <conditionalFormatting sqref="F33">
    <cfRule type="duplicateValues" dxfId="20" priority="7"/>
  </conditionalFormatting>
  <conditionalFormatting sqref="F33">
    <cfRule type="duplicateValues" dxfId="19" priority="8"/>
  </conditionalFormatting>
  <conditionalFormatting sqref="F33">
    <cfRule type="duplicateValues" dxfId="18" priority="9"/>
  </conditionalFormatting>
  <conditionalFormatting sqref="F33">
    <cfRule type="duplicateValues" dxfId="17" priority="10"/>
  </conditionalFormatting>
  <conditionalFormatting sqref="F33">
    <cfRule type="duplicateValues" dxfId="16" priority="11"/>
  </conditionalFormatting>
  <conditionalFormatting sqref="F33">
    <cfRule type="duplicateValues" dxfId="15" priority="12"/>
  </conditionalFormatting>
  <conditionalFormatting sqref="F58">
    <cfRule type="duplicateValues" dxfId="14" priority="1"/>
    <cfRule type="duplicateValues" dxfId="13" priority="2"/>
    <cfRule type="duplicateValues" dxfId="12" priority="3"/>
    <cfRule type="duplicateValues" dxfId="11" priority="4"/>
  </conditionalFormatting>
  <conditionalFormatting sqref="F38">
    <cfRule type="duplicateValues" dxfId="10" priority="36"/>
  </conditionalFormatting>
  <conditionalFormatting sqref="F38">
    <cfRule type="duplicateValues" dxfId="9" priority="37"/>
  </conditionalFormatting>
  <conditionalFormatting sqref="F34">
    <cfRule type="duplicateValues" dxfId="8" priority="38"/>
  </conditionalFormatting>
  <conditionalFormatting sqref="F34">
    <cfRule type="duplicateValues" dxfId="7" priority="39"/>
  </conditionalFormatting>
  <conditionalFormatting sqref="F36">
    <cfRule type="duplicateValues" dxfId="6" priority="40"/>
  </conditionalFormatting>
  <conditionalFormatting sqref="F36">
    <cfRule type="duplicateValues" dxfId="5" priority="41"/>
  </conditionalFormatting>
  <conditionalFormatting sqref="F30:F31">
    <cfRule type="duplicateValues" dxfId="4" priority="42"/>
  </conditionalFormatting>
  <conditionalFormatting sqref="F33">
    <cfRule type="duplicateValues" dxfId="3" priority="43"/>
  </conditionalFormatting>
  <conditionalFormatting sqref="F33">
    <cfRule type="duplicateValues" dxfId="2" priority="44"/>
  </conditionalFormatting>
  <conditionalFormatting sqref="F58">
    <cfRule type="duplicateValues" dxfId="1" priority="45"/>
  </conditionalFormatting>
  <conditionalFormatting sqref="E80:E1048576 E2">
    <cfRule type="duplicateValues" dxfId="0" priority="46"/>
  </conditionalFormatting>
  <pageMargins left="0.70866141732283472" right="0.70866141732283472" top="0.74803149606299213" bottom="0.74803149606299213" header="0.31496062992125984" footer="0.31496062992125984"/>
  <pageSetup paperSize="9" fitToHeight="0" orientation="landscape" r:id="rId1"/>
  <rowBreaks count="1" manualBreakCount="1">
    <brk id="18"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1"/>
  <sheetViews>
    <sheetView view="pageBreakPreview" zoomScale="73" zoomScaleNormal="120" zoomScaleSheetLayoutView="70" workbookViewId="0">
      <selection activeCell="B1" sqref="B1:I1"/>
    </sheetView>
  </sheetViews>
  <sheetFormatPr defaultColWidth="8.5" defaultRowHeight="14.15"/>
  <cols>
    <col min="1" max="1" width="3" style="60" customWidth="1"/>
    <col min="2" max="2" width="4" style="60" customWidth="1"/>
    <col min="3" max="3" width="22" style="61" customWidth="1"/>
    <col min="4" max="4" width="18.5" style="60" customWidth="1"/>
    <col min="5" max="5" width="7.5" style="60" customWidth="1"/>
    <col min="6" max="7" width="13.5" style="60" customWidth="1"/>
    <col min="8" max="8" width="17.85546875" style="62" customWidth="1"/>
    <col min="9" max="9" width="45.35546875" style="61" customWidth="1"/>
    <col min="10" max="16384" width="8.5" style="60"/>
  </cols>
  <sheetData>
    <row r="1" spans="1:9" ht="64.5" customHeight="1">
      <c r="A1" s="63"/>
      <c r="B1" s="271" t="s">
        <v>70</v>
      </c>
      <c r="C1" s="272"/>
      <c r="D1" s="272"/>
      <c r="E1" s="272"/>
      <c r="F1" s="272"/>
      <c r="G1" s="272"/>
      <c r="H1" s="272"/>
      <c r="I1" s="272"/>
    </row>
    <row r="2" spans="1:9" ht="25.5" customHeight="1">
      <c r="A2" s="64"/>
      <c r="B2" s="273" t="s">
        <v>80</v>
      </c>
      <c r="C2" s="274"/>
      <c r="D2" s="274"/>
      <c r="E2" s="274"/>
      <c r="F2" s="274"/>
      <c r="G2" s="274"/>
      <c r="H2" s="274"/>
      <c r="I2" s="274"/>
    </row>
    <row r="3" spans="1:9" ht="25.5" customHeight="1">
      <c r="A3" s="64"/>
      <c r="B3" s="65"/>
      <c r="C3" s="66" t="s">
        <v>72</v>
      </c>
      <c r="D3" s="67" t="s">
        <v>73</v>
      </c>
      <c r="E3" s="67" t="s">
        <v>74</v>
      </c>
      <c r="F3" s="67" t="s">
        <v>75</v>
      </c>
      <c r="G3" s="85" t="s">
        <v>76</v>
      </c>
      <c r="H3" s="86" t="s">
        <v>77</v>
      </c>
      <c r="I3" s="138" t="s">
        <v>78</v>
      </c>
    </row>
    <row r="4" spans="1:9" ht="29.25" customHeight="1">
      <c r="A4" s="64"/>
      <c r="B4" s="68"/>
      <c r="C4" s="278" t="s">
        <v>81</v>
      </c>
      <c r="D4" s="279"/>
      <c r="E4" s="279"/>
      <c r="F4" s="279"/>
      <c r="G4" s="279"/>
      <c r="H4" s="279"/>
      <c r="I4" s="279"/>
    </row>
    <row r="5" spans="1:9" s="150" customFormat="1" ht="25" customHeight="1">
      <c r="A5" s="64"/>
      <c r="B5" s="149"/>
      <c r="C5" s="156" t="s">
        <v>422</v>
      </c>
      <c r="D5" s="157" t="s">
        <v>238</v>
      </c>
      <c r="E5" s="157">
        <v>1</v>
      </c>
      <c r="F5" s="157">
        <v>1</v>
      </c>
      <c r="G5" s="157">
        <v>2815.09</v>
      </c>
      <c r="H5" s="158">
        <f t="shared" ref="H5:H8" si="0">G5*F5*E5</f>
        <v>2815.09</v>
      </c>
      <c r="I5" s="159"/>
    </row>
    <row r="6" spans="1:9" s="150" customFormat="1" ht="25" customHeight="1">
      <c r="A6" s="64"/>
      <c r="B6" s="149"/>
      <c r="C6" s="156" t="s">
        <v>423</v>
      </c>
      <c r="D6" s="157" t="s">
        <v>239</v>
      </c>
      <c r="E6" s="157">
        <v>1</v>
      </c>
      <c r="F6" s="157">
        <v>1</v>
      </c>
      <c r="G6" s="157">
        <v>305</v>
      </c>
      <c r="H6" s="158">
        <f t="shared" si="0"/>
        <v>305</v>
      </c>
      <c r="I6" s="159"/>
    </row>
    <row r="7" spans="1:9" s="150" customFormat="1" ht="25" customHeight="1">
      <c r="A7" s="64"/>
      <c r="B7" s="149"/>
      <c r="C7" s="156" t="s">
        <v>423</v>
      </c>
      <c r="D7" s="157" t="s">
        <v>239</v>
      </c>
      <c r="E7" s="157">
        <v>1</v>
      </c>
      <c r="F7" s="157">
        <v>1</v>
      </c>
      <c r="G7" s="157">
        <v>200</v>
      </c>
      <c r="H7" s="158">
        <f t="shared" si="0"/>
        <v>200</v>
      </c>
      <c r="I7" s="159"/>
    </row>
    <row r="8" spans="1:9" s="150" customFormat="1" ht="25" customHeight="1">
      <c r="A8" s="64"/>
      <c r="B8" s="149"/>
      <c r="C8" s="156" t="s">
        <v>424</v>
      </c>
      <c r="D8" s="157" t="s">
        <v>240</v>
      </c>
      <c r="E8" s="157">
        <v>1</v>
      </c>
      <c r="F8" s="157">
        <v>1</v>
      </c>
      <c r="G8" s="157">
        <v>49</v>
      </c>
      <c r="H8" s="158">
        <f t="shared" si="0"/>
        <v>49</v>
      </c>
      <c r="I8" s="159"/>
    </row>
    <row r="9" spans="1:9" s="150" customFormat="1" ht="25" customHeight="1">
      <c r="B9" s="151"/>
      <c r="C9" s="319" t="s">
        <v>128</v>
      </c>
      <c r="D9" s="320"/>
      <c r="E9" s="320"/>
      <c r="F9" s="320"/>
      <c r="G9" s="321"/>
      <c r="H9" s="152">
        <f>SUM(H5:H8)</f>
        <v>3369.09</v>
      </c>
      <c r="I9" s="153"/>
    </row>
    <row r="10" spans="1:9" s="150" customFormat="1" ht="25" customHeight="1">
      <c r="B10" s="151"/>
      <c r="C10" s="319" t="s">
        <v>129</v>
      </c>
      <c r="D10" s="320"/>
      <c r="E10" s="320"/>
      <c r="F10" s="320"/>
      <c r="G10" s="321"/>
      <c r="H10" s="152">
        <f>H9*0.1</f>
        <v>336.90900000000005</v>
      </c>
      <c r="I10" s="154"/>
    </row>
    <row r="11" spans="1:9" s="150" customFormat="1" ht="25" customHeight="1">
      <c r="B11" s="151"/>
      <c r="C11" s="319" t="s">
        <v>130</v>
      </c>
      <c r="D11" s="320"/>
      <c r="E11" s="320"/>
      <c r="F11" s="320"/>
      <c r="G11" s="321"/>
      <c r="H11" s="152">
        <f>SUM(H9:H10)*1.0672</f>
        <v>3955.0421328000002</v>
      </c>
      <c r="I11" s="155"/>
    </row>
  </sheetData>
  <mergeCells count="6">
    <mergeCell ref="C10:G10"/>
    <mergeCell ref="C11:G11"/>
    <mergeCell ref="B1:I1"/>
    <mergeCell ref="B2:I2"/>
    <mergeCell ref="C4:I4"/>
    <mergeCell ref="C9:G9"/>
  </mergeCells>
  <phoneticPr fontId="8" type="noConversion"/>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4"/>
  <sheetViews>
    <sheetView topLeftCell="A3" workbookViewId="0">
      <selection activeCell="I14" sqref="I14"/>
    </sheetView>
  </sheetViews>
  <sheetFormatPr defaultColWidth="7.5" defaultRowHeight="11.6"/>
  <cols>
    <col min="1" max="1" width="6.5" style="30" customWidth="1"/>
    <col min="2" max="2" width="28.5" style="30" customWidth="1"/>
    <col min="3" max="3" width="34" style="30" customWidth="1"/>
    <col min="4" max="4" width="23" style="30" customWidth="1"/>
    <col min="5" max="6" width="12.5" style="31" customWidth="1"/>
    <col min="7" max="7" width="7.5" style="30"/>
    <col min="8" max="8" width="7" style="32" customWidth="1"/>
    <col min="9" max="9" width="7.5" style="31"/>
    <col min="10" max="10" width="10.5" style="30" customWidth="1"/>
    <col min="11" max="16384" width="7.5" style="30"/>
  </cols>
  <sheetData>
    <row r="1" spans="1:11" s="28" customFormat="1">
      <c r="A1" s="33" t="s">
        <v>131</v>
      </c>
      <c r="B1" s="34" t="s">
        <v>132</v>
      </c>
      <c r="C1" s="34"/>
      <c r="D1" s="34"/>
      <c r="E1" s="322"/>
      <c r="F1" s="322"/>
      <c r="G1" s="322"/>
      <c r="H1" s="322"/>
      <c r="I1" s="51"/>
    </row>
    <row r="2" spans="1:11" s="28" customFormat="1">
      <c r="A2" s="33" t="s">
        <v>133</v>
      </c>
      <c r="B2" s="34"/>
      <c r="C2" s="35" t="s">
        <v>134</v>
      </c>
      <c r="D2" s="34"/>
      <c r="E2" s="322"/>
      <c r="F2" s="322"/>
      <c r="G2" s="322"/>
      <c r="H2" s="322"/>
      <c r="I2" s="51"/>
    </row>
    <row r="3" spans="1:11" s="28" customFormat="1">
      <c r="A3" s="33" t="s">
        <v>135</v>
      </c>
      <c r="B3" s="34"/>
      <c r="C3" s="34" t="s">
        <v>136</v>
      </c>
      <c r="D3" s="34"/>
      <c r="E3" s="322"/>
      <c r="F3" s="322"/>
      <c r="G3" s="322"/>
      <c r="H3" s="322"/>
      <c r="I3" s="51"/>
    </row>
    <row r="4" spans="1:11" s="28" customFormat="1" ht="14.25" customHeight="1">
      <c r="A4" s="36" t="s">
        <v>137</v>
      </c>
      <c r="B4" s="37" t="s">
        <v>138</v>
      </c>
      <c r="C4" s="34"/>
      <c r="D4" s="34"/>
      <c r="E4" s="34"/>
      <c r="F4" s="34"/>
      <c r="G4" s="34"/>
      <c r="H4" s="34"/>
      <c r="I4" s="52"/>
    </row>
    <row r="5" spans="1:11" s="29" customFormat="1" ht="21" customHeight="1">
      <c r="A5" s="38" t="s">
        <v>139</v>
      </c>
      <c r="B5" s="39" t="s">
        <v>140</v>
      </c>
      <c r="C5" s="39" t="s">
        <v>141</v>
      </c>
      <c r="D5" s="39" t="s">
        <v>142</v>
      </c>
      <c r="E5" s="46" t="s">
        <v>143</v>
      </c>
      <c r="F5" s="47" t="s">
        <v>144</v>
      </c>
      <c r="G5" s="323" t="s">
        <v>145</v>
      </c>
      <c r="H5" s="324"/>
      <c r="I5" s="53" t="s">
        <v>146</v>
      </c>
      <c r="J5" s="54"/>
    </row>
    <row r="6" spans="1:11" s="29" customFormat="1" ht="21" customHeight="1">
      <c r="A6" s="40">
        <v>1.1000000000000001</v>
      </c>
      <c r="B6" s="41" t="s">
        <v>147</v>
      </c>
      <c r="C6" s="41"/>
      <c r="D6" s="41"/>
      <c r="E6" s="41"/>
      <c r="F6" s="41"/>
      <c r="G6" s="41"/>
      <c r="H6" s="41"/>
      <c r="I6" s="55"/>
    </row>
    <row r="7" spans="1:11" ht="26.25" customHeight="1">
      <c r="A7" s="42">
        <v>1</v>
      </c>
      <c r="B7" s="43" t="s">
        <v>148</v>
      </c>
      <c r="C7" s="44" t="s">
        <v>149</v>
      </c>
      <c r="D7" s="43"/>
      <c r="E7" s="48">
        <v>2880</v>
      </c>
      <c r="F7" s="48">
        <v>0.6</v>
      </c>
      <c r="G7" s="49">
        <v>32</v>
      </c>
      <c r="H7" s="50" t="s">
        <v>150</v>
      </c>
      <c r="I7" s="56">
        <f t="shared" ref="I7:I13" si="0">E7*F7*G7</f>
        <v>55296</v>
      </c>
    </row>
    <row r="8" spans="1:11" ht="26.25" customHeight="1">
      <c r="A8" s="42">
        <v>2</v>
      </c>
      <c r="B8" s="45" t="s">
        <v>148</v>
      </c>
      <c r="C8" s="44" t="s">
        <v>151</v>
      </c>
      <c r="D8" s="43"/>
      <c r="E8" s="48">
        <v>3080</v>
      </c>
      <c r="F8" s="48">
        <v>0.6</v>
      </c>
      <c r="G8" s="49">
        <v>8</v>
      </c>
      <c r="H8" s="50" t="s">
        <v>150</v>
      </c>
      <c r="I8" s="56">
        <f t="shared" si="0"/>
        <v>14784</v>
      </c>
    </row>
    <row r="9" spans="1:11" ht="26.25" customHeight="1">
      <c r="A9" s="42">
        <v>3</v>
      </c>
      <c r="B9" s="45" t="s">
        <v>148</v>
      </c>
      <c r="C9" s="44" t="s">
        <v>152</v>
      </c>
      <c r="D9" s="43"/>
      <c r="E9" s="48">
        <v>3640</v>
      </c>
      <c r="F9" s="48">
        <v>0.6</v>
      </c>
      <c r="G9" s="49">
        <v>2</v>
      </c>
      <c r="H9" s="50" t="s">
        <v>150</v>
      </c>
      <c r="I9" s="56">
        <f t="shared" si="0"/>
        <v>4368</v>
      </c>
    </row>
    <row r="10" spans="1:11" ht="26.25" customHeight="1">
      <c r="A10" s="42">
        <v>4</v>
      </c>
      <c r="B10" s="45" t="s">
        <v>148</v>
      </c>
      <c r="C10" s="44" t="s">
        <v>153</v>
      </c>
      <c r="D10" s="43"/>
      <c r="E10" s="48">
        <v>3340</v>
      </c>
      <c r="F10" s="48">
        <v>0.6</v>
      </c>
      <c r="G10" s="49">
        <v>1</v>
      </c>
      <c r="H10" s="50" t="s">
        <v>150</v>
      </c>
      <c r="I10" s="56">
        <f t="shared" si="0"/>
        <v>2004</v>
      </c>
    </row>
    <row r="11" spans="1:11" ht="26.25" customHeight="1">
      <c r="A11" s="42">
        <v>5</v>
      </c>
      <c r="B11" s="45" t="s">
        <v>148</v>
      </c>
      <c r="C11" s="44" t="s">
        <v>154</v>
      </c>
      <c r="D11" s="43"/>
      <c r="E11" s="48">
        <v>3820</v>
      </c>
      <c r="F11" s="48">
        <v>0.6</v>
      </c>
      <c r="G11" s="49">
        <v>3</v>
      </c>
      <c r="H11" s="50" t="s">
        <v>150</v>
      </c>
      <c r="I11" s="56">
        <f t="shared" si="0"/>
        <v>6876</v>
      </c>
    </row>
    <row r="12" spans="1:11" ht="26.25" customHeight="1">
      <c r="A12" s="42">
        <v>6</v>
      </c>
      <c r="B12" s="45" t="s">
        <v>148</v>
      </c>
      <c r="C12" s="44" t="s">
        <v>155</v>
      </c>
      <c r="D12" s="43"/>
      <c r="E12" s="48">
        <v>2240</v>
      </c>
      <c r="F12" s="48">
        <v>0.6</v>
      </c>
      <c r="G12" s="49">
        <v>1</v>
      </c>
      <c r="H12" s="50" t="s">
        <v>150</v>
      </c>
      <c r="I12" s="56">
        <f t="shared" si="0"/>
        <v>1344</v>
      </c>
    </row>
    <row r="13" spans="1:11" ht="26.25" customHeight="1">
      <c r="A13" s="42">
        <v>7</v>
      </c>
      <c r="B13" s="43" t="s">
        <v>156</v>
      </c>
      <c r="C13" s="44" t="s">
        <v>157</v>
      </c>
      <c r="D13" s="43"/>
      <c r="E13" s="48">
        <v>2880</v>
      </c>
      <c r="F13" s="48">
        <v>0.6</v>
      </c>
      <c r="G13" s="49">
        <v>10</v>
      </c>
      <c r="H13" s="50" t="s">
        <v>150</v>
      </c>
      <c r="I13" s="56">
        <f t="shared" si="0"/>
        <v>17280</v>
      </c>
    </row>
    <row r="14" spans="1:11" s="29" customFormat="1" ht="26.25" customHeight="1">
      <c r="A14" s="325" t="s">
        <v>158</v>
      </c>
      <c r="B14" s="326"/>
      <c r="C14" s="326"/>
      <c r="D14" s="326"/>
      <c r="E14" s="326"/>
      <c r="F14" s="326"/>
      <c r="G14" s="326"/>
      <c r="H14" s="327"/>
      <c r="I14" s="57">
        <f>SUM(I7:I13)</f>
        <v>101952</v>
      </c>
      <c r="J14" s="30"/>
      <c r="K14" s="30"/>
    </row>
  </sheetData>
  <mergeCells count="5">
    <mergeCell ref="E1:H1"/>
    <mergeCell ref="E2:H2"/>
    <mergeCell ref="E3:H3"/>
    <mergeCell ref="G5:H5"/>
    <mergeCell ref="A14:H14"/>
  </mergeCells>
  <phoneticPr fontId="5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9"/>
  <sheetViews>
    <sheetView topLeftCell="A13" workbookViewId="0">
      <selection activeCell="H10" sqref="H10"/>
    </sheetView>
  </sheetViews>
  <sheetFormatPr defaultColWidth="19.5" defaultRowHeight="12.9"/>
  <cols>
    <col min="1" max="1" width="30" style="4" customWidth="1" collapsed="1"/>
    <col min="2" max="2" width="17.5" style="5" customWidth="1" collapsed="1"/>
    <col min="3" max="3" width="19.5" style="5"/>
    <col min="4" max="7" width="12" style="6" customWidth="1"/>
    <col min="8" max="8" width="11.5" style="7" customWidth="1"/>
    <col min="9" max="16384" width="19.5" style="4"/>
  </cols>
  <sheetData>
    <row r="1" spans="1:8" ht="46.5" customHeight="1">
      <c r="A1" s="328"/>
      <c r="B1" s="328"/>
      <c r="C1" s="328"/>
    </row>
    <row r="2" spans="1:8" ht="32.25" customHeight="1">
      <c r="A2" s="5" t="s">
        <v>159</v>
      </c>
      <c r="B2" s="329" t="s">
        <v>160</v>
      </c>
      <c r="C2" s="329"/>
      <c r="D2" s="329"/>
      <c r="E2" s="329"/>
    </row>
    <row r="3" spans="1:8">
      <c r="A3" s="5" t="s">
        <v>161</v>
      </c>
      <c r="B3" s="8" t="s">
        <v>162</v>
      </c>
    </row>
    <row r="4" spans="1:8">
      <c r="A4" s="5" t="s">
        <v>163</v>
      </c>
    </row>
    <row r="5" spans="1:8" ht="9.75" hidden="1" customHeight="1">
      <c r="A5" s="5" t="s">
        <v>11</v>
      </c>
    </row>
    <row r="6" spans="1:8" hidden="1">
      <c r="A6" s="5" t="s">
        <v>164</v>
      </c>
    </row>
    <row r="7" spans="1:8" s="1" customFormat="1">
      <c r="A7" s="330" t="s">
        <v>165</v>
      </c>
      <c r="B7" s="330"/>
      <c r="C7" s="9" t="s">
        <v>166</v>
      </c>
      <c r="D7" s="10" t="s">
        <v>167</v>
      </c>
      <c r="E7" s="10" t="s">
        <v>168</v>
      </c>
      <c r="F7" s="10" t="s">
        <v>169</v>
      </c>
      <c r="G7" s="10" t="s">
        <v>128</v>
      </c>
      <c r="H7" s="22" t="s">
        <v>170</v>
      </c>
    </row>
    <row r="8" spans="1:8" s="1" customFormat="1" ht="15.45">
      <c r="A8" s="331" t="s">
        <v>171</v>
      </c>
      <c r="B8" s="331"/>
      <c r="C8" s="331"/>
      <c r="D8" s="331"/>
      <c r="E8" s="331"/>
      <c r="F8" s="331"/>
      <c r="G8" s="11"/>
      <c r="H8" s="23"/>
    </row>
    <row r="9" spans="1:8" s="2" customFormat="1" ht="43.5" customHeight="1">
      <c r="A9" s="338" t="s">
        <v>172</v>
      </c>
      <c r="B9" s="343" t="s">
        <v>22</v>
      </c>
      <c r="C9" s="12" t="s">
        <v>173</v>
      </c>
      <c r="D9" s="13">
        <v>1000</v>
      </c>
      <c r="E9" s="13">
        <v>1</v>
      </c>
      <c r="F9" s="13">
        <v>25</v>
      </c>
      <c r="G9" s="13">
        <f t="shared" ref="G9:G17" si="0">D9*E9*F9</f>
        <v>25000</v>
      </c>
      <c r="H9" s="16"/>
    </row>
    <row r="10" spans="1:8" s="2" customFormat="1" ht="43.5" customHeight="1">
      <c r="A10" s="339"/>
      <c r="B10" s="344"/>
      <c r="C10" s="12" t="s">
        <v>174</v>
      </c>
      <c r="D10" s="13">
        <v>1000</v>
      </c>
      <c r="E10" s="13">
        <v>1</v>
      </c>
      <c r="F10" s="13">
        <v>78</v>
      </c>
      <c r="G10" s="13">
        <f t="shared" si="0"/>
        <v>78000</v>
      </c>
      <c r="H10" s="16"/>
    </row>
    <row r="11" spans="1:8" s="2" customFormat="1" ht="42.75" customHeight="1">
      <c r="A11" s="339"/>
      <c r="B11" s="344"/>
      <c r="C11" s="12" t="s">
        <v>175</v>
      </c>
      <c r="D11" s="13">
        <v>1000</v>
      </c>
      <c r="E11" s="13">
        <v>1</v>
      </c>
      <c r="F11" s="13">
        <v>75</v>
      </c>
      <c r="G11" s="13">
        <f t="shared" si="0"/>
        <v>75000</v>
      </c>
      <c r="H11" s="16"/>
    </row>
    <row r="12" spans="1:8" s="2" customFormat="1" ht="42.75" customHeight="1">
      <c r="A12" s="339"/>
      <c r="B12" s="344"/>
      <c r="C12" s="12" t="s">
        <v>176</v>
      </c>
      <c r="D12" s="13">
        <v>1000</v>
      </c>
      <c r="E12" s="13">
        <v>1</v>
      </c>
      <c r="F12" s="13">
        <v>24</v>
      </c>
      <c r="G12" s="13">
        <f t="shared" si="0"/>
        <v>24000</v>
      </c>
      <c r="H12" s="16"/>
    </row>
    <row r="13" spans="1:8" s="2" customFormat="1" ht="42.75" customHeight="1">
      <c r="A13" s="339"/>
      <c r="B13" s="344"/>
      <c r="C13" s="12" t="s">
        <v>177</v>
      </c>
      <c r="D13" s="13">
        <v>1000</v>
      </c>
      <c r="E13" s="13">
        <v>5</v>
      </c>
      <c r="F13" s="13">
        <v>5</v>
      </c>
      <c r="G13" s="13">
        <f t="shared" si="0"/>
        <v>25000</v>
      </c>
      <c r="H13" s="16"/>
    </row>
    <row r="14" spans="1:8" s="2" customFormat="1" ht="42.75" customHeight="1">
      <c r="A14" s="340"/>
      <c r="B14" s="345"/>
      <c r="C14" s="12" t="s">
        <v>178</v>
      </c>
      <c r="D14" s="13">
        <v>1000</v>
      </c>
      <c r="E14" s="13">
        <v>2</v>
      </c>
      <c r="F14" s="13">
        <v>2</v>
      </c>
      <c r="G14" s="13">
        <f t="shared" si="0"/>
        <v>4000</v>
      </c>
      <c r="H14" s="16"/>
    </row>
    <row r="15" spans="1:8" s="2" customFormat="1" ht="30.75" customHeight="1">
      <c r="A15" s="338" t="s">
        <v>179</v>
      </c>
      <c r="B15" s="343"/>
      <c r="C15" s="12" t="s">
        <v>180</v>
      </c>
      <c r="D15" s="13">
        <v>30000</v>
      </c>
      <c r="E15" s="24">
        <v>1</v>
      </c>
      <c r="F15" s="24">
        <v>5</v>
      </c>
      <c r="G15" s="13">
        <f t="shared" si="0"/>
        <v>150000</v>
      </c>
      <c r="H15" s="16"/>
    </row>
    <row r="16" spans="1:8" s="2" customFormat="1" ht="28.5" customHeight="1">
      <c r="A16" s="340"/>
      <c r="B16" s="345"/>
      <c r="C16" s="12" t="s">
        <v>30</v>
      </c>
      <c r="D16" s="13">
        <v>150</v>
      </c>
      <c r="E16" s="24">
        <v>1</v>
      </c>
      <c r="F16" s="24">
        <v>102</v>
      </c>
      <c r="G16" s="13">
        <f t="shared" si="0"/>
        <v>15300</v>
      </c>
      <c r="H16" s="16"/>
    </row>
    <row r="17" spans="1:8" s="2" customFormat="1" ht="89.25" customHeight="1">
      <c r="A17" s="341" t="s">
        <v>181</v>
      </c>
      <c r="B17" s="14" t="s">
        <v>182</v>
      </c>
      <c r="C17" s="15" t="s">
        <v>183</v>
      </c>
      <c r="D17" s="13">
        <v>300</v>
      </c>
      <c r="E17" s="13">
        <v>1</v>
      </c>
      <c r="F17" s="24">
        <v>222</v>
      </c>
      <c r="G17" s="13">
        <f t="shared" si="0"/>
        <v>66600</v>
      </c>
      <c r="H17" s="16"/>
    </row>
    <row r="18" spans="1:8" s="2" customFormat="1" ht="33.75" customHeight="1">
      <c r="A18" s="342"/>
      <c r="B18" s="16"/>
      <c r="C18" s="17"/>
      <c r="D18" s="18"/>
      <c r="E18" s="13"/>
      <c r="F18" s="24"/>
      <c r="G18" s="13"/>
      <c r="H18" s="16"/>
    </row>
    <row r="19" spans="1:8" s="2" customFormat="1" ht="27.75" customHeight="1">
      <c r="A19" s="16" t="s">
        <v>184</v>
      </c>
      <c r="B19" s="16" t="s">
        <v>185</v>
      </c>
      <c r="C19" s="15"/>
      <c r="D19" s="13">
        <v>4000</v>
      </c>
      <c r="E19" s="13">
        <v>6</v>
      </c>
      <c r="F19" s="13">
        <v>1</v>
      </c>
      <c r="G19" s="13">
        <f>D19*E19*F19</f>
        <v>24000</v>
      </c>
      <c r="H19" s="16"/>
    </row>
    <row r="20" spans="1:8" s="1" customFormat="1" ht="15" customHeight="1">
      <c r="A20" s="332" t="s">
        <v>186</v>
      </c>
      <c r="B20" s="332"/>
      <c r="C20" s="332"/>
      <c r="D20" s="332"/>
      <c r="E20" s="332"/>
      <c r="F20" s="332"/>
      <c r="G20" s="25"/>
      <c r="H20" s="25"/>
    </row>
    <row r="21" spans="1:8" s="1" customFormat="1" ht="15" customHeight="1">
      <c r="A21" s="335" t="s">
        <v>187</v>
      </c>
      <c r="B21" s="335"/>
      <c r="C21" s="15" t="s">
        <v>188</v>
      </c>
      <c r="D21" s="13">
        <v>1500</v>
      </c>
      <c r="E21" s="13">
        <v>1</v>
      </c>
      <c r="F21" s="13">
        <v>1</v>
      </c>
      <c r="G21" s="13">
        <f>D21*E21*F21</f>
        <v>1500</v>
      </c>
      <c r="H21" s="15"/>
    </row>
    <row r="22" spans="1:8" s="2" customFormat="1" ht="14.25" customHeight="1">
      <c r="A22" s="336" t="s">
        <v>189</v>
      </c>
      <c r="B22" s="336"/>
      <c r="C22" s="15" t="s">
        <v>190</v>
      </c>
      <c r="D22" s="13">
        <v>600</v>
      </c>
      <c r="E22" s="13">
        <v>1</v>
      </c>
      <c r="F22" s="13">
        <v>3</v>
      </c>
      <c r="G22" s="13">
        <f>D22*E22*F22</f>
        <v>1800</v>
      </c>
      <c r="H22" s="15"/>
    </row>
    <row r="23" spans="1:8" s="2" customFormat="1" ht="14.25" customHeight="1">
      <c r="A23" s="336"/>
      <c r="B23" s="336"/>
      <c r="C23" s="15" t="s">
        <v>191</v>
      </c>
      <c r="D23" s="13">
        <v>1100</v>
      </c>
      <c r="E23" s="13">
        <v>1</v>
      </c>
      <c r="F23" s="13">
        <v>1</v>
      </c>
      <c r="G23" s="13">
        <f>D22*E23*F22</f>
        <v>1800</v>
      </c>
      <c r="H23" s="15"/>
    </row>
    <row r="24" spans="1:8" s="2" customFormat="1">
      <c r="A24" s="336" t="s">
        <v>192</v>
      </c>
      <c r="B24" s="336"/>
      <c r="C24" s="15" t="s">
        <v>193</v>
      </c>
      <c r="D24" s="13">
        <v>2800</v>
      </c>
      <c r="E24" s="24">
        <v>1</v>
      </c>
      <c r="F24" s="13">
        <v>2</v>
      </c>
      <c r="G24" s="24">
        <f>D23*E24*F23</f>
        <v>1100</v>
      </c>
      <c r="H24" s="15"/>
    </row>
    <row r="25" spans="1:8" s="2" customFormat="1" ht="14.25" customHeight="1">
      <c r="A25" s="336" t="s">
        <v>194</v>
      </c>
      <c r="B25" s="336"/>
      <c r="C25" s="15" t="s">
        <v>195</v>
      </c>
      <c r="D25" s="13">
        <v>1000</v>
      </c>
      <c r="E25" s="13">
        <v>1</v>
      </c>
      <c r="F25" s="13">
        <v>1</v>
      </c>
      <c r="G25" s="13">
        <f>D24*E25*F24</f>
        <v>5600</v>
      </c>
      <c r="H25" s="15"/>
    </row>
    <row r="26" spans="1:8" s="2" customFormat="1" ht="14.25" customHeight="1">
      <c r="A26" s="336"/>
      <c r="B26" s="336"/>
      <c r="C26" s="17" t="s">
        <v>196</v>
      </c>
      <c r="D26" s="13">
        <v>1500</v>
      </c>
      <c r="E26" s="13">
        <v>1</v>
      </c>
      <c r="F26" s="24">
        <v>1</v>
      </c>
      <c r="G26" s="13">
        <f>D25*E26*F25</f>
        <v>1000</v>
      </c>
      <c r="H26" s="15"/>
    </row>
    <row r="27" spans="1:8" s="2" customFormat="1">
      <c r="A27" s="336" t="s">
        <v>197</v>
      </c>
      <c r="B27" s="336"/>
      <c r="C27" s="15" t="s">
        <v>198</v>
      </c>
      <c r="D27" s="13">
        <v>1000</v>
      </c>
      <c r="E27" s="13">
        <v>1</v>
      </c>
      <c r="F27" s="13">
        <v>2</v>
      </c>
      <c r="G27" s="13">
        <f>D27*E27*F27</f>
        <v>2000</v>
      </c>
      <c r="H27" s="15"/>
    </row>
    <row r="28" spans="1:8" s="2" customFormat="1" ht="14.25" customHeight="1">
      <c r="A28" s="336"/>
      <c r="B28" s="336"/>
      <c r="C28" s="15" t="s">
        <v>191</v>
      </c>
      <c r="D28" s="13">
        <v>1100</v>
      </c>
      <c r="E28" s="13">
        <v>1</v>
      </c>
      <c r="F28" s="13">
        <v>1</v>
      </c>
      <c r="G28" s="13">
        <f>D28*E28*F28</f>
        <v>1100</v>
      </c>
      <c r="H28" s="15"/>
    </row>
    <row r="29" spans="1:8" s="2" customFormat="1" ht="14.25" customHeight="1">
      <c r="A29" s="336"/>
      <c r="B29" s="336"/>
      <c r="C29" s="17" t="s">
        <v>196</v>
      </c>
      <c r="D29" s="13">
        <v>1500</v>
      </c>
      <c r="E29" s="24">
        <v>1</v>
      </c>
      <c r="F29" s="24">
        <v>2</v>
      </c>
      <c r="G29" s="24">
        <f>D29*E29*F29</f>
        <v>3000</v>
      </c>
      <c r="H29" s="15"/>
    </row>
    <row r="30" spans="1:8" s="2" customFormat="1" ht="14.25" customHeight="1">
      <c r="A30" s="336" t="s">
        <v>199</v>
      </c>
      <c r="B30" s="336"/>
      <c r="C30" s="15" t="s">
        <v>200</v>
      </c>
      <c r="D30" s="13">
        <v>4500</v>
      </c>
      <c r="E30" s="13">
        <v>1</v>
      </c>
      <c r="F30" s="13">
        <v>2</v>
      </c>
      <c r="G30" s="13">
        <f t="shared" ref="G30:G38" si="1">D30*E30*F30</f>
        <v>9000</v>
      </c>
      <c r="H30" s="15"/>
    </row>
    <row r="31" spans="1:8" s="2" customFormat="1">
      <c r="A31" s="336" t="s">
        <v>201</v>
      </c>
      <c r="B31" s="336"/>
      <c r="C31" s="15" t="s">
        <v>195</v>
      </c>
      <c r="D31" s="13">
        <v>1000</v>
      </c>
      <c r="E31" s="13">
        <v>1</v>
      </c>
      <c r="F31" s="13">
        <v>3</v>
      </c>
      <c r="G31" s="13">
        <f t="shared" si="1"/>
        <v>3000</v>
      </c>
      <c r="H31" s="15"/>
    </row>
    <row r="32" spans="1:8" s="2" customFormat="1" ht="14.25" customHeight="1">
      <c r="A32" s="336"/>
      <c r="B32" s="336"/>
      <c r="C32" s="15" t="s">
        <v>191</v>
      </c>
      <c r="D32" s="13">
        <v>1100</v>
      </c>
      <c r="E32" s="13">
        <v>1</v>
      </c>
      <c r="F32" s="13">
        <v>1</v>
      </c>
      <c r="G32" s="13">
        <f t="shared" si="1"/>
        <v>1100</v>
      </c>
      <c r="H32" s="15"/>
    </row>
    <row r="33" spans="1:8" s="2" customFormat="1" ht="14.25" customHeight="1">
      <c r="A33" s="336" t="s">
        <v>202</v>
      </c>
      <c r="B33" s="336"/>
      <c r="C33" s="15" t="s">
        <v>190</v>
      </c>
      <c r="D33" s="13">
        <v>600</v>
      </c>
      <c r="E33" s="13">
        <v>1</v>
      </c>
      <c r="F33" s="13">
        <v>3</v>
      </c>
      <c r="G33" s="13">
        <f t="shared" si="1"/>
        <v>1800</v>
      </c>
      <c r="H33" s="15"/>
    </row>
    <row r="34" spans="1:8" s="2" customFormat="1" ht="14.25" customHeight="1">
      <c r="A34" s="336"/>
      <c r="B34" s="336"/>
      <c r="C34" s="15" t="s">
        <v>191</v>
      </c>
      <c r="D34" s="13">
        <v>1100</v>
      </c>
      <c r="E34" s="13">
        <v>1</v>
      </c>
      <c r="F34" s="13">
        <v>1</v>
      </c>
      <c r="G34" s="13">
        <f t="shared" si="1"/>
        <v>1100</v>
      </c>
      <c r="H34" s="15"/>
    </row>
    <row r="35" spans="1:8" s="2" customFormat="1" ht="14.25" customHeight="1">
      <c r="A35" s="336" t="s">
        <v>203</v>
      </c>
      <c r="B35" s="336"/>
      <c r="C35" s="15" t="s">
        <v>204</v>
      </c>
      <c r="D35" s="13">
        <v>600</v>
      </c>
      <c r="E35" s="13">
        <v>1</v>
      </c>
      <c r="F35" s="13">
        <v>3</v>
      </c>
      <c r="G35" s="13">
        <f t="shared" si="1"/>
        <v>1800</v>
      </c>
      <c r="H35" s="15"/>
    </row>
    <row r="36" spans="1:8" s="2" customFormat="1" ht="14.25" customHeight="1">
      <c r="A36" s="336"/>
      <c r="B36" s="336"/>
      <c r="C36" s="15" t="s">
        <v>191</v>
      </c>
      <c r="D36" s="13">
        <v>1100</v>
      </c>
      <c r="E36" s="13">
        <v>1</v>
      </c>
      <c r="F36" s="13">
        <v>1</v>
      </c>
      <c r="G36" s="13">
        <f t="shared" si="1"/>
        <v>1100</v>
      </c>
      <c r="H36" s="15"/>
    </row>
    <row r="37" spans="1:8" s="2" customFormat="1">
      <c r="A37" s="336" t="s">
        <v>205</v>
      </c>
      <c r="B37" s="336"/>
      <c r="C37" s="15" t="s">
        <v>195</v>
      </c>
      <c r="D37" s="13">
        <v>1000</v>
      </c>
      <c r="E37" s="13">
        <v>1</v>
      </c>
      <c r="F37" s="13">
        <v>3</v>
      </c>
      <c r="G37" s="13">
        <f t="shared" si="1"/>
        <v>3000</v>
      </c>
      <c r="H37" s="15"/>
    </row>
    <row r="38" spans="1:8" s="2" customFormat="1" ht="14.25" customHeight="1">
      <c r="A38" s="336"/>
      <c r="B38" s="336"/>
      <c r="C38" s="15" t="s">
        <v>191</v>
      </c>
      <c r="D38" s="13">
        <v>1100</v>
      </c>
      <c r="E38" s="13">
        <v>1</v>
      </c>
      <c r="F38" s="13">
        <v>1</v>
      </c>
      <c r="G38" s="13">
        <f t="shared" si="1"/>
        <v>1100</v>
      </c>
      <c r="H38" s="15"/>
    </row>
    <row r="39" spans="1:8" s="2" customFormat="1" ht="16.5" customHeight="1">
      <c r="A39" s="332" t="s">
        <v>206</v>
      </c>
      <c r="B39" s="332"/>
      <c r="C39" s="332"/>
      <c r="D39" s="332"/>
      <c r="E39" s="332"/>
      <c r="F39" s="332"/>
      <c r="G39" s="23"/>
      <c r="H39" s="23"/>
    </row>
    <row r="40" spans="1:8" s="2" customFormat="1" ht="30.75" customHeight="1">
      <c r="A40" s="333" t="s">
        <v>207</v>
      </c>
      <c r="B40" s="334"/>
      <c r="C40" s="19"/>
      <c r="D40" s="13">
        <v>800</v>
      </c>
      <c r="E40" s="13">
        <v>2</v>
      </c>
      <c r="F40" s="13">
        <v>12</v>
      </c>
      <c r="G40" s="13">
        <f>D40*E40*F40</f>
        <v>19200</v>
      </c>
      <c r="H40" s="16" t="s">
        <v>208</v>
      </c>
    </row>
    <row r="41" spans="1:8" s="2" customFormat="1" ht="30.75" customHeight="1">
      <c r="A41" s="333" t="s">
        <v>209</v>
      </c>
      <c r="B41" s="334"/>
      <c r="C41" s="19"/>
      <c r="D41" s="13">
        <v>100</v>
      </c>
      <c r="E41" s="13">
        <v>1</v>
      </c>
      <c r="F41" s="13">
        <v>12</v>
      </c>
      <c r="G41" s="13">
        <f>D41*E41*F41</f>
        <v>1200</v>
      </c>
      <c r="H41" s="16" t="s">
        <v>208</v>
      </c>
    </row>
    <row r="42" spans="1:8" s="2" customFormat="1" ht="16.5" customHeight="1">
      <c r="A42" s="332" t="s">
        <v>210</v>
      </c>
      <c r="B42" s="332"/>
      <c r="C42" s="332"/>
      <c r="D42" s="332"/>
      <c r="E42" s="332"/>
      <c r="F42" s="332"/>
      <c r="G42" s="23"/>
      <c r="H42" s="23"/>
    </row>
    <row r="43" spans="1:8" s="2" customFormat="1" ht="28.5" customHeight="1">
      <c r="A43" s="333" t="s">
        <v>211</v>
      </c>
      <c r="B43" s="334"/>
      <c r="C43" s="15"/>
      <c r="D43" s="20">
        <v>200</v>
      </c>
      <c r="E43" s="20">
        <v>3</v>
      </c>
      <c r="F43" s="13">
        <v>12</v>
      </c>
      <c r="G43" s="13">
        <f>D43*E43*F43</f>
        <v>7200</v>
      </c>
      <c r="H43" s="16" t="s">
        <v>208</v>
      </c>
    </row>
    <row r="44" spans="1:8" s="2" customFormat="1" ht="30.75" customHeight="1">
      <c r="A44" s="333" t="s">
        <v>212</v>
      </c>
      <c r="B44" s="334"/>
      <c r="C44" s="19" t="s">
        <v>213</v>
      </c>
      <c r="D44" s="13">
        <v>20000</v>
      </c>
      <c r="E44" s="13">
        <v>1</v>
      </c>
      <c r="F44" s="13">
        <v>1</v>
      </c>
      <c r="G44" s="13">
        <f>D44*E44*F44</f>
        <v>20000</v>
      </c>
      <c r="H44" s="16" t="s">
        <v>208</v>
      </c>
    </row>
    <row r="45" spans="1:8" s="2" customFormat="1" ht="30.75" customHeight="1">
      <c r="A45" s="333" t="s">
        <v>214</v>
      </c>
      <c r="B45" s="334"/>
      <c r="C45" s="19"/>
      <c r="D45" s="13">
        <v>500</v>
      </c>
      <c r="E45" s="13">
        <v>1</v>
      </c>
      <c r="F45" s="13">
        <v>94</v>
      </c>
      <c r="G45" s="13">
        <f>D45*E45*F45</f>
        <v>47000</v>
      </c>
      <c r="H45" s="16" t="s">
        <v>215</v>
      </c>
    </row>
    <row r="46" spans="1:8" s="3" customFormat="1" ht="15" customHeight="1">
      <c r="A46" s="264" t="s">
        <v>67</v>
      </c>
      <c r="B46" s="264"/>
      <c r="C46" s="264"/>
      <c r="D46" s="264"/>
      <c r="E46" s="264"/>
      <c r="F46" s="264"/>
      <c r="G46" s="26">
        <f>SUM(G9:G45)</f>
        <v>623400</v>
      </c>
    </row>
    <row r="47" spans="1:8" s="3" customFormat="1" ht="15" customHeight="1">
      <c r="A47" s="264" t="s">
        <v>68</v>
      </c>
      <c r="B47" s="264"/>
      <c r="C47" s="264"/>
      <c r="D47" s="264"/>
      <c r="E47" s="264"/>
      <c r="F47" s="264"/>
      <c r="G47" s="21">
        <f>G46*0.1</f>
        <v>62340</v>
      </c>
    </row>
    <row r="48" spans="1:8" s="3" customFormat="1" ht="15" customHeight="1">
      <c r="A48" s="264" t="s">
        <v>216</v>
      </c>
      <c r="B48" s="264"/>
      <c r="C48" s="264"/>
      <c r="D48" s="264"/>
      <c r="E48" s="264"/>
      <c r="F48" s="264"/>
      <c r="G48" s="21">
        <f>G47*0.055</f>
        <v>3428.7</v>
      </c>
    </row>
    <row r="49" spans="1:7" s="3" customFormat="1" ht="15" customHeight="1">
      <c r="A49" s="337" t="s">
        <v>217</v>
      </c>
      <c r="B49" s="337"/>
      <c r="C49" s="337"/>
      <c r="D49" s="337"/>
      <c r="E49" s="337"/>
      <c r="F49" s="337"/>
      <c r="G49" s="27">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5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allowEditUser xmlns="https://web.wps.cn/et/2018/main" xmlns:s="http://schemas.openxmlformats.org/spreadsheetml/2006/main">
  <rangeList sheetStid="21" master=""/>
  <rangeList sheetStid="24" master=""/>
  <rangeList sheetStid="25" master=""/>
  <rangeList sheetStid="33" master=""/>
  <rangeList sheetStid="20" master=""/>
  <rangeList sheetStid="8" master=""/>
  <rangeList sheetStid="34" master=""/>
</allowEditUser>
</file>

<file path=customXml/item2.xml><?xml version="1.0" encoding="utf-8"?>
<sheetInterline xmlns="https://web.wps.cn/et/2018/main" xmlns:s="http://schemas.openxmlformats.org/spreadsheetml/2006/main">
  <interlineItem sheetStid="21" interlineOnOff="0" interlineColor="0"/>
  <interlineItem sheetStid="24" interlineOnOff="0" interlineColor="0"/>
  <interlineItem sheetStid="25" interlineOnOff="0" interlineColor="0"/>
  <interlineItem sheetStid="33" interlineOnOff="0" interlineColor="0"/>
  <interlineItem sheetStid="20" interlineOnOff="0" interlineColor="0"/>
  <interlineItem sheetStid="8" interlineOnOff="0" interlineColor="0"/>
  <interlineItem sheetStid="34" interlineOnOff="0" interlineColor="0"/>
</sheetInterline>
</file>

<file path=customXml/item3.xml><?xml version="1.0" encoding="utf-8"?>
<comments xmlns="https://web.wps.cn/et/2018/main" xmlns:s="http://schemas.openxmlformats.org/spreadsheetml/2006/main"/>
</file>

<file path=customXml/item4.xml><?xml version="1.0" encoding="utf-8"?>
<mergeFile xmlns="https://web.wps.cn/et/2018/main" xmlns:s="http://schemas.openxmlformats.org/spreadsheetml/2006/main">
  <listFile/>
</mergeFile>
</file>

<file path=customXml/item5.xml><?xml version="1.0" encoding="utf-8"?>
<settings xmlns="https://web.wps.cn/et/2018/main" xmlns:s="http://schemas.openxmlformats.org/spreadsheetml/2006/main">
  <bookSettings>
    <isFilterShared>1</isFilterShared>
  </bookSettings>
</settings>
</file>

<file path=customXml/item6.xml><?xml version="1.0" encoding="utf-8"?>
<pixelators xmlns="https://web.wps.cn/et/2018/main" xmlns:s="http://schemas.openxmlformats.org/spreadsheetml/2006/main">
  <pixelatorList sheetStid="21"/>
  <pixelatorList sheetStid="24"/>
  <pixelatorList sheetStid="25"/>
  <pixelatorList sheetStid="33"/>
  <pixelatorList sheetStid="20"/>
  <pixelatorList sheetStid="8"/>
  <pixelatorList sheetStid="34"/>
</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3F8FC9E7-9E3E-4D00-BC07-C2C84DFACBCF}">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DC3875BF-13D6-4817-9B69-0B22B651B2C7}">
  <ds:schemaRefs>
    <ds:schemaRef ds:uri="https://web.wps.cn/et/2018/main"/>
    <ds:schemaRef ds:uri="http://schemas.openxmlformats.org/spreadsheetml/2006/main"/>
  </ds:schemaRefs>
</ds:datastoreItem>
</file>

<file path=customXml/itemProps5.xml><?xml version="1.0" encoding="utf-8"?>
<ds:datastoreItem xmlns:ds="http://schemas.openxmlformats.org/officeDocument/2006/customXml" ds:itemID="{9F91F69C-6E8C-4246-BC25-297BFDC75D90}">
  <ds:schemaRefs>
    <ds:schemaRef ds:uri="https://web.wps.cn/et/2018/main"/>
    <ds:schemaRef ds:uri="http://schemas.openxmlformats.org/spreadsheetml/2006/main"/>
  </ds:schemaRefs>
</ds:datastoreItem>
</file>

<file path=customXml/itemProps6.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总计</vt:lpstr>
      <vt:lpstr>Sheet3</vt:lpstr>
      <vt:lpstr>旅行社 </vt:lpstr>
      <vt:lpstr>项目报价</vt:lpstr>
      <vt:lpstr>凯迪拉克LYRIQ 媒体沟通会</vt:lpstr>
      <vt:lpstr>实拍媒体报销明细</vt:lpstr>
      <vt:lpstr>开箱@北京</vt:lpstr>
      <vt:lpstr>机票-六折版 </vt:lpstr>
      <vt:lpstr>希尔顿</vt:lpstr>
      <vt:lpstr>'开箱@北京'!Print_Area</vt:lpstr>
      <vt:lpstr>'凯迪拉克LYRIQ 媒体沟通会'!Print_Area</vt:lpstr>
      <vt:lpstr>实拍媒体报销明细!Print_Area</vt:lpstr>
      <vt:lpstr>项目报价!Print_Area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2019-09-17T09:44:00Z</cp:lastPrinted>
  <dcterms:created xsi:type="dcterms:W3CDTF">1996-12-17T09:32:00Z</dcterms:created>
  <dcterms:modified xsi:type="dcterms:W3CDTF">2021-09-28T03:52:13Z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