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86139\Desktop\工作\寰行中国\"/>
    </mc:Choice>
  </mc:AlternateContent>
  <xr:revisionPtr revIDLastSave="0" documentId="13_ncr:1_{7089CD85-5519-41A7-89C2-52E128EC6F48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第一批" sheetId="1" r:id="rId1"/>
    <sheet name="第二批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1" l="1"/>
  <c r="E64" i="2" l="1"/>
  <c r="H61" i="2"/>
  <c r="H50" i="2"/>
  <c r="H49" i="2"/>
  <c r="H48" i="2"/>
  <c r="H51" i="1"/>
  <c r="H48" i="1"/>
  <c r="H49" i="1"/>
  <c r="H50" i="1"/>
  <c r="E52" i="1" s="1"/>
  <c r="H63" i="2"/>
  <c r="H62" i="2"/>
  <c r="H60" i="2"/>
  <c r="H58" i="2"/>
  <c r="H57" i="2"/>
  <c r="H56" i="2"/>
  <c r="F55" i="2"/>
  <c r="H55" i="2" s="1"/>
  <c r="F54" i="2"/>
  <c r="H54" i="2" s="1"/>
  <c r="H52" i="2"/>
  <c r="H47" i="2"/>
  <c r="H46" i="2"/>
  <c r="H45" i="2"/>
  <c r="H44" i="2"/>
  <c r="H42" i="2"/>
  <c r="H41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12" i="2"/>
  <c r="H11" i="2"/>
  <c r="H10" i="2"/>
  <c r="H9" i="2"/>
  <c r="H8" i="2"/>
  <c r="H7" i="2"/>
  <c r="H6" i="2"/>
  <c r="H5" i="2"/>
  <c r="H4" i="2"/>
  <c r="H3" i="2"/>
  <c r="H64" i="2" l="1"/>
  <c r="B65" i="2" s="1"/>
  <c r="B66" i="2" s="1"/>
  <c r="H61" i="1" l="1"/>
  <c r="E62" i="1" s="1"/>
  <c r="H47" i="1" l="1"/>
  <c r="H3" i="1"/>
  <c r="H4" i="1"/>
  <c r="H5" i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2" i="1"/>
  <c r="H43" i="1"/>
  <c r="H44" i="1"/>
  <c r="F45" i="1"/>
  <c r="H45" i="1" s="1"/>
  <c r="F46" i="1"/>
  <c r="H46" i="1" s="1"/>
  <c r="H52" i="1"/>
  <c r="H53" i="1"/>
  <c r="H55" i="1"/>
  <c r="H56" i="1"/>
  <c r="H58" i="1"/>
  <c r="H59" i="1"/>
  <c r="H60" i="1"/>
  <c r="H62" i="1" l="1"/>
  <c r="B63" i="1" s="1"/>
  <c r="B64" i="1" s="1"/>
</calcChain>
</file>

<file path=xl/sharedStrings.xml><?xml version="1.0" encoding="utf-8"?>
<sst xmlns="http://schemas.openxmlformats.org/spreadsheetml/2006/main" count="371" uniqueCount="147">
  <si>
    <t>线路一：广州-阳江-梧州-阳朔-桂林（900KM）</t>
  </si>
  <si>
    <t>住宿</t>
  </si>
  <si>
    <t>日期</t>
  </si>
  <si>
    <t>酒店名称</t>
  </si>
  <si>
    <t>价格</t>
  </si>
  <si>
    <t>数量</t>
  </si>
  <si>
    <t>单位</t>
  </si>
  <si>
    <t>小计</t>
  </si>
  <si>
    <t>备注</t>
  </si>
  <si>
    <t>广州万富希尔顿</t>
  </si>
  <si>
    <t>间/晚</t>
  </si>
  <si>
    <t>欢迎水果</t>
  </si>
  <si>
    <t>间</t>
  </si>
  <si>
    <t>阳江皇冠假日</t>
  </si>
  <si>
    <t>梧州国龙大酒店</t>
  </si>
  <si>
    <t>阳朔河畔度假酒店</t>
  </si>
  <si>
    <t>桂林香格里拉</t>
  </si>
  <si>
    <t>用餐</t>
  </si>
  <si>
    <t>餐食</t>
  </si>
  <si>
    <t>餐</t>
  </si>
  <si>
    <t>餐厅</t>
  </si>
  <si>
    <t>晚餐</t>
  </si>
  <si>
    <t>广州万富希尔顿酒店</t>
  </si>
  <si>
    <t>桌</t>
  </si>
  <si>
    <t>午餐</t>
  </si>
  <si>
    <t>钱大妈海鲜饭店（保利店）</t>
  </si>
  <si>
    <t>阳江皇冠假日酒店</t>
  </si>
  <si>
    <t>人</t>
  </si>
  <si>
    <t>六堡茶茶厂</t>
  </si>
  <si>
    <t>大东大酒家</t>
  </si>
  <si>
    <t>阳朔河畔度假酒店/阳朔山畔度假酒店</t>
  </si>
  <si>
    <t>黄金莲银奖啤酒鱼</t>
  </si>
  <si>
    <t xml:space="preserve">金顶阁饭店 </t>
  </si>
  <si>
    <t>桂林香格里拉大酒店</t>
  </si>
  <si>
    <t>门票</t>
  </si>
  <si>
    <t>项目</t>
  </si>
  <si>
    <t>南海一号门票</t>
  </si>
  <si>
    <t>南海一号讲解员</t>
  </si>
  <si>
    <t>团</t>
  </si>
  <si>
    <t>六堡茶制作</t>
  </si>
  <si>
    <t>六堡茶讲师</t>
  </si>
  <si>
    <t>品茶、茶点</t>
  </si>
  <si>
    <t>六堡茶礼品</t>
  </si>
  <si>
    <t>份</t>
  </si>
  <si>
    <t>漓江竹筏漂流</t>
  </si>
  <si>
    <t>印象刘三姐</t>
  </si>
  <si>
    <t>龙脊梯田</t>
  </si>
  <si>
    <t>龙脊梯田缆车</t>
  </si>
  <si>
    <t>接送机车辆</t>
  </si>
  <si>
    <t>车型</t>
  </si>
  <si>
    <t>18座车 广州接机</t>
  </si>
  <si>
    <t>辆/次</t>
  </si>
  <si>
    <t>18座车 桂林送机</t>
  </si>
  <si>
    <t>33座用餐梧州</t>
  </si>
  <si>
    <t>33座用餐阳朔</t>
  </si>
  <si>
    <t>人员</t>
  </si>
  <si>
    <t>接机人员</t>
  </si>
  <si>
    <t>旅行社工作人员</t>
  </si>
  <si>
    <t>旅行社工作人员机票</t>
  </si>
  <si>
    <t>北京-广州</t>
  </si>
  <si>
    <t>工作人员餐补</t>
  </si>
  <si>
    <t>人/餐</t>
  </si>
  <si>
    <t>工作人员住宿</t>
  </si>
  <si>
    <t>间·晚</t>
  </si>
  <si>
    <t>组</t>
  </si>
  <si>
    <t>专家税点</t>
  </si>
  <si>
    <t>专家机票</t>
  </si>
  <si>
    <t>制作物</t>
  </si>
  <si>
    <t>签到背板</t>
  </si>
  <si>
    <t>个</t>
  </si>
  <si>
    <t>河畔酒店拍摄费</t>
  </si>
  <si>
    <t>次</t>
  </si>
  <si>
    <t>其他</t>
  </si>
  <si>
    <t>保险</t>
  </si>
  <si>
    <t>含工作人员</t>
  </si>
  <si>
    <t>旅行社服务费</t>
  </si>
  <si>
    <t>总计</t>
  </si>
  <si>
    <t>不含6%增值税</t>
  </si>
  <si>
    <t>含6%增值税</t>
  </si>
  <si>
    <t>欢迎水果</t>
    <phoneticPr fontId="6" type="noConversion"/>
  </si>
  <si>
    <r>
      <t>14餐*</t>
    </r>
    <r>
      <rPr>
        <sz val="11"/>
        <color theme="1"/>
        <rFont val="微软雅黑"/>
        <family val="2"/>
        <charset val="134"/>
      </rPr>
      <t>3</t>
    </r>
    <r>
      <rPr>
        <sz val="11"/>
        <color theme="1"/>
        <rFont val="微软雅黑"/>
        <family val="2"/>
        <charset val="134"/>
      </rPr>
      <t>0人</t>
    </r>
    <phoneticPr fontId="6" type="noConversion"/>
  </si>
  <si>
    <r>
      <t>1</t>
    </r>
    <r>
      <rPr>
        <sz val="11"/>
        <color theme="1"/>
        <rFont val="微软雅黑"/>
        <family val="2"/>
        <charset val="134"/>
      </rPr>
      <t>7</t>
    </r>
    <r>
      <rPr>
        <sz val="11"/>
        <color theme="1"/>
        <rFont val="微软雅黑"/>
        <family val="2"/>
        <charset val="134"/>
      </rPr>
      <t>间*7晚</t>
    </r>
    <phoneticPr fontId="6" type="noConversion"/>
  </si>
  <si>
    <t>4人*7天</t>
    <phoneticPr fontId="6" type="noConversion"/>
  </si>
  <si>
    <t>停车费</t>
    <phoneticPr fontId="6" type="noConversion"/>
  </si>
  <si>
    <t>团</t>
    <phoneticPr fontId="6" type="noConversion"/>
  </si>
  <si>
    <t>啤酒</t>
    <phoneticPr fontId="6" type="noConversion"/>
  </si>
  <si>
    <t>晚餐</t>
    <phoneticPr fontId="6" type="noConversion"/>
  </si>
  <si>
    <t>两餐，饮料+啤酒</t>
    <phoneticPr fontId="6" type="noConversion"/>
  </si>
  <si>
    <t>暖宝宝</t>
    <phoneticPr fontId="6" type="noConversion"/>
  </si>
  <si>
    <t>技师</t>
    <phoneticPr fontId="6" type="noConversion"/>
  </si>
  <si>
    <t>人</t>
    <phoneticPr fontId="6" type="noConversion"/>
  </si>
  <si>
    <t>技师税点</t>
    <phoneticPr fontId="6" type="noConversion"/>
  </si>
  <si>
    <t>技师高铁票</t>
    <phoneticPr fontId="6" type="noConversion"/>
  </si>
  <si>
    <t>往返机票</t>
    <phoneticPr fontId="6" type="noConversion"/>
  </si>
  <si>
    <t>人</t>
    <phoneticPr fontId="6" type="noConversion"/>
  </si>
  <si>
    <t>线路二：桂林-柳州-河池-荔波-丹寨-贵阳（792KM）</t>
  </si>
  <si>
    <t>三江璟象酒店</t>
  </si>
  <si>
    <t>河池东正国际酒店</t>
  </si>
  <si>
    <t>荔波四季花园酒店</t>
    <phoneticPr fontId="6" type="noConversion"/>
  </si>
  <si>
    <t>贵阳中天凯悦大酒店</t>
  </si>
  <si>
    <t>乡里乡亲 乡村主题餐厅</t>
  </si>
  <si>
    <t>侗寨厨娘打油茶文化体验馆</t>
  </si>
  <si>
    <t>雨卜清水鱼庄</t>
  </si>
  <si>
    <t>瑶人制灶</t>
  </si>
  <si>
    <t>荔波四样菜</t>
  </si>
  <si>
    <t>侗噶佬（丹寨店）</t>
  </si>
  <si>
    <t>灵渠门票</t>
  </si>
  <si>
    <t>灵渠讲解员</t>
  </si>
  <si>
    <t>侗寨门票</t>
    <phoneticPr fontId="6" type="noConversion"/>
  </si>
  <si>
    <t>侗寨讲解员</t>
  </si>
  <si>
    <t>侗寨电瓶车</t>
  </si>
  <si>
    <t>观看侗寨演出</t>
  </si>
  <si>
    <t>苗寨手工制作-苗锦</t>
  </si>
  <si>
    <t>苗寨手工制作-银器</t>
  </si>
  <si>
    <t>苗寨手工制作-蜡染</t>
  </si>
  <si>
    <t>苗寨欢迎仪式</t>
  </si>
  <si>
    <t>荔波小七孔门票</t>
  </si>
  <si>
    <t>含船，溶洞</t>
    <phoneticPr fontId="6" type="noConversion"/>
  </si>
  <si>
    <t>小七孔讲解员</t>
  </si>
  <si>
    <t>小七孔电瓶车</t>
  </si>
  <si>
    <t>水族欢迎仪式</t>
  </si>
  <si>
    <t>水族匠人工艺</t>
  </si>
  <si>
    <t>丹寨 造纸模具伴手礼（含快递）</t>
    <phoneticPr fontId="6" type="noConversion"/>
  </si>
  <si>
    <t>接送机</t>
  </si>
  <si>
    <t>18座车 桂林接机</t>
  </si>
  <si>
    <t>含运费、拆装</t>
  </si>
  <si>
    <t>踩点费用</t>
    <phoneticPr fontId="6" type="noConversion"/>
  </si>
  <si>
    <t>住宿</t>
    <phoneticPr fontId="6" type="noConversion"/>
  </si>
  <si>
    <t>晚</t>
    <phoneticPr fontId="6" type="noConversion"/>
  </si>
  <si>
    <t>餐费</t>
    <phoneticPr fontId="6" type="noConversion"/>
  </si>
  <si>
    <t>顿</t>
    <phoneticPr fontId="6" type="noConversion"/>
  </si>
  <si>
    <t>人员</t>
    <phoneticPr fontId="6" type="noConversion"/>
  </si>
  <si>
    <t>天</t>
    <phoneticPr fontId="6" type="noConversion"/>
  </si>
  <si>
    <t>踩点机票</t>
    <phoneticPr fontId="6" type="noConversion"/>
  </si>
  <si>
    <t>次</t>
    <phoneticPr fontId="6" type="noConversion"/>
  </si>
  <si>
    <t>门票</t>
    <phoneticPr fontId="6" type="noConversion"/>
  </si>
  <si>
    <t>含6%增值税</t>
    <phoneticPr fontId="6" type="noConversion"/>
  </si>
  <si>
    <t>河池东正酒店</t>
    <phoneticPr fontId="6" type="noConversion"/>
  </si>
  <si>
    <t>神州租车</t>
    <phoneticPr fontId="6" type="noConversion"/>
  </si>
  <si>
    <t>车</t>
    <phoneticPr fontId="6" type="noConversion"/>
  </si>
  <si>
    <t>神州租车油费</t>
    <phoneticPr fontId="6" type="noConversion"/>
  </si>
  <si>
    <t>14餐*35人</t>
    <phoneticPr fontId="6" type="noConversion"/>
  </si>
  <si>
    <t>17间*7晚</t>
    <phoneticPr fontId="6" type="noConversion"/>
  </si>
  <si>
    <t>贵阳送机</t>
    <phoneticPr fontId="6" type="noConversion"/>
  </si>
  <si>
    <t>专家讲解</t>
    <phoneticPr fontId="6" type="noConversion"/>
  </si>
  <si>
    <t>组</t>
    <phoneticPr fontId="6" type="noConversion"/>
  </si>
  <si>
    <t>合同总计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</si>
</sst>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222222"/>
      <name val="Microsoft yahei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4" fillId="4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176" fontId="8" fillId="3" borderId="5" xfId="1" applyNumberFormat="1" applyFont="1" applyFill="1" applyBorder="1" applyAlignment="1">
      <alignment horizontal="center" vertical="center"/>
    </xf>
    <xf numFmtId="176" fontId="8" fillId="3" borderId="6" xfId="1" applyNumberFormat="1" applyFont="1" applyFill="1" applyBorder="1" applyAlignment="1">
      <alignment horizontal="center" vertical="center"/>
    </xf>
    <xf numFmtId="176" fontId="8" fillId="3" borderId="7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58" fontId="3" fillId="0" borderId="2" xfId="1" applyNumberFormat="1" applyFont="1" applyBorder="1" applyAlignment="1">
      <alignment horizontal="center" vertical="center"/>
    </xf>
    <xf numFmtId="58" fontId="3" fillId="0" borderId="4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 xr:uid="{3C00E8CB-B2D8-4262-A498-B659B5BB2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topLeftCell="A59" workbookViewId="0">
      <selection activeCell="B65" sqref="B65:F65"/>
    </sheetView>
  </sheetViews>
  <sheetFormatPr defaultColWidth="9" defaultRowHeight="16.3"/>
  <cols>
    <col min="1" max="1" width="11.3046875" style="4" customWidth="1"/>
    <col min="2" max="2" width="15" style="2" customWidth="1"/>
    <col min="3" max="3" width="10.84375" style="2" customWidth="1"/>
    <col min="4" max="4" width="34.84375" style="2" customWidth="1"/>
    <col min="5" max="6" width="9" style="2"/>
    <col min="7" max="7" width="15.84375" style="2" customWidth="1"/>
    <col min="8" max="8" width="9" style="2"/>
    <col min="9" max="9" width="23.69140625" style="2" bestFit="1" customWidth="1"/>
    <col min="10" max="16384" width="9" style="2"/>
  </cols>
  <sheetData>
    <row r="1" spans="1:9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>
      <c r="A2" s="56" t="s">
        <v>1</v>
      </c>
      <c r="B2" s="3" t="s">
        <v>2</v>
      </c>
      <c r="C2" s="44" t="s">
        <v>3</v>
      </c>
      <c r="D2" s="44"/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>
      <c r="A3" s="57"/>
      <c r="B3" s="47">
        <v>43794</v>
      </c>
      <c r="C3" s="45" t="s">
        <v>9</v>
      </c>
      <c r="D3" s="45"/>
      <c r="E3" s="1">
        <v>848</v>
      </c>
      <c r="F3" s="1">
        <v>35</v>
      </c>
      <c r="G3" s="1" t="s">
        <v>10</v>
      </c>
      <c r="H3" s="1">
        <f>E3*F3</f>
        <v>29680</v>
      </c>
      <c r="I3" s="1"/>
    </row>
    <row r="4" spans="1:9">
      <c r="A4" s="57"/>
      <c r="B4" s="48"/>
      <c r="C4" s="45" t="s">
        <v>11</v>
      </c>
      <c r="D4" s="45"/>
      <c r="E4" s="1">
        <v>68</v>
      </c>
      <c r="F4" s="1">
        <v>35</v>
      </c>
      <c r="G4" s="1" t="s">
        <v>12</v>
      </c>
      <c r="H4" s="1">
        <f t="shared" ref="H4:H13" si="0">E4*F4</f>
        <v>2380</v>
      </c>
      <c r="I4" s="1"/>
    </row>
    <row r="5" spans="1:9">
      <c r="A5" s="57"/>
      <c r="B5" s="47">
        <v>43795</v>
      </c>
      <c r="C5" s="45" t="s">
        <v>13</v>
      </c>
      <c r="D5" s="45"/>
      <c r="E5" s="1">
        <v>600</v>
      </c>
      <c r="F5" s="1">
        <v>35</v>
      </c>
      <c r="G5" s="1" t="s">
        <v>10</v>
      </c>
      <c r="H5" s="1">
        <f t="shared" si="0"/>
        <v>21000</v>
      </c>
      <c r="I5" s="1"/>
    </row>
    <row r="6" spans="1:9">
      <c r="A6" s="57"/>
      <c r="B6" s="48"/>
      <c r="C6" s="45" t="s">
        <v>11</v>
      </c>
      <c r="D6" s="45"/>
      <c r="E6" s="1">
        <v>68</v>
      </c>
      <c r="F6" s="1">
        <v>35</v>
      </c>
      <c r="G6" s="1" t="s">
        <v>12</v>
      </c>
      <c r="H6" s="1">
        <f t="shared" si="0"/>
        <v>2380</v>
      </c>
      <c r="I6" s="1"/>
    </row>
    <row r="7" spans="1:9">
      <c r="A7" s="57"/>
      <c r="B7" s="47">
        <v>43796</v>
      </c>
      <c r="C7" s="45" t="s">
        <v>14</v>
      </c>
      <c r="D7" s="45"/>
      <c r="E7" s="1">
        <v>388</v>
      </c>
      <c r="F7" s="1">
        <v>35</v>
      </c>
      <c r="G7" s="1" t="s">
        <v>10</v>
      </c>
      <c r="H7" s="1">
        <f t="shared" si="0"/>
        <v>13580</v>
      </c>
      <c r="I7" s="1"/>
    </row>
    <row r="8" spans="1:9">
      <c r="A8" s="57"/>
      <c r="B8" s="48"/>
      <c r="C8" s="45" t="s">
        <v>11</v>
      </c>
      <c r="D8" s="45"/>
      <c r="E8" s="1">
        <v>48</v>
      </c>
      <c r="F8" s="13">
        <v>35</v>
      </c>
      <c r="G8" s="1" t="s">
        <v>12</v>
      </c>
      <c r="H8" s="1">
        <f t="shared" si="0"/>
        <v>1680</v>
      </c>
      <c r="I8" s="1"/>
    </row>
    <row r="9" spans="1:9">
      <c r="A9" s="57"/>
      <c r="B9" s="47">
        <v>43797</v>
      </c>
      <c r="C9" s="45" t="s">
        <v>15</v>
      </c>
      <c r="D9" s="45"/>
      <c r="E9" s="1">
        <v>800</v>
      </c>
      <c r="F9" s="1">
        <v>36</v>
      </c>
      <c r="G9" s="1" t="s">
        <v>10</v>
      </c>
      <c r="H9" s="1">
        <f t="shared" si="0"/>
        <v>28800</v>
      </c>
      <c r="I9" s="14"/>
    </row>
    <row r="10" spans="1:9">
      <c r="A10" s="57"/>
      <c r="B10" s="60"/>
      <c r="C10" s="45" t="s">
        <v>15</v>
      </c>
      <c r="D10" s="45"/>
      <c r="E10" s="1">
        <v>164</v>
      </c>
      <c r="F10" s="1">
        <v>4</v>
      </c>
      <c r="G10" s="1" t="s">
        <v>10</v>
      </c>
      <c r="H10" s="1">
        <f t="shared" si="0"/>
        <v>656</v>
      </c>
      <c r="I10" s="14"/>
    </row>
    <row r="11" spans="1:9">
      <c r="A11" s="57"/>
      <c r="B11" s="48"/>
      <c r="C11" s="46" t="s">
        <v>79</v>
      </c>
      <c r="D11" s="45"/>
      <c r="E11" s="1">
        <v>68</v>
      </c>
      <c r="F11" s="1">
        <v>38</v>
      </c>
      <c r="G11" s="1" t="s">
        <v>12</v>
      </c>
      <c r="H11" s="1">
        <f t="shared" si="0"/>
        <v>2584</v>
      </c>
      <c r="I11" s="14"/>
    </row>
    <row r="12" spans="1:9">
      <c r="A12" s="57"/>
      <c r="B12" s="47">
        <v>43798</v>
      </c>
      <c r="C12" s="45" t="s">
        <v>16</v>
      </c>
      <c r="D12" s="45"/>
      <c r="E12" s="1">
        <v>636</v>
      </c>
      <c r="F12" s="1">
        <v>31</v>
      </c>
      <c r="G12" s="1" t="s">
        <v>10</v>
      </c>
      <c r="H12" s="1">
        <f t="shared" si="0"/>
        <v>19716</v>
      </c>
      <c r="I12" s="14"/>
    </row>
    <row r="13" spans="1:9">
      <c r="A13" s="58"/>
      <c r="B13" s="48"/>
      <c r="C13" s="45" t="s">
        <v>11</v>
      </c>
      <c r="D13" s="45"/>
      <c r="E13" s="1">
        <v>88</v>
      </c>
      <c r="F13" s="1">
        <v>33</v>
      </c>
      <c r="G13" s="1" t="s">
        <v>12</v>
      </c>
      <c r="H13" s="1">
        <f t="shared" si="0"/>
        <v>2904</v>
      </c>
      <c r="I13" s="14"/>
    </row>
    <row r="14" spans="1:9">
      <c r="A14" s="59" t="s">
        <v>17</v>
      </c>
      <c r="B14" s="3" t="s">
        <v>18</v>
      </c>
      <c r="C14" s="5" t="s">
        <v>19</v>
      </c>
      <c r="D14" s="5" t="s">
        <v>20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</row>
    <row r="15" spans="1:9">
      <c r="A15" s="59"/>
      <c r="B15" s="6">
        <v>43794</v>
      </c>
      <c r="C15" s="1" t="s">
        <v>21</v>
      </c>
      <c r="D15" s="7" t="s">
        <v>22</v>
      </c>
      <c r="E15" s="8">
        <v>3088</v>
      </c>
      <c r="F15" s="1">
        <v>5</v>
      </c>
      <c r="G15" s="1" t="s">
        <v>23</v>
      </c>
      <c r="H15" s="1">
        <f t="shared" ref="H15:H24" si="1">E15*F15</f>
        <v>15440</v>
      </c>
      <c r="I15" s="1"/>
    </row>
    <row r="16" spans="1:9">
      <c r="A16" s="59"/>
      <c r="B16" s="6">
        <v>43794</v>
      </c>
      <c r="C16" s="15" t="s">
        <v>86</v>
      </c>
      <c r="D16" s="19" t="s">
        <v>85</v>
      </c>
      <c r="E16" s="8">
        <v>70</v>
      </c>
      <c r="F16" s="13">
        <v>10</v>
      </c>
      <c r="G16" s="13" t="s">
        <v>23</v>
      </c>
      <c r="H16" s="13">
        <f t="shared" si="1"/>
        <v>700</v>
      </c>
      <c r="I16" s="15" t="s">
        <v>87</v>
      </c>
    </row>
    <row r="17" spans="1:9">
      <c r="A17" s="59"/>
      <c r="B17" s="6">
        <v>43795</v>
      </c>
      <c r="C17" s="1" t="s">
        <v>24</v>
      </c>
      <c r="D17" s="7" t="s">
        <v>25</v>
      </c>
      <c r="E17" s="8">
        <v>1100</v>
      </c>
      <c r="F17" s="1">
        <v>5</v>
      </c>
      <c r="G17" s="1" t="s">
        <v>23</v>
      </c>
      <c r="H17" s="1">
        <f t="shared" si="1"/>
        <v>5500</v>
      </c>
      <c r="I17" s="1"/>
    </row>
    <row r="18" spans="1:9">
      <c r="A18" s="59"/>
      <c r="B18" s="6">
        <v>43795</v>
      </c>
      <c r="C18" s="1" t="s">
        <v>21</v>
      </c>
      <c r="D18" s="7" t="s">
        <v>26</v>
      </c>
      <c r="E18" s="9">
        <v>168</v>
      </c>
      <c r="F18" s="1">
        <v>42</v>
      </c>
      <c r="G18" s="1" t="s">
        <v>27</v>
      </c>
      <c r="H18" s="1">
        <f t="shared" si="1"/>
        <v>7056</v>
      </c>
      <c r="I18" s="1"/>
    </row>
    <row r="19" spans="1:9">
      <c r="A19" s="59"/>
      <c r="B19" s="6">
        <v>43796</v>
      </c>
      <c r="C19" s="1" t="s">
        <v>24</v>
      </c>
      <c r="D19" s="7" t="s">
        <v>28</v>
      </c>
      <c r="E19" s="8">
        <v>900</v>
      </c>
      <c r="F19" s="1">
        <v>5</v>
      </c>
      <c r="G19" s="1" t="s">
        <v>23</v>
      </c>
      <c r="H19" s="1">
        <f t="shared" si="1"/>
        <v>4500</v>
      </c>
      <c r="I19" s="1"/>
    </row>
    <row r="20" spans="1:9">
      <c r="A20" s="59"/>
      <c r="B20" s="6">
        <v>43796</v>
      </c>
      <c r="C20" s="1" t="s">
        <v>21</v>
      </c>
      <c r="D20" s="7" t="s">
        <v>29</v>
      </c>
      <c r="E20" s="7">
        <v>1000</v>
      </c>
      <c r="F20" s="1">
        <v>5</v>
      </c>
      <c r="G20" s="1" t="s">
        <v>23</v>
      </c>
      <c r="H20" s="1">
        <f t="shared" si="1"/>
        <v>5000</v>
      </c>
      <c r="I20" s="1"/>
    </row>
    <row r="21" spans="1:9">
      <c r="A21" s="59"/>
      <c r="B21" s="6">
        <v>43797</v>
      </c>
      <c r="C21" s="1" t="s">
        <v>24</v>
      </c>
      <c r="D21" s="7" t="s">
        <v>30</v>
      </c>
      <c r="E21" s="8">
        <v>1500</v>
      </c>
      <c r="F21" s="1">
        <v>5</v>
      </c>
      <c r="G21" s="1" t="s">
        <v>23</v>
      </c>
      <c r="H21" s="1">
        <f t="shared" si="1"/>
        <v>7500</v>
      </c>
      <c r="I21" s="1"/>
    </row>
    <row r="22" spans="1:9">
      <c r="A22" s="59"/>
      <c r="B22" s="6">
        <v>43797</v>
      </c>
      <c r="C22" s="1" t="s">
        <v>21</v>
      </c>
      <c r="D22" s="7" t="s">
        <v>31</v>
      </c>
      <c r="E22" s="8">
        <v>1050</v>
      </c>
      <c r="F22" s="1">
        <v>5</v>
      </c>
      <c r="G22" s="1" t="s">
        <v>23</v>
      </c>
      <c r="H22" s="1">
        <f t="shared" si="1"/>
        <v>5250</v>
      </c>
      <c r="I22" s="1"/>
    </row>
    <row r="23" spans="1:9">
      <c r="A23" s="59"/>
      <c r="B23" s="6">
        <v>43798</v>
      </c>
      <c r="C23" s="1" t="s">
        <v>24</v>
      </c>
      <c r="D23" s="7" t="s">
        <v>32</v>
      </c>
      <c r="E23" s="8">
        <v>1000</v>
      </c>
      <c r="F23" s="1">
        <v>5</v>
      </c>
      <c r="G23" s="1" t="s">
        <v>23</v>
      </c>
      <c r="H23" s="1">
        <f t="shared" si="1"/>
        <v>5000</v>
      </c>
      <c r="I23" s="1"/>
    </row>
    <row r="24" spans="1:9">
      <c r="A24" s="59"/>
      <c r="B24" s="6">
        <v>43798</v>
      </c>
      <c r="C24" s="1" t="s">
        <v>21</v>
      </c>
      <c r="D24" s="7" t="s">
        <v>33</v>
      </c>
      <c r="E24" s="8">
        <v>2500</v>
      </c>
      <c r="F24" s="1">
        <v>5</v>
      </c>
      <c r="G24" s="1" t="s">
        <v>23</v>
      </c>
      <c r="H24" s="1">
        <f t="shared" si="1"/>
        <v>12500</v>
      </c>
      <c r="I24" s="1"/>
    </row>
    <row r="25" spans="1:9">
      <c r="A25" s="59" t="s">
        <v>34</v>
      </c>
      <c r="B25" s="44" t="s">
        <v>35</v>
      </c>
      <c r="C25" s="44"/>
      <c r="D25" s="44"/>
      <c r="E25" s="3" t="s">
        <v>4</v>
      </c>
      <c r="F25" s="3" t="s">
        <v>5</v>
      </c>
      <c r="G25" s="3" t="s">
        <v>6</v>
      </c>
      <c r="H25" s="3" t="s">
        <v>7</v>
      </c>
      <c r="I25" s="3" t="s">
        <v>8</v>
      </c>
    </row>
    <row r="26" spans="1:9">
      <c r="A26" s="59"/>
      <c r="B26" s="45" t="s">
        <v>36</v>
      </c>
      <c r="C26" s="45"/>
      <c r="D26" s="45"/>
      <c r="E26" s="1">
        <v>70</v>
      </c>
      <c r="F26" s="1">
        <v>52</v>
      </c>
      <c r="G26" s="1" t="s">
        <v>27</v>
      </c>
      <c r="H26" s="1">
        <f>E26*F26</f>
        <v>3640</v>
      </c>
      <c r="I26" s="14"/>
    </row>
    <row r="27" spans="1:9">
      <c r="A27" s="59"/>
      <c r="B27" s="45" t="s">
        <v>37</v>
      </c>
      <c r="C27" s="45"/>
      <c r="D27" s="45"/>
      <c r="E27" s="1">
        <v>160</v>
      </c>
      <c r="F27" s="1">
        <v>1</v>
      </c>
      <c r="G27" s="1" t="s">
        <v>38</v>
      </c>
      <c r="H27" s="1">
        <f t="shared" ref="H27:H35" si="2">E27*F27</f>
        <v>160</v>
      </c>
      <c r="I27" s="1"/>
    </row>
    <row r="28" spans="1:9">
      <c r="A28" s="59"/>
      <c r="B28" s="49" t="s">
        <v>39</v>
      </c>
      <c r="C28" s="49"/>
      <c r="D28" s="49"/>
      <c r="E28" s="1">
        <v>80</v>
      </c>
      <c r="F28" s="1">
        <v>50</v>
      </c>
      <c r="G28" s="1" t="s">
        <v>27</v>
      </c>
      <c r="H28" s="1">
        <f t="shared" si="2"/>
        <v>4000</v>
      </c>
      <c r="I28" s="1"/>
    </row>
    <row r="29" spans="1:9">
      <c r="A29" s="59"/>
      <c r="B29" s="49" t="s">
        <v>40</v>
      </c>
      <c r="C29" s="49"/>
      <c r="D29" s="49"/>
      <c r="E29" s="1">
        <v>1000</v>
      </c>
      <c r="F29" s="1">
        <v>1</v>
      </c>
      <c r="G29" s="1" t="s">
        <v>38</v>
      </c>
      <c r="H29" s="1">
        <f t="shared" si="2"/>
        <v>1000</v>
      </c>
      <c r="I29" s="1"/>
    </row>
    <row r="30" spans="1:9">
      <c r="A30" s="59"/>
      <c r="B30" s="49" t="s">
        <v>41</v>
      </c>
      <c r="C30" s="49"/>
      <c r="D30" s="49"/>
      <c r="E30" s="1">
        <v>20</v>
      </c>
      <c r="F30" s="1">
        <v>50</v>
      </c>
      <c r="G30" s="1" t="s">
        <v>27</v>
      </c>
      <c r="H30" s="1">
        <f t="shared" si="2"/>
        <v>1000</v>
      </c>
      <c r="I30" s="1"/>
    </row>
    <row r="31" spans="1:9">
      <c r="A31" s="59"/>
      <c r="B31" s="45" t="s">
        <v>42</v>
      </c>
      <c r="C31" s="45"/>
      <c r="D31" s="45"/>
      <c r="E31" s="1">
        <v>428</v>
      </c>
      <c r="F31" s="1">
        <v>50</v>
      </c>
      <c r="G31" s="1" t="s">
        <v>43</v>
      </c>
      <c r="H31" s="1">
        <f t="shared" si="2"/>
        <v>21400</v>
      </c>
      <c r="I31" s="1"/>
    </row>
    <row r="32" spans="1:9">
      <c r="A32" s="59"/>
      <c r="B32" s="45" t="s">
        <v>44</v>
      </c>
      <c r="C32" s="45"/>
      <c r="D32" s="45"/>
      <c r="E32" s="1">
        <v>165</v>
      </c>
      <c r="F32" s="1">
        <v>36</v>
      </c>
      <c r="G32" s="1" t="s">
        <v>27</v>
      </c>
      <c r="H32" s="1">
        <f t="shared" si="2"/>
        <v>5940</v>
      </c>
      <c r="I32" s="12"/>
    </row>
    <row r="33" spans="1:9">
      <c r="A33" s="59"/>
      <c r="B33" s="45" t="s">
        <v>45</v>
      </c>
      <c r="C33" s="45"/>
      <c r="D33" s="45"/>
      <c r="E33" s="1">
        <v>318</v>
      </c>
      <c r="F33" s="1">
        <v>49</v>
      </c>
      <c r="G33" s="1" t="s">
        <v>27</v>
      </c>
      <c r="H33" s="1">
        <f t="shared" si="2"/>
        <v>15582</v>
      </c>
      <c r="I33" s="1"/>
    </row>
    <row r="34" spans="1:9">
      <c r="A34" s="59"/>
      <c r="B34" s="45" t="s">
        <v>46</v>
      </c>
      <c r="C34" s="45"/>
      <c r="D34" s="45"/>
      <c r="E34" s="1">
        <v>40</v>
      </c>
      <c r="F34" s="10">
        <v>70</v>
      </c>
      <c r="G34" s="1" t="s">
        <v>27</v>
      </c>
      <c r="H34" s="1">
        <f t="shared" si="2"/>
        <v>2800</v>
      </c>
      <c r="I34" s="1"/>
    </row>
    <row r="35" spans="1:9">
      <c r="A35" s="59"/>
      <c r="B35" s="45" t="s">
        <v>47</v>
      </c>
      <c r="C35" s="45"/>
      <c r="D35" s="45"/>
      <c r="E35" s="1">
        <v>100</v>
      </c>
      <c r="F35" s="10">
        <v>55</v>
      </c>
      <c r="G35" s="1" t="s">
        <v>27</v>
      </c>
      <c r="H35" s="1">
        <f t="shared" si="2"/>
        <v>5500</v>
      </c>
      <c r="I35" s="1"/>
    </row>
    <row r="36" spans="1:9">
      <c r="A36" s="56" t="s">
        <v>48</v>
      </c>
      <c r="B36" s="44" t="s">
        <v>49</v>
      </c>
      <c r="C36" s="44"/>
      <c r="D36" s="44"/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</row>
    <row r="37" spans="1:9" hidden="1">
      <c r="A37" s="57"/>
      <c r="B37" s="45" t="s">
        <v>50</v>
      </c>
      <c r="C37" s="45"/>
      <c r="D37" s="45"/>
      <c r="E37" s="1">
        <v>800</v>
      </c>
      <c r="F37" s="1">
        <v>0</v>
      </c>
      <c r="G37" s="1" t="s">
        <v>51</v>
      </c>
      <c r="H37" s="1">
        <f>E37*F37</f>
        <v>0</v>
      </c>
      <c r="I37" s="1"/>
    </row>
    <row r="38" spans="1:9">
      <c r="A38" s="57"/>
      <c r="B38" s="45" t="s">
        <v>52</v>
      </c>
      <c r="C38" s="45"/>
      <c r="D38" s="45"/>
      <c r="E38" s="1">
        <v>300</v>
      </c>
      <c r="F38" s="1">
        <v>1</v>
      </c>
      <c r="G38" s="1" t="s">
        <v>51</v>
      </c>
      <c r="H38" s="1">
        <f>E38*F38</f>
        <v>300</v>
      </c>
      <c r="I38" s="1"/>
    </row>
    <row r="39" spans="1:9">
      <c r="A39" s="57"/>
      <c r="B39" s="45" t="s">
        <v>53</v>
      </c>
      <c r="C39" s="45"/>
      <c r="D39" s="45"/>
      <c r="E39" s="1">
        <v>1000</v>
      </c>
      <c r="F39" s="1">
        <v>2</v>
      </c>
      <c r="G39" s="1" t="s">
        <v>51</v>
      </c>
      <c r="H39" s="1">
        <f>E39*F39</f>
        <v>2000</v>
      </c>
      <c r="I39" s="1"/>
    </row>
    <row r="40" spans="1:9">
      <c r="A40" s="58"/>
      <c r="B40" s="45" t="s">
        <v>54</v>
      </c>
      <c r="C40" s="45"/>
      <c r="D40" s="45"/>
      <c r="E40" s="1">
        <v>1000</v>
      </c>
      <c r="F40" s="1">
        <v>2</v>
      </c>
      <c r="G40" s="1" t="s">
        <v>51</v>
      </c>
      <c r="H40" s="1">
        <f>E40*F40</f>
        <v>2000</v>
      </c>
      <c r="I40" s="1"/>
    </row>
    <row r="41" spans="1:9">
      <c r="A41" s="59" t="s">
        <v>55</v>
      </c>
      <c r="B41" s="44" t="s">
        <v>35</v>
      </c>
      <c r="C41" s="44"/>
      <c r="D41" s="44"/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</row>
    <row r="42" spans="1:9">
      <c r="A42" s="59"/>
      <c r="B42" s="45" t="s">
        <v>56</v>
      </c>
      <c r="C42" s="45"/>
      <c r="D42" s="45"/>
      <c r="E42" s="1">
        <v>400</v>
      </c>
      <c r="F42" s="1">
        <v>0</v>
      </c>
      <c r="G42" s="1" t="s">
        <v>27</v>
      </c>
      <c r="H42" s="1">
        <f t="shared" ref="H42:H53" si="3">E42*F42</f>
        <v>0</v>
      </c>
      <c r="I42" s="1"/>
    </row>
    <row r="43" spans="1:9">
      <c r="A43" s="59"/>
      <c r="B43" s="45" t="s">
        <v>57</v>
      </c>
      <c r="C43" s="45"/>
      <c r="D43" s="45"/>
      <c r="E43" s="1">
        <v>600</v>
      </c>
      <c r="F43" s="1">
        <v>28</v>
      </c>
      <c r="G43" s="1" t="s">
        <v>27</v>
      </c>
      <c r="H43" s="1">
        <f t="shared" si="3"/>
        <v>16800</v>
      </c>
      <c r="I43" s="14" t="s">
        <v>82</v>
      </c>
    </row>
    <row r="44" spans="1:9">
      <c r="A44" s="59"/>
      <c r="B44" s="45" t="s">
        <v>58</v>
      </c>
      <c r="C44" s="45"/>
      <c r="D44" s="45"/>
      <c r="E44" s="1">
        <v>2500</v>
      </c>
      <c r="F44" s="1">
        <v>3</v>
      </c>
      <c r="G44" s="1" t="s">
        <v>27</v>
      </c>
      <c r="H44" s="1">
        <f t="shared" si="3"/>
        <v>7500</v>
      </c>
      <c r="I44" s="1" t="s">
        <v>59</v>
      </c>
    </row>
    <row r="45" spans="1:9">
      <c r="A45" s="59"/>
      <c r="B45" s="45" t="s">
        <v>60</v>
      </c>
      <c r="C45" s="45"/>
      <c r="D45" s="45"/>
      <c r="E45" s="1">
        <v>50</v>
      </c>
      <c r="F45" s="1">
        <f>14*30</f>
        <v>420</v>
      </c>
      <c r="G45" s="1" t="s">
        <v>61</v>
      </c>
      <c r="H45" s="1">
        <f t="shared" si="3"/>
        <v>21000</v>
      </c>
      <c r="I45" s="14" t="s">
        <v>80</v>
      </c>
    </row>
    <row r="46" spans="1:9">
      <c r="A46" s="59"/>
      <c r="B46" s="45" t="s">
        <v>62</v>
      </c>
      <c r="C46" s="45"/>
      <c r="D46" s="45"/>
      <c r="E46" s="1">
        <v>300</v>
      </c>
      <c r="F46" s="1">
        <f>17*7</f>
        <v>119</v>
      </c>
      <c r="G46" s="1" t="s">
        <v>63</v>
      </c>
      <c r="H46" s="1">
        <f t="shared" si="3"/>
        <v>35700</v>
      </c>
      <c r="I46" s="14" t="s">
        <v>81</v>
      </c>
    </row>
    <row r="47" spans="1:9">
      <c r="A47" s="59"/>
      <c r="B47" s="61" t="s">
        <v>89</v>
      </c>
      <c r="C47" s="62"/>
      <c r="D47" s="63"/>
      <c r="E47" s="16">
        <v>1200</v>
      </c>
      <c r="F47" s="16">
        <v>2</v>
      </c>
      <c r="G47" s="17" t="s">
        <v>90</v>
      </c>
      <c r="H47" s="16">
        <f t="shared" si="3"/>
        <v>2400</v>
      </c>
      <c r="I47" s="16"/>
    </row>
    <row r="48" spans="1:9">
      <c r="A48" s="59"/>
      <c r="B48" s="61" t="s">
        <v>91</v>
      </c>
      <c r="C48" s="62"/>
      <c r="D48" s="63"/>
      <c r="E48" s="16">
        <v>120</v>
      </c>
      <c r="F48" s="16">
        <v>2</v>
      </c>
      <c r="G48" s="17" t="s">
        <v>90</v>
      </c>
      <c r="H48" s="20">
        <f t="shared" si="3"/>
        <v>240</v>
      </c>
      <c r="I48" s="16"/>
    </row>
    <row r="49" spans="1:9">
      <c r="A49" s="59"/>
      <c r="B49" s="61" t="s">
        <v>92</v>
      </c>
      <c r="C49" s="62"/>
      <c r="D49" s="63"/>
      <c r="E49" s="16">
        <v>330</v>
      </c>
      <c r="F49" s="16">
        <v>1</v>
      </c>
      <c r="G49" s="21" t="s">
        <v>90</v>
      </c>
      <c r="H49" s="20">
        <f t="shared" si="3"/>
        <v>330</v>
      </c>
      <c r="I49" s="16"/>
    </row>
    <row r="50" spans="1:9">
      <c r="A50" s="59"/>
      <c r="B50" s="61" t="s">
        <v>144</v>
      </c>
      <c r="C50" s="62"/>
      <c r="D50" s="63"/>
      <c r="E50" s="20">
        <v>33000</v>
      </c>
      <c r="F50" s="20">
        <v>3</v>
      </c>
      <c r="G50" s="21" t="s">
        <v>145</v>
      </c>
      <c r="H50" s="20">
        <f t="shared" si="3"/>
        <v>99000</v>
      </c>
      <c r="I50" s="20"/>
    </row>
    <row r="51" spans="1:9">
      <c r="A51" s="59"/>
      <c r="B51" s="61" t="s">
        <v>144</v>
      </c>
      <c r="C51" s="62"/>
      <c r="D51" s="63"/>
      <c r="E51" s="20">
        <v>43000</v>
      </c>
      <c r="F51" s="20">
        <v>2</v>
      </c>
      <c r="G51" s="21" t="s">
        <v>145</v>
      </c>
      <c r="H51" s="20">
        <f t="shared" si="3"/>
        <v>86000</v>
      </c>
      <c r="I51" s="20"/>
    </row>
    <row r="52" spans="1:9">
      <c r="A52" s="59"/>
      <c r="B52" s="66" t="s">
        <v>65</v>
      </c>
      <c r="C52" s="62"/>
      <c r="D52" s="63"/>
      <c r="E52" s="1">
        <f>(H50+H51)*0.1</f>
        <v>18500</v>
      </c>
      <c r="F52" s="1">
        <v>1</v>
      </c>
      <c r="G52" s="1" t="s">
        <v>64</v>
      </c>
      <c r="H52" s="1">
        <f t="shared" ref="H52" si="4">E52*F52</f>
        <v>18500</v>
      </c>
      <c r="I52" s="1"/>
    </row>
    <row r="53" spans="1:9">
      <c r="A53" s="59"/>
      <c r="B53" s="66" t="s">
        <v>66</v>
      </c>
      <c r="C53" s="62"/>
      <c r="D53" s="63"/>
      <c r="E53" s="1">
        <v>3000</v>
      </c>
      <c r="F53" s="1">
        <v>0</v>
      </c>
      <c r="G53" s="1" t="s">
        <v>27</v>
      </c>
      <c r="H53" s="1">
        <f t="shared" si="3"/>
        <v>0</v>
      </c>
      <c r="I53" s="1"/>
    </row>
    <row r="54" spans="1:9">
      <c r="A54" s="59" t="s">
        <v>67</v>
      </c>
      <c r="B54" s="44" t="s">
        <v>35</v>
      </c>
      <c r="C54" s="44"/>
      <c r="D54" s="44"/>
      <c r="E54" s="3" t="s">
        <v>4</v>
      </c>
      <c r="F54" s="3" t="s">
        <v>5</v>
      </c>
      <c r="G54" s="3" t="s">
        <v>6</v>
      </c>
      <c r="H54" s="3" t="s">
        <v>7</v>
      </c>
      <c r="I54" s="3" t="s">
        <v>8</v>
      </c>
    </row>
    <row r="55" spans="1:9">
      <c r="A55" s="59"/>
      <c r="B55" s="66" t="s">
        <v>68</v>
      </c>
      <c r="C55" s="62"/>
      <c r="D55" s="63"/>
      <c r="E55" s="1">
        <v>3500</v>
      </c>
      <c r="F55" s="1">
        <v>1</v>
      </c>
      <c r="G55" s="1" t="s">
        <v>69</v>
      </c>
      <c r="H55" s="1">
        <f>E55*F55</f>
        <v>3500</v>
      </c>
      <c r="I55" s="1"/>
    </row>
    <row r="56" spans="1:9">
      <c r="A56" s="59"/>
      <c r="B56" s="45" t="s">
        <v>70</v>
      </c>
      <c r="C56" s="45"/>
      <c r="D56" s="45"/>
      <c r="E56" s="1">
        <v>3000</v>
      </c>
      <c r="F56" s="1">
        <v>1</v>
      </c>
      <c r="G56" s="1" t="s">
        <v>71</v>
      </c>
      <c r="H56" s="1">
        <f>E56*F56</f>
        <v>3000</v>
      </c>
      <c r="I56" s="1"/>
    </row>
    <row r="57" spans="1:9">
      <c r="A57" s="56" t="s">
        <v>72</v>
      </c>
      <c r="B57" s="44" t="s">
        <v>35</v>
      </c>
      <c r="C57" s="44"/>
      <c r="D57" s="44"/>
      <c r="E57" s="3" t="s">
        <v>4</v>
      </c>
      <c r="F57" s="3" t="s">
        <v>5</v>
      </c>
      <c r="G57" s="3" t="s">
        <v>6</v>
      </c>
      <c r="H57" s="3" t="s">
        <v>7</v>
      </c>
      <c r="I57" s="3" t="s">
        <v>8</v>
      </c>
    </row>
    <row r="58" spans="1:9">
      <c r="A58" s="57"/>
      <c r="B58" s="45" t="s">
        <v>73</v>
      </c>
      <c r="C58" s="45"/>
      <c r="D58" s="45"/>
      <c r="E58" s="10">
        <v>60</v>
      </c>
      <c r="F58" s="10">
        <v>71</v>
      </c>
      <c r="G58" s="10" t="s">
        <v>27</v>
      </c>
      <c r="H58" s="1">
        <f>E58*F58</f>
        <v>4260</v>
      </c>
      <c r="I58" s="10" t="s">
        <v>74</v>
      </c>
    </row>
    <row r="59" spans="1:9">
      <c r="A59" s="57"/>
      <c r="B59" s="61" t="s">
        <v>83</v>
      </c>
      <c r="C59" s="64"/>
      <c r="D59" s="65"/>
      <c r="E59" s="10">
        <v>2606</v>
      </c>
      <c r="F59" s="10">
        <v>1</v>
      </c>
      <c r="G59" s="18" t="s">
        <v>84</v>
      </c>
      <c r="H59" s="13">
        <f>E59*F59</f>
        <v>2606</v>
      </c>
      <c r="I59" s="10"/>
    </row>
    <row r="60" spans="1:9">
      <c r="A60" s="57"/>
      <c r="B60" s="61" t="s">
        <v>88</v>
      </c>
      <c r="C60" s="64"/>
      <c r="D60" s="65"/>
      <c r="E60" s="10">
        <v>357</v>
      </c>
      <c r="F60" s="10">
        <v>2</v>
      </c>
      <c r="G60" s="18" t="s">
        <v>84</v>
      </c>
      <c r="H60" s="13">
        <f>E60*F60</f>
        <v>714</v>
      </c>
      <c r="I60" s="10"/>
    </row>
    <row r="61" spans="1:9">
      <c r="A61" s="57"/>
      <c r="B61" s="61" t="s">
        <v>93</v>
      </c>
      <c r="C61" s="64"/>
      <c r="D61" s="65"/>
      <c r="E61" s="10">
        <v>2600</v>
      </c>
      <c r="F61" s="10">
        <v>47</v>
      </c>
      <c r="G61" s="18" t="s">
        <v>94</v>
      </c>
      <c r="H61" s="20">
        <f>E61*F61</f>
        <v>122200</v>
      </c>
      <c r="I61" s="10"/>
    </row>
    <row r="62" spans="1:9">
      <c r="A62" s="58"/>
      <c r="B62" s="45" t="s">
        <v>75</v>
      </c>
      <c r="C62" s="45"/>
      <c r="D62" s="45"/>
      <c r="E62" s="1">
        <f>SUM(H3:H61)</f>
        <v>682878</v>
      </c>
      <c r="F62" s="11">
        <v>0.1</v>
      </c>
      <c r="G62" s="1" t="s">
        <v>38</v>
      </c>
      <c r="H62" s="1">
        <f>E62*F62</f>
        <v>68287.8</v>
      </c>
      <c r="I62" s="11">
        <v>0.1</v>
      </c>
    </row>
    <row r="63" spans="1:9">
      <c r="A63" s="56" t="s">
        <v>76</v>
      </c>
      <c r="B63" s="53">
        <f>SUM(H3:H62)</f>
        <v>751165.8</v>
      </c>
      <c r="C63" s="54"/>
      <c r="D63" s="54"/>
      <c r="E63" s="54"/>
      <c r="F63" s="55"/>
      <c r="G63" s="53" t="s">
        <v>77</v>
      </c>
      <c r="H63" s="54"/>
      <c r="I63" s="55"/>
    </row>
    <row r="64" spans="1:9">
      <c r="A64" s="58"/>
      <c r="B64" s="50">
        <f>B63*1.06</f>
        <v>796235.74800000014</v>
      </c>
      <c r="C64" s="51"/>
      <c r="D64" s="51"/>
      <c r="E64" s="51"/>
      <c r="F64" s="52"/>
      <c r="G64" s="53" t="s">
        <v>78</v>
      </c>
      <c r="H64" s="54"/>
      <c r="I64" s="55"/>
    </row>
    <row r="65" spans="1:9">
      <c r="A65" s="30" t="s">
        <v>146</v>
      </c>
      <c r="B65" s="37">
        <v>830000</v>
      </c>
      <c r="C65" s="38"/>
      <c r="D65" s="38"/>
      <c r="E65" s="38"/>
      <c r="F65" s="39"/>
      <c r="G65" s="40" t="s">
        <v>136</v>
      </c>
      <c r="H65" s="41"/>
      <c r="I65" s="42"/>
    </row>
    <row r="69" spans="1:9">
      <c r="D69" s="99">
        <f>(B65-B64)+(第二批!B67-第二批!B66)</f>
        <v>41109.443999999843</v>
      </c>
    </row>
  </sheetData>
  <mergeCells count="70">
    <mergeCell ref="B63:F63"/>
    <mergeCell ref="G63:I63"/>
    <mergeCell ref="B59:D59"/>
    <mergeCell ref="B60:D60"/>
    <mergeCell ref="B62:D62"/>
    <mergeCell ref="B61:D61"/>
    <mergeCell ref="B57:D57"/>
    <mergeCell ref="B58:D58"/>
    <mergeCell ref="B47:D47"/>
    <mergeCell ref="B48:D48"/>
    <mergeCell ref="B49:D49"/>
    <mergeCell ref="B52:D52"/>
    <mergeCell ref="B53:D53"/>
    <mergeCell ref="B54:D54"/>
    <mergeCell ref="B55:D55"/>
    <mergeCell ref="B56:D56"/>
    <mergeCell ref="B50:D50"/>
    <mergeCell ref="B51:D51"/>
    <mergeCell ref="B45:D45"/>
    <mergeCell ref="B46:D46"/>
    <mergeCell ref="B64:F64"/>
    <mergeCell ref="G64:I64"/>
    <mergeCell ref="A2:A13"/>
    <mergeCell ref="A14:A24"/>
    <mergeCell ref="A25:A35"/>
    <mergeCell ref="A36:A40"/>
    <mergeCell ref="A41:A53"/>
    <mergeCell ref="A54:A56"/>
    <mergeCell ref="A57:A62"/>
    <mergeCell ref="A63:A64"/>
    <mergeCell ref="B3:B4"/>
    <mergeCell ref="B5:B6"/>
    <mergeCell ref="B7:B8"/>
    <mergeCell ref="B9:B11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6:D26"/>
    <mergeCell ref="B27:D27"/>
    <mergeCell ref="B12:B13"/>
    <mergeCell ref="B28:D28"/>
    <mergeCell ref="B29:D29"/>
    <mergeCell ref="B65:F65"/>
    <mergeCell ref="G65:I65"/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1:D11"/>
    <mergeCell ref="C10:D10"/>
    <mergeCell ref="C12:D12"/>
    <mergeCell ref="C13:D13"/>
    <mergeCell ref="B25:D2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7DBB-6B63-4C7D-B55A-6DD4A9F417D9}">
  <dimension ref="A1:I67"/>
  <sheetViews>
    <sheetView topLeftCell="A58" workbookViewId="0">
      <selection activeCell="B62" sqref="B62:D62"/>
    </sheetView>
  </sheetViews>
  <sheetFormatPr defaultColWidth="9" defaultRowHeight="16.3"/>
  <cols>
    <col min="1" max="1" width="9" style="31"/>
    <col min="2" max="2" width="15" style="22" customWidth="1"/>
    <col min="3" max="3" width="10.84375" style="22" customWidth="1"/>
    <col min="4" max="4" width="25.3046875" style="22" customWidth="1"/>
    <col min="5" max="6" width="9" style="22"/>
    <col min="7" max="7" width="15.84375" style="22" customWidth="1"/>
    <col min="8" max="8" width="9" style="22"/>
    <col min="9" max="9" width="13.84375" style="22" bestFit="1" customWidth="1"/>
    <col min="10" max="16384" width="9" style="22"/>
  </cols>
  <sheetData>
    <row r="1" spans="1:9">
      <c r="A1" s="98" t="s">
        <v>95</v>
      </c>
      <c r="B1" s="98"/>
      <c r="C1" s="98"/>
      <c r="D1" s="98"/>
      <c r="E1" s="98"/>
      <c r="F1" s="98"/>
      <c r="G1" s="98"/>
      <c r="H1" s="98"/>
      <c r="I1" s="98"/>
    </row>
    <row r="2" spans="1:9">
      <c r="A2" s="70" t="s">
        <v>1</v>
      </c>
      <c r="B2" s="23" t="s">
        <v>2</v>
      </c>
      <c r="C2" s="90" t="s">
        <v>3</v>
      </c>
      <c r="D2" s="90"/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</row>
    <row r="3" spans="1:9">
      <c r="A3" s="71"/>
      <c r="B3" s="96">
        <v>43801</v>
      </c>
      <c r="C3" s="92" t="s">
        <v>16</v>
      </c>
      <c r="D3" s="92"/>
      <c r="E3" s="24">
        <v>636</v>
      </c>
      <c r="F3" s="24">
        <v>39</v>
      </c>
      <c r="G3" s="24" t="s">
        <v>10</v>
      </c>
      <c r="H3" s="24">
        <f t="shared" ref="H3:H12" si="0">E3*F3</f>
        <v>24804</v>
      </c>
      <c r="I3" s="24"/>
    </row>
    <row r="4" spans="1:9">
      <c r="A4" s="71"/>
      <c r="B4" s="97"/>
      <c r="C4" s="95" t="s">
        <v>11</v>
      </c>
      <c r="D4" s="95"/>
      <c r="E4" s="24">
        <v>88</v>
      </c>
      <c r="F4" s="24">
        <v>39</v>
      </c>
      <c r="G4" s="24" t="s">
        <v>10</v>
      </c>
      <c r="H4" s="24">
        <f t="shared" si="0"/>
        <v>3432</v>
      </c>
      <c r="I4" s="24"/>
    </row>
    <row r="5" spans="1:9">
      <c r="A5" s="71"/>
      <c r="B5" s="96">
        <v>43802</v>
      </c>
      <c r="C5" s="92" t="s">
        <v>96</v>
      </c>
      <c r="D5" s="92"/>
      <c r="E5" s="24">
        <v>400</v>
      </c>
      <c r="F5" s="24">
        <v>36</v>
      </c>
      <c r="G5" s="24" t="s">
        <v>10</v>
      </c>
      <c r="H5" s="24">
        <f t="shared" si="0"/>
        <v>14400</v>
      </c>
      <c r="I5" s="24"/>
    </row>
    <row r="6" spans="1:9">
      <c r="A6" s="71"/>
      <c r="B6" s="97"/>
      <c r="C6" s="95" t="s">
        <v>11</v>
      </c>
      <c r="D6" s="95"/>
      <c r="E6" s="24">
        <v>68</v>
      </c>
      <c r="F6" s="24">
        <v>36</v>
      </c>
      <c r="G6" s="24" t="s">
        <v>10</v>
      </c>
      <c r="H6" s="24">
        <f t="shared" si="0"/>
        <v>2448</v>
      </c>
      <c r="I6" s="24"/>
    </row>
    <row r="7" spans="1:9">
      <c r="A7" s="71"/>
      <c r="B7" s="96">
        <v>43803</v>
      </c>
      <c r="C7" s="92" t="s">
        <v>97</v>
      </c>
      <c r="D7" s="92"/>
      <c r="E7" s="24">
        <v>300</v>
      </c>
      <c r="F7" s="24">
        <v>35</v>
      </c>
      <c r="G7" s="24" t="s">
        <v>10</v>
      </c>
      <c r="H7" s="24">
        <f t="shared" si="0"/>
        <v>10500</v>
      </c>
      <c r="I7" s="24"/>
    </row>
    <row r="8" spans="1:9">
      <c r="A8" s="71"/>
      <c r="B8" s="97"/>
      <c r="C8" s="95" t="s">
        <v>11</v>
      </c>
      <c r="D8" s="95"/>
      <c r="E8" s="24">
        <v>48</v>
      </c>
      <c r="F8" s="24">
        <v>35</v>
      </c>
      <c r="G8" s="24" t="s">
        <v>10</v>
      </c>
      <c r="H8" s="24">
        <f t="shared" si="0"/>
        <v>1680</v>
      </c>
      <c r="I8" s="24"/>
    </row>
    <row r="9" spans="1:9">
      <c r="A9" s="71"/>
      <c r="B9" s="96">
        <v>43804</v>
      </c>
      <c r="C9" s="92" t="s">
        <v>98</v>
      </c>
      <c r="D9" s="92"/>
      <c r="E9" s="24">
        <v>360</v>
      </c>
      <c r="F9" s="24">
        <v>37</v>
      </c>
      <c r="G9" s="24" t="s">
        <v>10</v>
      </c>
      <c r="H9" s="24">
        <f t="shared" si="0"/>
        <v>13320</v>
      </c>
      <c r="I9" s="24"/>
    </row>
    <row r="10" spans="1:9">
      <c r="A10" s="71"/>
      <c r="B10" s="97"/>
      <c r="C10" s="95" t="s">
        <v>11</v>
      </c>
      <c r="D10" s="95"/>
      <c r="E10" s="24">
        <v>48</v>
      </c>
      <c r="F10" s="24">
        <v>37</v>
      </c>
      <c r="G10" s="24" t="s">
        <v>10</v>
      </c>
      <c r="H10" s="24">
        <f t="shared" si="0"/>
        <v>1776</v>
      </c>
      <c r="I10" s="24"/>
    </row>
    <row r="11" spans="1:9">
      <c r="A11" s="71"/>
      <c r="B11" s="96">
        <v>43805</v>
      </c>
      <c r="C11" s="92" t="s">
        <v>99</v>
      </c>
      <c r="D11" s="92"/>
      <c r="E11" s="24">
        <v>636</v>
      </c>
      <c r="F11" s="24">
        <v>29</v>
      </c>
      <c r="G11" s="24" t="s">
        <v>10</v>
      </c>
      <c r="H11" s="24">
        <f t="shared" si="0"/>
        <v>18444</v>
      </c>
      <c r="I11" s="24"/>
    </row>
    <row r="12" spans="1:9">
      <c r="A12" s="72"/>
      <c r="B12" s="97"/>
      <c r="C12" s="95" t="s">
        <v>11</v>
      </c>
      <c r="D12" s="95"/>
      <c r="E12" s="24">
        <v>68</v>
      </c>
      <c r="F12" s="24">
        <v>29</v>
      </c>
      <c r="G12" s="24" t="s">
        <v>10</v>
      </c>
      <c r="H12" s="24">
        <f t="shared" si="0"/>
        <v>1972</v>
      </c>
      <c r="I12" s="24"/>
    </row>
    <row r="13" spans="1:9">
      <c r="A13" s="93" t="s">
        <v>17</v>
      </c>
      <c r="B13" s="23" t="s">
        <v>18</v>
      </c>
      <c r="C13" s="23" t="s">
        <v>19</v>
      </c>
      <c r="D13" s="23" t="s">
        <v>20</v>
      </c>
      <c r="E13" s="23" t="s">
        <v>4</v>
      </c>
      <c r="F13" s="23" t="s">
        <v>5</v>
      </c>
      <c r="G13" s="23" t="s">
        <v>6</v>
      </c>
      <c r="H13" s="23" t="s">
        <v>7</v>
      </c>
      <c r="I13" s="23" t="s">
        <v>8</v>
      </c>
    </row>
    <row r="14" spans="1:9">
      <c r="A14" s="93"/>
      <c r="B14" s="25">
        <v>43801</v>
      </c>
      <c r="C14" s="24" t="s">
        <v>21</v>
      </c>
      <c r="D14" s="26" t="s">
        <v>33</v>
      </c>
      <c r="E14" s="26">
        <v>2500</v>
      </c>
      <c r="F14" s="24">
        <v>5</v>
      </c>
      <c r="G14" s="24" t="s">
        <v>23</v>
      </c>
      <c r="H14" s="24">
        <f t="shared" ref="H14:H22" si="1">E14*F14</f>
        <v>12500</v>
      </c>
      <c r="I14" s="24"/>
    </row>
    <row r="15" spans="1:9">
      <c r="A15" s="93"/>
      <c r="B15" s="25">
        <v>43802</v>
      </c>
      <c r="C15" s="24" t="s">
        <v>24</v>
      </c>
      <c r="D15" s="26" t="s">
        <v>100</v>
      </c>
      <c r="E15" s="26">
        <v>1200</v>
      </c>
      <c r="F15" s="24">
        <v>5</v>
      </c>
      <c r="G15" s="24" t="s">
        <v>23</v>
      </c>
      <c r="H15" s="24">
        <f t="shared" si="1"/>
        <v>6000</v>
      </c>
      <c r="I15" s="24"/>
    </row>
    <row r="16" spans="1:9">
      <c r="A16" s="93"/>
      <c r="B16" s="25">
        <v>43802</v>
      </c>
      <c r="C16" s="24" t="s">
        <v>21</v>
      </c>
      <c r="D16" s="26" t="s">
        <v>101</v>
      </c>
      <c r="E16" s="26">
        <v>1200</v>
      </c>
      <c r="F16" s="24">
        <v>5</v>
      </c>
      <c r="G16" s="24" t="s">
        <v>23</v>
      </c>
      <c r="H16" s="24">
        <f t="shared" si="1"/>
        <v>6000</v>
      </c>
      <c r="I16" s="24"/>
    </row>
    <row r="17" spans="1:9">
      <c r="A17" s="93"/>
      <c r="B17" s="25">
        <v>43803</v>
      </c>
      <c r="C17" s="24" t="s">
        <v>24</v>
      </c>
      <c r="D17" s="26" t="s">
        <v>102</v>
      </c>
      <c r="E17" s="26">
        <v>1200</v>
      </c>
      <c r="F17" s="24">
        <v>5</v>
      </c>
      <c r="G17" s="24" t="s">
        <v>23</v>
      </c>
      <c r="H17" s="24">
        <f t="shared" si="1"/>
        <v>6000</v>
      </c>
      <c r="I17" s="24"/>
    </row>
    <row r="18" spans="1:9">
      <c r="A18" s="93"/>
      <c r="B18" s="25">
        <v>43803</v>
      </c>
      <c r="C18" s="24" t="s">
        <v>21</v>
      </c>
      <c r="D18" s="26" t="s">
        <v>137</v>
      </c>
      <c r="E18" s="26">
        <v>1200</v>
      </c>
      <c r="F18" s="24">
        <v>5</v>
      </c>
      <c r="G18" s="24" t="s">
        <v>23</v>
      </c>
      <c r="H18" s="24">
        <f t="shared" si="1"/>
        <v>6000</v>
      </c>
      <c r="I18" s="24"/>
    </row>
    <row r="19" spans="1:9">
      <c r="A19" s="93"/>
      <c r="B19" s="25">
        <v>43804</v>
      </c>
      <c r="C19" s="24" t="s">
        <v>24</v>
      </c>
      <c r="D19" s="26" t="s">
        <v>103</v>
      </c>
      <c r="E19" s="26">
        <v>1200</v>
      </c>
      <c r="F19" s="24">
        <v>5</v>
      </c>
      <c r="G19" s="24" t="s">
        <v>23</v>
      </c>
      <c r="H19" s="24">
        <f t="shared" si="1"/>
        <v>6000</v>
      </c>
      <c r="I19" s="24"/>
    </row>
    <row r="20" spans="1:9">
      <c r="A20" s="93"/>
      <c r="B20" s="25">
        <v>43804</v>
      </c>
      <c r="C20" s="24" t="s">
        <v>21</v>
      </c>
      <c r="D20" s="26" t="s">
        <v>104</v>
      </c>
      <c r="E20" s="26">
        <v>1200</v>
      </c>
      <c r="F20" s="24">
        <v>5</v>
      </c>
      <c r="G20" s="24" t="s">
        <v>23</v>
      </c>
      <c r="H20" s="24">
        <f t="shared" si="1"/>
        <v>6000</v>
      </c>
      <c r="I20" s="24"/>
    </row>
    <row r="21" spans="1:9">
      <c r="A21" s="93"/>
      <c r="B21" s="25">
        <v>43805</v>
      </c>
      <c r="C21" s="24" t="s">
        <v>24</v>
      </c>
      <c r="D21" s="26" t="s">
        <v>105</v>
      </c>
      <c r="E21" s="26">
        <v>1200</v>
      </c>
      <c r="F21" s="24">
        <v>5</v>
      </c>
      <c r="G21" s="24" t="s">
        <v>23</v>
      </c>
      <c r="H21" s="24">
        <f t="shared" si="1"/>
        <v>6000</v>
      </c>
      <c r="I21" s="24"/>
    </row>
    <row r="22" spans="1:9">
      <c r="A22" s="93"/>
      <c r="B22" s="25">
        <v>43805</v>
      </c>
      <c r="C22" s="24" t="s">
        <v>21</v>
      </c>
      <c r="D22" s="26" t="s">
        <v>99</v>
      </c>
      <c r="E22" s="26">
        <v>3000</v>
      </c>
      <c r="F22" s="24">
        <v>5</v>
      </c>
      <c r="G22" s="24" t="s">
        <v>23</v>
      </c>
      <c r="H22" s="24">
        <f t="shared" si="1"/>
        <v>15000</v>
      </c>
      <c r="I22" s="24"/>
    </row>
    <row r="23" spans="1:9">
      <c r="A23" s="93" t="s">
        <v>34</v>
      </c>
      <c r="B23" s="90" t="s">
        <v>35</v>
      </c>
      <c r="C23" s="90"/>
      <c r="D23" s="90"/>
      <c r="E23" s="23" t="s">
        <v>4</v>
      </c>
      <c r="F23" s="23" t="s">
        <v>5</v>
      </c>
      <c r="G23" s="23" t="s">
        <v>6</v>
      </c>
      <c r="H23" s="23" t="s">
        <v>7</v>
      </c>
      <c r="I23" s="23" t="s">
        <v>8</v>
      </c>
    </row>
    <row r="24" spans="1:9">
      <c r="A24" s="93"/>
      <c r="B24" s="92" t="s">
        <v>106</v>
      </c>
      <c r="C24" s="92"/>
      <c r="D24" s="92"/>
      <c r="E24" s="24">
        <v>60</v>
      </c>
      <c r="F24" s="24">
        <v>50</v>
      </c>
      <c r="G24" s="24" t="s">
        <v>90</v>
      </c>
      <c r="H24" s="24">
        <f t="shared" ref="H24:H39" si="2">E24*F24</f>
        <v>3000</v>
      </c>
      <c r="I24" s="24"/>
    </row>
    <row r="25" spans="1:9">
      <c r="A25" s="93"/>
      <c r="B25" s="92" t="s">
        <v>107</v>
      </c>
      <c r="C25" s="92"/>
      <c r="D25" s="92"/>
      <c r="E25" s="24">
        <v>150</v>
      </c>
      <c r="F25" s="24">
        <v>2</v>
      </c>
      <c r="G25" s="24" t="s">
        <v>84</v>
      </c>
      <c r="H25" s="24">
        <f t="shared" si="2"/>
        <v>300</v>
      </c>
      <c r="I25" s="24"/>
    </row>
    <row r="26" spans="1:9">
      <c r="A26" s="93"/>
      <c r="B26" s="92" t="s">
        <v>108</v>
      </c>
      <c r="C26" s="92"/>
      <c r="D26" s="92"/>
      <c r="E26" s="24">
        <v>60</v>
      </c>
      <c r="F26" s="24">
        <v>50</v>
      </c>
      <c r="G26" s="24" t="s">
        <v>27</v>
      </c>
      <c r="H26" s="24">
        <f t="shared" si="2"/>
        <v>3000</v>
      </c>
      <c r="I26" s="24"/>
    </row>
    <row r="27" spans="1:9">
      <c r="A27" s="93"/>
      <c r="B27" s="92" t="s">
        <v>109</v>
      </c>
      <c r="C27" s="92"/>
      <c r="D27" s="92"/>
      <c r="E27" s="24">
        <v>200</v>
      </c>
      <c r="F27" s="24">
        <v>2</v>
      </c>
      <c r="G27" s="24" t="s">
        <v>38</v>
      </c>
      <c r="H27" s="24">
        <f t="shared" si="2"/>
        <v>400</v>
      </c>
      <c r="I27" s="24"/>
    </row>
    <row r="28" spans="1:9">
      <c r="A28" s="93"/>
      <c r="B28" s="92" t="s">
        <v>110</v>
      </c>
      <c r="C28" s="92"/>
      <c r="D28" s="92"/>
      <c r="E28" s="24">
        <v>50</v>
      </c>
      <c r="F28" s="24">
        <v>50</v>
      </c>
      <c r="G28" s="24" t="s">
        <v>27</v>
      </c>
      <c r="H28" s="24">
        <f t="shared" si="2"/>
        <v>2500</v>
      </c>
      <c r="I28" s="24"/>
    </row>
    <row r="29" spans="1:9">
      <c r="A29" s="93"/>
      <c r="B29" s="92" t="s">
        <v>111</v>
      </c>
      <c r="C29" s="92"/>
      <c r="D29" s="92"/>
      <c r="E29" s="24">
        <v>150</v>
      </c>
      <c r="F29" s="24">
        <v>50</v>
      </c>
      <c r="G29" s="24" t="s">
        <v>27</v>
      </c>
      <c r="H29" s="24">
        <f t="shared" si="2"/>
        <v>7500</v>
      </c>
      <c r="I29" s="24"/>
    </row>
    <row r="30" spans="1:9">
      <c r="A30" s="93"/>
      <c r="B30" s="92" t="s">
        <v>112</v>
      </c>
      <c r="C30" s="92"/>
      <c r="D30" s="92"/>
      <c r="E30" s="24">
        <v>150</v>
      </c>
      <c r="F30" s="24">
        <v>50</v>
      </c>
      <c r="G30" s="24" t="s">
        <v>27</v>
      </c>
      <c r="H30" s="24">
        <f t="shared" si="2"/>
        <v>7500</v>
      </c>
      <c r="I30" s="24"/>
    </row>
    <row r="31" spans="1:9">
      <c r="A31" s="93"/>
      <c r="B31" s="92" t="s">
        <v>113</v>
      </c>
      <c r="C31" s="92"/>
      <c r="D31" s="92"/>
      <c r="E31" s="24">
        <v>150</v>
      </c>
      <c r="F31" s="24">
        <v>50</v>
      </c>
      <c r="G31" s="24" t="s">
        <v>27</v>
      </c>
      <c r="H31" s="24">
        <f t="shared" si="2"/>
        <v>7500</v>
      </c>
      <c r="I31" s="24"/>
    </row>
    <row r="32" spans="1:9">
      <c r="A32" s="93"/>
      <c r="B32" s="92" t="s">
        <v>114</v>
      </c>
      <c r="C32" s="92"/>
      <c r="D32" s="92"/>
      <c r="E32" s="24">
        <v>150</v>
      </c>
      <c r="F32" s="24">
        <v>50</v>
      </c>
      <c r="G32" s="24" t="s">
        <v>27</v>
      </c>
      <c r="H32" s="24">
        <f t="shared" si="2"/>
        <v>7500</v>
      </c>
      <c r="I32" s="24"/>
    </row>
    <row r="33" spans="1:9">
      <c r="A33" s="93"/>
      <c r="B33" s="92" t="s">
        <v>115</v>
      </c>
      <c r="C33" s="92"/>
      <c r="D33" s="92"/>
      <c r="E33" s="24">
        <v>3000</v>
      </c>
      <c r="F33" s="24">
        <v>1</v>
      </c>
      <c r="G33" s="24" t="s">
        <v>84</v>
      </c>
      <c r="H33" s="24">
        <f t="shared" si="2"/>
        <v>3000</v>
      </c>
      <c r="I33" s="24"/>
    </row>
    <row r="34" spans="1:9">
      <c r="A34" s="93"/>
      <c r="B34" s="92" t="s">
        <v>116</v>
      </c>
      <c r="C34" s="92"/>
      <c r="D34" s="92"/>
      <c r="E34" s="24">
        <v>150</v>
      </c>
      <c r="F34" s="24">
        <v>50</v>
      </c>
      <c r="G34" s="24" t="s">
        <v>27</v>
      </c>
      <c r="H34" s="24">
        <f t="shared" si="2"/>
        <v>7500</v>
      </c>
      <c r="I34" s="24" t="s">
        <v>117</v>
      </c>
    </row>
    <row r="35" spans="1:9">
      <c r="A35" s="93"/>
      <c r="B35" s="92" t="s">
        <v>118</v>
      </c>
      <c r="C35" s="92"/>
      <c r="D35" s="92"/>
      <c r="E35" s="24">
        <v>300</v>
      </c>
      <c r="F35" s="24">
        <v>2</v>
      </c>
      <c r="G35" s="24" t="s">
        <v>38</v>
      </c>
      <c r="H35" s="24">
        <f t="shared" si="2"/>
        <v>600</v>
      </c>
      <c r="I35" s="24"/>
    </row>
    <row r="36" spans="1:9">
      <c r="A36" s="93"/>
      <c r="B36" s="92" t="s">
        <v>119</v>
      </c>
      <c r="C36" s="92"/>
      <c r="D36" s="92"/>
      <c r="E36" s="24">
        <v>40</v>
      </c>
      <c r="F36" s="24">
        <v>50</v>
      </c>
      <c r="G36" s="24" t="s">
        <v>27</v>
      </c>
      <c r="H36" s="24">
        <f t="shared" si="2"/>
        <v>2000</v>
      </c>
      <c r="I36" s="24"/>
    </row>
    <row r="37" spans="1:9">
      <c r="A37" s="93"/>
      <c r="B37" s="92" t="s">
        <v>120</v>
      </c>
      <c r="C37" s="92"/>
      <c r="D37" s="92"/>
      <c r="E37" s="24">
        <v>3000</v>
      </c>
      <c r="F37" s="24">
        <v>1</v>
      </c>
      <c r="G37" s="24" t="s">
        <v>38</v>
      </c>
      <c r="H37" s="24">
        <f t="shared" si="2"/>
        <v>3000</v>
      </c>
      <c r="I37" s="24"/>
    </row>
    <row r="38" spans="1:9">
      <c r="A38" s="93"/>
      <c r="B38" s="92" t="s">
        <v>121</v>
      </c>
      <c r="C38" s="92"/>
      <c r="D38" s="92"/>
      <c r="E38" s="24">
        <v>150</v>
      </c>
      <c r="F38" s="24">
        <v>50</v>
      </c>
      <c r="G38" s="24" t="s">
        <v>27</v>
      </c>
      <c r="H38" s="24">
        <f t="shared" si="2"/>
        <v>7500</v>
      </c>
      <c r="I38" s="24"/>
    </row>
    <row r="39" spans="1:9">
      <c r="A39" s="93"/>
      <c r="B39" s="92" t="s">
        <v>122</v>
      </c>
      <c r="C39" s="92"/>
      <c r="D39" s="92"/>
      <c r="E39" s="24">
        <v>120</v>
      </c>
      <c r="F39" s="24">
        <v>50</v>
      </c>
      <c r="G39" s="24" t="s">
        <v>27</v>
      </c>
      <c r="H39" s="24">
        <f t="shared" si="2"/>
        <v>6000</v>
      </c>
      <c r="I39" s="24"/>
    </row>
    <row r="40" spans="1:9">
      <c r="A40" s="93" t="s">
        <v>123</v>
      </c>
      <c r="B40" s="90" t="s">
        <v>49</v>
      </c>
      <c r="C40" s="90"/>
      <c r="D40" s="90"/>
      <c r="E40" s="23" t="s">
        <v>4</v>
      </c>
      <c r="F40" s="23" t="s">
        <v>5</v>
      </c>
      <c r="G40" s="23" t="s">
        <v>6</v>
      </c>
      <c r="H40" s="23" t="s">
        <v>7</v>
      </c>
      <c r="I40" s="23" t="s">
        <v>8</v>
      </c>
    </row>
    <row r="41" spans="1:9">
      <c r="A41" s="93"/>
      <c r="B41" s="92" t="s">
        <v>124</v>
      </c>
      <c r="C41" s="92"/>
      <c r="D41" s="92"/>
      <c r="E41" s="24">
        <v>800</v>
      </c>
      <c r="F41" s="24">
        <v>0</v>
      </c>
      <c r="G41" s="24" t="s">
        <v>51</v>
      </c>
      <c r="H41" s="24">
        <f t="shared" ref="H41:H50" si="3">E41*F41</f>
        <v>0</v>
      </c>
      <c r="I41" s="24"/>
    </row>
    <row r="42" spans="1:9" s="34" customFormat="1">
      <c r="A42" s="93"/>
      <c r="B42" s="94" t="s">
        <v>143</v>
      </c>
      <c r="C42" s="94"/>
      <c r="D42" s="94"/>
      <c r="E42" s="33">
        <v>300</v>
      </c>
      <c r="F42" s="33">
        <v>1</v>
      </c>
      <c r="G42" s="33" t="s">
        <v>51</v>
      </c>
      <c r="H42" s="33">
        <f t="shared" si="3"/>
        <v>300</v>
      </c>
      <c r="I42" s="33"/>
    </row>
    <row r="43" spans="1:9">
      <c r="A43" s="70" t="s">
        <v>55</v>
      </c>
      <c r="B43" s="90" t="s">
        <v>35</v>
      </c>
      <c r="C43" s="90"/>
      <c r="D43" s="90"/>
      <c r="E43" s="23" t="s">
        <v>4</v>
      </c>
      <c r="F43" s="23" t="s">
        <v>5</v>
      </c>
      <c r="G43" s="23" t="s">
        <v>6</v>
      </c>
      <c r="H43" s="23" t="s">
        <v>7</v>
      </c>
      <c r="I43" s="23" t="s">
        <v>8</v>
      </c>
    </row>
    <row r="44" spans="1:9" s="34" customFormat="1">
      <c r="A44" s="71"/>
      <c r="B44" s="91" t="s">
        <v>56</v>
      </c>
      <c r="C44" s="91"/>
      <c r="D44" s="91"/>
      <c r="E44" s="35">
        <v>400</v>
      </c>
      <c r="F44" s="35">
        <v>0</v>
      </c>
      <c r="G44" s="35" t="s">
        <v>27</v>
      </c>
      <c r="H44" s="35">
        <f t="shared" si="3"/>
        <v>0</v>
      </c>
      <c r="I44" s="35"/>
    </row>
    <row r="45" spans="1:9" s="34" customFormat="1">
      <c r="A45" s="71"/>
      <c r="B45" s="91" t="s">
        <v>57</v>
      </c>
      <c r="C45" s="91"/>
      <c r="D45" s="91"/>
      <c r="E45" s="35">
        <v>600</v>
      </c>
      <c r="F45" s="35">
        <v>28</v>
      </c>
      <c r="G45" s="35" t="s">
        <v>27</v>
      </c>
      <c r="H45" s="35">
        <f t="shared" si="3"/>
        <v>16800</v>
      </c>
      <c r="I45" s="35" t="s">
        <v>82</v>
      </c>
    </row>
    <row r="46" spans="1:9" s="34" customFormat="1">
      <c r="A46" s="71"/>
      <c r="B46" s="91" t="s">
        <v>60</v>
      </c>
      <c r="C46" s="91"/>
      <c r="D46" s="91"/>
      <c r="E46" s="35">
        <v>50</v>
      </c>
      <c r="F46" s="35">
        <v>490</v>
      </c>
      <c r="G46" s="35" t="s">
        <v>61</v>
      </c>
      <c r="H46" s="35">
        <f t="shared" si="3"/>
        <v>24500</v>
      </c>
      <c r="I46" s="35" t="s">
        <v>141</v>
      </c>
    </row>
    <row r="47" spans="1:9" s="34" customFormat="1">
      <c r="A47" s="71"/>
      <c r="B47" s="91" t="s">
        <v>62</v>
      </c>
      <c r="C47" s="91"/>
      <c r="D47" s="91"/>
      <c r="E47" s="35">
        <v>300</v>
      </c>
      <c r="F47" s="35">
        <v>119</v>
      </c>
      <c r="G47" s="35" t="s">
        <v>63</v>
      </c>
      <c r="H47" s="35">
        <f t="shared" si="3"/>
        <v>35700</v>
      </c>
      <c r="I47" s="35" t="s">
        <v>142</v>
      </c>
    </row>
    <row r="48" spans="1:9" s="32" customFormat="1">
      <c r="A48" s="71"/>
      <c r="B48" s="61" t="s">
        <v>89</v>
      </c>
      <c r="C48" s="62"/>
      <c r="D48" s="63"/>
      <c r="E48" s="20">
        <v>1200</v>
      </c>
      <c r="F48" s="20">
        <v>2</v>
      </c>
      <c r="G48" s="21" t="s">
        <v>90</v>
      </c>
      <c r="H48" s="20">
        <f t="shared" si="3"/>
        <v>2400</v>
      </c>
      <c r="I48" s="20"/>
    </row>
    <row r="49" spans="1:9" s="32" customFormat="1">
      <c r="A49" s="71"/>
      <c r="B49" s="61" t="s">
        <v>91</v>
      </c>
      <c r="C49" s="62"/>
      <c r="D49" s="63"/>
      <c r="E49" s="20">
        <v>120</v>
      </c>
      <c r="F49" s="20">
        <v>2</v>
      </c>
      <c r="G49" s="21" t="s">
        <v>90</v>
      </c>
      <c r="H49" s="20">
        <f t="shared" si="3"/>
        <v>240</v>
      </c>
      <c r="I49" s="20"/>
    </row>
    <row r="50" spans="1:9" s="32" customFormat="1">
      <c r="A50" s="72"/>
      <c r="B50" s="61" t="s">
        <v>92</v>
      </c>
      <c r="C50" s="62"/>
      <c r="D50" s="63"/>
      <c r="E50" s="20">
        <v>168</v>
      </c>
      <c r="F50" s="20">
        <v>2</v>
      </c>
      <c r="G50" s="21" t="s">
        <v>90</v>
      </c>
      <c r="H50" s="20">
        <f t="shared" si="3"/>
        <v>336</v>
      </c>
      <c r="I50" s="20"/>
    </row>
    <row r="51" spans="1:9" s="28" customFormat="1">
      <c r="A51" s="82" t="s">
        <v>67</v>
      </c>
      <c r="B51" s="83" t="s">
        <v>35</v>
      </c>
      <c r="C51" s="83"/>
      <c r="D51" s="83"/>
      <c r="E51" s="27" t="s">
        <v>4</v>
      </c>
      <c r="F51" s="27" t="s">
        <v>5</v>
      </c>
      <c r="G51" s="27" t="s">
        <v>6</v>
      </c>
      <c r="H51" s="27" t="s">
        <v>7</v>
      </c>
      <c r="I51" s="27" t="s">
        <v>8</v>
      </c>
    </row>
    <row r="52" spans="1:9" s="36" customFormat="1">
      <c r="A52" s="82"/>
      <c r="B52" s="84" t="s">
        <v>68</v>
      </c>
      <c r="C52" s="85"/>
      <c r="D52" s="86"/>
      <c r="E52" s="35">
        <v>3500</v>
      </c>
      <c r="F52" s="35">
        <v>1</v>
      </c>
      <c r="G52" s="35" t="s">
        <v>69</v>
      </c>
      <c r="H52" s="35">
        <f>E52*F52</f>
        <v>3500</v>
      </c>
      <c r="I52" s="35" t="s">
        <v>125</v>
      </c>
    </row>
    <row r="53" spans="1:9">
      <c r="A53" s="87" t="s">
        <v>126</v>
      </c>
      <c r="B53" s="83" t="s">
        <v>35</v>
      </c>
      <c r="C53" s="83"/>
      <c r="D53" s="83"/>
      <c r="E53" s="27" t="s">
        <v>4</v>
      </c>
      <c r="F53" s="27" t="s">
        <v>5</v>
      </c>
      <c r="G53" s="27" t="s">
        <v>6</v>
      </c>
      <c r="H53" s="27" t="s">
        <v>7</v>
      </c>
      <c r="I53" s="27" t="s">
        <v>8</v>
      </c>
    </row>
    <row r="54" spans="1:9" s="34" customFormat="1" ht="15.65" customHeight="1">
      <c r="A54" s="88"/>
      <c r="B54" s="84" t="s">
        <v>127</v>
      </c>
      <c r="C54" s="85"/>
      <c r="D54" s="86"/>
      <c r="E54" s="35">
        <v>300</v>
      </c>
      <c r="F54" s="35">
        <f>4*16</f>
        <v>64</v>
      </c>
      <c r="G54" s="35" t="s">
        <v>128</v>
      </c>
      <c r="H54" s="35">
        <f>E54*F54</f>
        <v>19200</v>
      </c>
      <c r="I54" s="35"/>
    </row>
    <row r="55" spans="1:9" s="34" customFormat="1" ht="15.65" customHeight="1">
      <c r="A55" s="88"/>
      <c r="B55" s="84" t="s">
        <v>129</v>
      </c>
      <c r="C55" s="85"/>
      <c r="D55" s="86"/>
      <c r="E55" s="35">
        <v>600</v>
      </c>
      <c r="F55" s="35">
        <f>16*2</f>
        <v>32</v>
      </c>
      <c r="G55" s="35" t="s">
        <v>130</v>
      </c>
      <c r="H55" s="35">
        <f t="shared" ref="H55:H58" si="4">E55*F55</f>
        <v>19200</v>
      </c>
      <c r="I55" s="35"/>
    </row>
    <row r="56" spans="1:9" s="34" customFormat="1" ht="15.65" customHeight="1">
      <c r="A56" s="88"/>
      <c r="B56" s="84" t="s">
        <v>131</v>
      </c>
      <c r="C56" s="85"/>
      <c r="D56" s="86"/>
      <c r="E56" s="35">
        <v>600</v>
      </c>
      <c r="F56" s="35">
        <v>16</v>
      </c>
      <c r="G56" s="35" t="s">
        <v>132</v>
      </c>
      <c r="H56" s="35">
        <f t="shared" si="4"/>
        <v>9600</v>
      </c>
      <c r="I56" s="35"/>
    </row>
    <row r="57" spans="1:9" s="34" customFormat="1" ht="15.65" customHeight="1">
      <c r="A57" s="88"/>
      <c r="B57" s="84" t="s">
        <v>133</v>
      </c>
      <c r="C57" s="85"/>
      <c r="D57" s="86"/>
      <c r="E57" s="35">
        <v>1500</v>
      </c>
      <c r="F57" s="35">
        <v>4</v>
      </c>
      <c r="G57" s="35" t="s">
        <v>134</v>
      </c>
      <c r="H57" s="35">
        <f t="shared" si="4"/>
        <v>6000</v>
      </c>
      <c r="I57" s="35"/>
    </row>
    <row r="58" spans="1:9" s="34" customFormat="1">
      <c r="A58" s="89"/>
      <c r="B58" s="84" t="s">
        <v>135</v>
      </c>
      <c r="C58" s="85"/>
      <c r="D58" s="86"/>
      <c r="E58" s="35">
        <v>1800</v>
      </c>
      <c r="F58" s="35">
        <v>11</v>
      </c>
      <c r="G58" s="35" t="s">
        <v>90</v>
      </c>
      <c r="H58" s="35">
        <f t="shared" si="4"/>
        <v>19800</v>
      </c>
      <c r="I58" s="35"/>
    </row>
    <row r="59" spans="1:9">
      <c r="A59" s="70" t="s">
        <v>72</v>
      </c>
      <c r="B59" s="73" t="s">
        <v>35</v>
      </c>
      <c r="C59" s="74"/>
      <c r="D59" s="75"/>
      <c r="E59" s="23" t="s">
        <v>4</v>
      </c>
      <c r="F59" s="23" t="s">
        <v>5</v>
      </c>
      <c r="G59" s="23" t="s">
        <v>6</v>
      </c>
      <c r="H59" s="23" t="s">
        <v>7</v>
      </c>
      <c r="I59" s="23" t="s">
        <v>8</v>
      </c>
    </row>
    <row r="60" spans="1:9" s="34" customFormat="1">
      <c r="A60" s="71"/>
      <c r="B60" s="67" t="s">
        <v>73</v>
      </c>
      <c r="C60" s="68"/>
      <c r="D60" s="69"/>
      <c r="E60" s="33">
        <v>60</v>
      </c>
      <c r="F60" s="33">
        <v>72</v>
      </c>
      <c r="G60" s="33" t="s">
        <v>27</v>
      </c>
      <c r="H60" s="33">
        <f>E60*F60</f>
        <v>4320</v>
      </c>
      <c r="I60" s="33"/>
    </row>
    <row r="61" spans="1:9" s="34" customFormat="1">
      <c r="A61" s="71"/>
      <c r="B61" s="67" t="s">
        <v>85</v>
      </c>
      <c r="C61" s="68"/>
      <c r="D61" s="69"/>
      <c r="E61" s="33">
        <v>258</v>
      </c>
      <c r="F61" s="33">
        <v>2</v>
      </c>
      <c r="G61" s="33" t="s">
        <v>134</v>
      </c>
      <c r="H61" s="33">
        <f>E61*F61</f>
        <v>516</v>
      </c>
      <c r="I61" s="33"/>
    </row>
    <row r="62" spans="1:9" s="34" customFormat="1">
      <c r="A62" s="71"/>
      <c r="B62" s="67" t="s">
        <v>138</v>
      </c>
      <c r="C62" s="68"/>
      <c r="D62" s="69"/>
      <c r="E62" s="33">
        <v>2800</v>
      </c>
      <c r="F62" s="33">
        <v>1</v>
      </c>
      <c r="G62" s="33" t="s">
        <v>139</v>
      </c>
      <c r="H62" s="33">
        <f>E62*F62</f>
        <v>2800</v>
      </c>
      <c r="I62" s="33"/>
    </row>
    <row r="63" spans="1:9" s="34" customFormat="1">
      <c r="A63" s="71"/>
      <c r="B63" s="67" t="s">
        <v>140</v>
      </c>
      <c r="C63" s="68"/>
      <c r="D63" s="69"/>
      <c r="E63" s="33">
        <v>500</v>
      </c>
      <c r="F63" s="33">
        <v>1</v>
      </c>
      <c r="G63" s="33" t="s">
        <v>139</v>
      </c>
      <c r="H63" s="33">
        <f>E63*F63</f>
        <v>500</v>
      </c>
      <c r="I63" s="33"/>
    </row>
    <row r="64" spans="1:9">
      <c r="A64" s="72"/>
      <c r="B64" s="76" t="s">
        <v>75</v>
      </c>
      <c r="C64" s="77"/>
      <c r="D64" s="78"/>
      <c r="E64" s="24">
        <f>SUM(H3:H63)</f>
        <v>396788</v>
      </c>
      <c r="F64" s="29">
        <v>0.1</v>
      </c>
      <c r="G64" s="24" t="s">
        <v>38</v>
      </c>
      <c r="H64" s="24">
        <f>E64*F64</f>
        <v>39678.800000000003</v>
      </c>
      <c r="I64" s="29">
        <v>0.1</v>
      </c>
    </row>
    <row r="65" spans="1:9">
      <c r="A65" s="70" t="s">
        <v>76</v>
      </c>
      <c r="B65" s="79">
        <f>SUM(H3:H64)</f>
        <v>436466.8</v>
      </c>
      <c r="C65" s="80"/>
      <c r="D65" s="80"/>
      <c r="E65" s="80"/>
      <c r="F65" s="81"/>
      <c r="G65" s="40" t="s">
        <v>77</v>
      </c>
      <c r="H65" s="41"/>
      <c r="I65" s="42"/>
    </row>
    <row r="66" spans="1:9">
      <c r="A66" s="72"/>
      <c r="B66" s="37">
        <f>B65*1.06</f>
        <v>462654.80800000002</v>
      </c>
      <c r="C66" s="38"/>
      <c r="D66" s="38"/>
      <c r="E66" s="38"/>
      <c r="F66" s="39"/>
      <c r="G66" s="40" t="s">
        <v>78</v>
      </c>
      <c r="H66" s="41"/>
      <c r="I66" s="42"/>
    </row>
    <row r="67" spans="1:9">
      <c r="A67" s="30" t="s">
        <v>146</v>
      </c>
      <c r="B67" s="37">
        <v>470000</v>
      </c>
      <c r="C67" s="38"/>
      <c r="D67" s="38"/>
      <c r="E67" s="38"/>
      <c r="F67" s="39"/>
      <c r="G67" s="40" t="s">
        <v>136</v>
      </c>
      <c r="H67" s="41"/>
      <c r="I67" s="42"/>
    </row>
  </sheetData>
  <mergeCells count="74">
    <mergeCell ref="B11:B12"/>
    <mergeCell ref="C11:D11"/>
    <mergeCell ref="C12:D12"/>
    <mergeCell ref="A1:I1"/>
    <mergeCell ref="A2:A12"/>
    <mergeCell ref="C2:D2"/>
    <mergeCell ref="B3:B4"/>
    <mergeCell ref="C3:D3"/>
    <mergeCell ref="C4:D4"/>
    <mergeCell ref="B5:B6"/>
    <mergeCell ref="C5:D5"/>
    <mergeCell ref="C6:D6"/>
    <mergeCell ref="B7:B8"/>
    <mergeCell ref="C7:D7"/>
    <mergeCell ref="C8:D8"/>
    <mergeCell ref="B9:B10"/>
    <mergeCell ref="C9:D9"/>
    <mergeCell ref="C10:D10"/>
    <mergeCell ref="B36:D36"/>
    <mergeCell ref="A13:A22"/>
    <mergeCell ref="A23:A39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7:D37"/>
    <mergeCell ref="B38:D38"/>
    <mergeCell ref="B39:D39"/>
    <mergeCell ref="A40:A42"/>
    <mergeCell ref="B40:D40"/>
    <mergeCell ref="B41:D41"/>
    <mergeCell ref="B42:D42"/>
    <mergeCell ref="A65:A66"/>
    <mergeCell ref="B65:F65"/>
    <mergeCell ref="A51:A52"/>
    <mergeCell ref="B51:D51"/>
    <mergeCell ref="B52:D52"/>
    <mergeCell ref="A53:A58"/>
    <mergeCell ref="B53:D53"/>
    <mergeCell ref="B54:D54"/>
    <mergeCell ref="B55:D55"/>
    <mergeCell ref="B56:D56"/>
    <mergeCell ref="B57:D57"/>
    <mergeCell ref="B58:D58"/>
    <mergeCell ref="B62:D62"/>
    <mergeCell ref="B63:D63"/>
    <mergeCell ref="A59:A64"/>
    <mergeCell ref="B59:D59"/>
    <mergeCell ref="B60:D60"/>
    <mergeCell ref="B64:D64"/>
    <mergeCell ref="G65:I65"/>
    <mergeCell ref="B66:F66"/>
    <mergeCell ref="G66:I66"/>
    <mergeCell ref="B67:F67"/>
    <mergeCell ref="G67:I67"/>
    <mergeCell ref="B48:D48"/>
    <mergeCell ref="B49:D49"/>
    <mergeCell ref="B50:D50"/>
    <mergeCell ref="B61:D61"/>
    <mergeCell ref="A43:A50"/>
    <mergeCell ref="B43:D43"/>
    <mergeCell ref="B44:D44"/>
    <mergeCell ref="B45:D45"/>
    <mergeCell ref="B46:D46"/>
    <mergeCell ref="B47:D47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2019-11-14T01:40:00Z</dcterms:created>
  <dcterms:modified xsi:type="dcterms:W3CDTF">2019-12-24T10:51:55Z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