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预算单" sheetId="5" r:id="rId1"/>
    <sheet name="结算单" sheetId="1" r:id="rId2"/>
    <sheet name="茶歇采购明细" sheetId="2" r:id="rId3"/>
    <sheet name="晚宴酒水采购明细" sheetId="3" r:id="rId4"/>
    <sheet name="获奖礼品明细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1">结算单!$A$1:$G$50</definedName>
    <definedName name="_xlnm.Print_Area">#REF!</definedName>
    <definedName name="v">#REF!</definedName>
    <definedName name="xm">[4]伦敦办明细!$A$299:$A$312</definedName>
    <definedName name="_xlnm.Print_Area" localSheetId="2">茶歇采购明细!$A$1:$G$12</definedName>
    <definedName name="_xlnm.Print_Area" localSheetId="3">晚宴酒水采购明细!$A$1:$H$12</definedName>
    <definedName name="_xlnm._FilterDatabase" localSheetId="0" hidden="1">#REF!</definedName>
    <definedName name="hh" localSheetId="0">#REF!</definedName>
    <definedName name="jj" localSheetId="0">#REF!</definedName>
    <definedName name="lb" localSheetId="0">#REF!</definedName>
    <definedName name="_xlnm.Print_Area" localSheetId="0">预算单!$A$1:$G$50</definedName>
    <definedName name="v" localSheetId="0">#REF!</definedName>
  </definedNames>
  <calcPr calcId="144525"/>
</workbook>
</file>

<file path=xl/sharedStrings.xml><?xml version="1.0" encoding="utf-8"?>
<sst xmlns="http://schemas.openxmlformats.org/spreadsheetml/2006/main" count="180">
  <si>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</si>
  <si>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</si>
  <si>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</si>
  <si>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t xml:space="preserve">Project Date:      29th ,Jun,2018 </t>
  </si>
  <si>
    <t xml:space="preserve">Quotation Date:  24th ,May,2018 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</si>
  <si>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</si>
  <si>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</si>
  <si>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</si>
  <si>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</si>
  <si>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</si>
  <si>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</si>
  <si>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</si>
  <si>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</si>
  <si>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</si>
  <si>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 xml:space="preserve">Team building
</t>
    </r>
    <r>
      <rPr>
        <b/>
        <sz val="10"/>
        <color rgb="FF000000"/>
        <rFont val="宋体"/>
        <charset val="134"/>
      </rPr>
      <t>团建</t>
    </r>
  </si>
  <si>
    <t>B</t>
  </si>
  <si>
    <r>
      <rPr>
        <b/>
        <sz val="10"/>
        <color rgb="FF000000"/>
        <rFont val="BMWTypeCondensedRegular"/>
        <charset val="134"/>
      </rPr>
      <t xml:space="preserve">Local Shuttle
</t>
    </r>
    <r>
      <rPr>
        <b/>
        <sz val="10"/>
        <color rgb="FF000000"/>
        <rFont val="宋体"/>
        <charset val="134"/>
      </rPr>
      <t>大巴</t>
    </r>
  </si>
  <si>
    <t>C</t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</si>
  <si>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</si>
  <si>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t>D</t>
  </si>
  <si>
    <t>Insurance
保险</t>
  </si>
  <si>
    <t>E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</si>
  <si>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</si>
  <si>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F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</si>
  <si>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</si>
  <si>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</si>
  <si>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</si>
  <si>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</si>
  <si>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</si>
  <si>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</si>
  <si>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</si>
  <si>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</si>
  <si>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</si>
  <si>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>A .</t>
    </r>
    <r>
      <rPr>
        <b/>
        <sz val="10"/>
        <color rgb="FFFFFFFF"/>
        <rFont val="宋体"/>
        <charset val="134"/>
      </rPr>
      <t>团建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</si>
  <si>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</si>
  <si>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</si>
  <si>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</si>
  <si>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</si>
  <si>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</si>
  <si>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</si>
  <si>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A1</t>
  </si>
  <si>
    <t>团建费用</t>
  </si>
  <si>
    <t>团建费用，90人预算</t>
  </si>
  <si>
    <t>A2</t>
  </si>
  <si>
    <t>茶歇</t>
  </si>
  <si>
    <t>外购预估</t>
  </si>
  <si>
    <t>A3</t>
  </si>
  <si>
    <t>团建培训师</t>
  </si>
  <si>
    <t>A4</t>
  </si>
  <si>
    <t>获胜团队奖品</t>
  </si>
  <si>
    <t>-</t>
  </si>
  <si>
    <t>手持电风扇</t>
  </si>
  <si>
    <t>A5</t>
  </si>
  <si>
    <t>条幅</t>
  </si>
  <si>
    <r>
      <rPr>
        <sz val="10"/>
        <color rgb="FF000000"/>
        <rFont val="宋体"/>
        <charset val="134"/>
      </rPr>
      <t>写真布材料 建议尺寸：</t>
    </r>
    <r>
      <rPr>
        <b/>
        <sz val="10"/>
        <color rgb="FF000000"/>
        <rFont val="宋体"/>
        <charset val="134"/>
      </rPr>
      <t>8m*80cm</t>
    </r>
  </si>
  <si>
    <r>
      <rPr>
        <b/>
        <sz val="10"/>
        <color rgb="FF000000"/>
        <rFont val="BMWTypeCondensedRegular"/>
        <charset val="134"/>
      </rP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</si>
  <si>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</si>
  <si>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t>B1</t>
  </si>
  <si>
    <t>大巴</t>
  </si>
  <si>
    <r>
      <rPr>
        <sz val="10"/>
        <color rgb="FF36363D"/>
        <rFont val="BMWTypeCondensedRegular"/>
        <charset val="134"/>
      </rPr>
      <t>51</t>
    </r>
    <r>
      <rPr>
        <sz val="10"/>
        <color rgb="FF36363D"/>
        <rFont val="宋体"/>
        <charset val="134"/>
      </rPr>
      <t>座车，</t>
    </r>
    <r>
      <rPr>
        <sz val="10"/>
        <color rgb="FF36363D"/>
        <rFont val="BMWTypeCondensedRegular"/>
        <charset val="134"/>
      </rPr>
      <t>13</t>
    </r>
    <r>
      <rPr>
        <sz val="10"/>
        <color rgb="FF36363D"/>
        <rFont val="宋体"/>
        <charset val="134"/>
      </rPr>
      <t>点</t>
    </r>
    <r>
      <rPr>
        <sz val="10"/>
        <color rgb="FF36363D"/>
        <rFont val="BMWTypeCondensedRegular"/>
        <charset val="134"/>
      </rPr>
      <t>-21</t>
    </r>
    <r>
      <rPr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</si>
  <si>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</si>
  <si>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</si>
  <si>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C1</t>
  </si>
  <si>
    <t>酒水预估</t>
  </si>
  <si>
    <t>已实际费用为准</t>
  </si>
  <si>
    <t>C2</t>
  </si>
  <si>
    <t>晚餐（单点）</t>
  </si>
  <si>
    <t>预估费用，已实际发生为准, 80人总价</t>
  </si>
  <si>
    <r>
      <rPr>
        <b/>
        <sz val="10"/>
        <color rgb="FF000000"/>
        <rFont val="BMWTypeCondensedRegular"/>
        <charset val="134"/>
      </rPr>
      <t>C.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</si>
  <si>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</si>
  <si>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</si>
  <si>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</si>
  <si>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</si>
  <si>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</si>
  <si>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</si>
  <si>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</si>
  <si>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</si>
  <si>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</si>
  <si>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康辉工作人员1人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</si>
  <si>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</si>
  <si>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</si>
  <si>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</si>
  <si>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</si>
  <si>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</si>
  <si>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</si>
  <si>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10%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</si>
  <si>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</si>
  <si>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</si>
  <si>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</si>
  <si>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</si>
  <si>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</si>
  <si>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Team building
</t>
    </r>
    <r>
      <rPr>
        <b/>
        <sz val="10"/>
        <color rgb="FF000000"/>
        <rFont val="宋体"/>
        <charset val="134"/>
      </rPr>
      <t>团建</t>
    </r>
  </si>
  <si>
    <r>
      <rPr>
        <b/>
        <sz val="10"/>
        <color rgb="FF000000"/>
        <rFont val="BMWTypeCondensedRegular"/>
        <charset val="134"/>
      </rPr>
      <t xml:space="preserve">Local Shuttle
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</si>
  <si>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</si>
  <si>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</si>
  <si>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</si>
  <si>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</si>
  <si>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b/>
        <sz val="10"/>
        <color rgb="FFFFFFFF"/>
        <rFont val="BMWTypeCondensedRegular"/>
        <charset val="134"/>
      </rPr>
      <t>A .</t>
    </r>
    <r>
      <rPr>
        <b/>
        <sz val="10"/>
        <color rgb="FFFFFFFF"/>
        <rFont val="宋体"/>
        <charset val="134"/>
      </rPr>
      <t>团建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</si>
  <si>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</si>
  <si>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</si>
  <si>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</si>
  <si>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</si>
  <si>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</si>
  <si>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</si>
  <si>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 xml:space="preserve">共6队，每队13人 </t>
  </si>
  <si>
    <t>详见茶歇采购明细</t>
  </si>
  <si>
    <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</si>
  <si>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</si>
  <si>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r>
      <rPr>
        <sz val="10"/>
        <color rgb="FF36363D"/>
        <rFont val="BMWTypeCondensedRegular"/>
        <charset val="134"/>
      </rPr>
      <t>51</t>
    </r>
    <r>
      <rPr>
        <sz val="10"/>
        <color rgb="FF36363D"/>
        <rFont val="宋体"/>
        <charset val="134"/>
      </rPr>
      <t>座车，</t>
    </r>
    <r>
      <rPr>
        <sz val="10"/>
        <color rgb="FF36363D"/>
        <rFont val="BMWTypeCondensedRegular"/>
        <charset val="134"/>
      </rPr>
      <t>13</t>
    </r>
    <r>
      <rPr>
        <sz val="10"/>
        <color rgb="FF36363D"/>
        <rFont val="宋体"/>
        <charset val="134"/>
      </rPr>
      <t>点</t>
    </r>
    <r>
      <rPr>
        <sz val="10"/>
        <color rgb="FF36363D"/>
        <rFont val="BMWTypeCondensedRegular"/>
        <charset val="134"/>
      </rPr>
      <t>-21</t>
    </r>
    <r>
      <rPr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</si>
  <si>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</si>
  <si>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</si>
  <si>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酒水</t>
  </si>
  <si>
    <t>详见晚宴酒水明细</t>
  </si>
  <si>
    <t>晚餐</t>
  </si>
  <si>
    <r>
      <rPr>
        <b/>
        <sz val="10"/>
        <color rgb="FF000000"/>
        <rFont val="BMWTypeCondensedRegular"/>
        <charset val="134"/>
      </rPr>
      <t>C.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</si>
  <si>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</si>
  <si>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</si>
  <si>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</si>
  <si>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</si>
  <si>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</si>
  <si>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</si>
  <si>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康辉工作人员2人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</si>
  <si>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</si>
  <si>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</si>
  <si>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</si>
  <si>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</si>
  <si>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10%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</si>
  <si>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</si>
  <si>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</si>
  <si>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</si>
  <si>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</si>
  <si>
    <t>茶歇采购清单</t>
  </si>
  <si>
    <t>以实际发生为准</t>
  </si>
  <si>
    <t>序号</t>
  </si>
  <si>
    <t>项目名称</t>
  </si>
  <si>
    <t>项目描述</t>
  </si>
  <si>
    <t>描述（图片）</t>
  </si>
  <si>
    <t>数量</t>
  </si>
  <si>
    <t>价格</t>
  </si>
  <si>
    <t>合计</t>
  </si>
  <si>
    <t>Knoppers</t>
  </si>
  <si>
    <t>牛奶榛子巧克力威化饼干 10*25g</t>
  </si>
  <si>
    <t>士力架</t>
  </si>
  <si>
    <t>花生夹心巧克力糖果巧克力460g</t>
  </si>
  <si>
    <t>德芙</t>
  </si>
  <si>
    <t>巧克力分享碗装 香浓黑巧克力糖果巧克力 252g</t>
  </si>
  <si>
    <t>脉动</t>
  </si>
  <si>
    <r>
      <rPr>
        <sz val="10"/>
        <color theme="1"/>
        <rFont val="微软雅黑"/>
        <charset val="134"/>
      </rPr>
      <t>维生素功能饮料</t>
    </r>
    <r>
      <rPr>
        <sz val="10"/>
        <color theme="1"/>
        <rFont val="Arial"/>
        <charset val="134"/>
      </rPr>
      <t xml:space="preserve"> </t>
    </r>
    <r>
      <rPr>
        <sz val="10"/>
        <color theme="1"/>
        <rFont val="宋体"/>
        <charset val="134"/>
      </rPr>
      <t>水蜜桃</t>
    </r>
    <r>
      <rPr>
        <sz val="10"/>
        <color theme="1"/>
        <rFont val="微软雅黑"/>
        <charset val="134"/>
      </rPr>
      <t xml:space="preserve">and青柠 </t>
    </r>
    <r>
      <rPr>
        <sz val="10"/>
        <color theme="1"/>
        <rFont val="Arial"/>
        <charset val="134"/>
      </rPr>
      <t>400ml*15</t>
    </r>
    <r>
      <rPr>
        <sz val="10"/>
        <color theme="1"/>
        <rFont val="宋体"/>
        <charset val="134"/>
      </rPr>
      <t>迷你瓶</t>
    </r>
  </si>
  <si>
    <t>矿泉水</t>
  </si>
  <si>
    <t xml:space="preserve">农夫山泉 饮用天然水380ml 1*24瓶 </t>
  </si>
  <si>
    <t>苏打水</t>
  </si>
  <si>
    <t>屈臣氏苏打水330ml*24听， 整箱</t>
  </si>
  <si>
    <t>坚果</t>
  </si>
  <si>
    <t xml:space="preserve"> 每日坚果礼盒 混合坚果零食什锦果仁 25g*30袋</t>
  </si>
  <si>
    <t>鲜切水果</t>
  </si>
  <si>
    <t>西瓜+荔枝+火龙果+提子</t>
  </si>
  <si>
    <t>其他</t>
  </si>
  <si>
    <t>纸巾、湿纸巾、水果盘</t>
  </si>
  <si>
    <t>酒水采购清单</t>
  </si>
  <si>
    <t>项目</t>
  </si>
  <si>
    <t>燕京听装啤酒</t>
  </si>
  <si>
    <t>纯生啤酒 330ml*24听  11度</t>
  </si>
  <si>
    <t>青岛听装啤酒</t>
  </si>
  <si>
    <t>青岛啤酒 330ml*24听  11度</t>
  </si>
  <si>
    <t>可乐</t>
  </si>
  <si>
    <t>可口可乐 2L*6</t>
  </si>
  <si>
    <t>雪碧</t>
  </si>
  <si>
    <t>雪碧 2L*6</t>
  </si>
  <si>
    <t>红酒</t>
  </si>
  <si>
    <r>
      <rPr>
        <sz val="10"/>
        <color theme="1"/>
        <rFont val="微软雅黑"/>
        <charset val="134"/>
      </rPr>
      <t xml:space="preserve">蒙托里奥勒城堡红酒（领导单点） </t>
    </r>
    <r>
      <rPr>
        <sz val="10"/>
        <color rgb="FFFF0000"/>
        <rFont val="微软雅黑"/>
        <charset val="134"/>
      </rPr>
      <t>折后价为748元</t>
    </r>
  </si>
  <si>
    <t xml:space="preserve"> 奔富 Penfolds Bin128卡琳娜园设拉子红葡萄酒</t>
  </si>
  <si>
    <t>晚宴果汁</t>
  </si>
  <si>
    <t>汇源果汁(苹果)， 1L*6盒</t>
  </si>
  <si>
    <t>汇源果汁(橙汁)， 1L*6盒</t>
  </si>
  <si>
    <t>总计</t>
  </si>
  <si>
    <t>获奖礼品采购清单</t>
  </si>
  <si>
    <t>合计（打包价）</t>
  </si>
  <si>
    <t>礼品</t>
  </si>
  <si>
    <t>手拿电风扇</t>
  </si>
  <si>
    <t>素乐SOLOVE手拿电风扇
（珊瑚粉，素米白，海松绿各5个）（天猫旗舰店购买）</t>
  </si>
</sst>
</file>

<file path=xl/styles.xml><?xml version="1.0" encoding="utf-8"?>
<styleSheet xmlns="http://schemas.openxmlformats.org/spreadsheetml/2006/main">
  <numFmts count="10">
    <numFmt numFmtId="176" formatCode="_ [$¥-804]* #,##0.00_ ;_ [$¥-804]* \-#,##0.00_ ;_ [$¥-804]* &quot;-&quot;??_ ;_ @_ "/>
    <numFmt numFmtId="177" formatCode="[$€-2]\ #,##0"/>
    <numFmt numFmtId="178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_);[Red]\(0\)"/>
    <numFmt numFmtId="180" formatCode="\¥#,##0.00_);[Red]\(\¥#,##0.00\)"/>
    <numFmt numFmtId="181" formatCode="_(* #,##0_);_(* \(#,##0\);_(* &quot;-&quot;??_);_(@_)"/>
  </numFmts>
  <fonts count="80">
    <font>
      <sz val="11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rgb="FF9C0006"/>
      <name val="宋体"/>
      <charset val="134"/>
      <scheme val="minor"/>
    </font>
    <font>
      <b/>
      <sz val="10"/>
      <color rgb="FFFF0000"/>
      <name val="微软雅黑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sz val="10"/>
      <name val="BMWTypeCondensedRegular"/>
      <charset val="134"/>
    </font>
    <font>
      <sz val="10"/>
      <name val="宋体"/>
      <charset val="134"/>
    </font>
    <font>
      <b/>
      <sz val="10"/>
      <color rgb="FF36363D"/>
      <name val="BMWTypeCondensedRegular"/>
      <charset val="134"/>
    </font>
    <font>
      <sz val="10"/>
      <color rgb="FF36363D"/>
      <name val="BMWTypeCondensedRegular"/>
      <charset val="134"/>
    </font>
    <font>
      <sz val="10"/>
      <color theme="1"/>
      <name val="BMWTypeCondensedRegular"/>
      <charset val="134"/>
    </font>
    <font>
      <sz val="10"/>
      <color rgb="FF000000"/>
      <name val="BMWTypeCondensedRegular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name val="BMWTypeCondensedRegular"/>
      <charset val="134"/>
    </font>
    <font>
      <b/>
      <sz val="10"/>
      <color rgb="FF36363D"/>
      <name val="BMWTypeCondensedRegular"/>
      <charset val="134"/>
    </font>
    <font>
      <sz val="10"/>
      <color rgb="FF36363D"/>
      <name val="BMWTypeCondensedRegular"/>
      <charset val="134"/>
    </font>
    <font>
      <sz val="10"/>
      <color rgb="FF000000"/>
      <name val="BMWTypeCondensedRegular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rgb="FFFF0000"/>
      <name val="微软雅黑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b/>
      <sz val="10"/>
      <color rgb="FF36363D"/>
      <name val="宋体"/>
      <charset val="134"/>
    </font>
    <font>
      <sz val="10"/>
      <color rgb="FF36363D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60" fillId="22" borderId="1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36" borderId="24" applyNumberFormat="0" applyFont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18" applyNumberFormat="0" applyFill="0" applyAlignment="0" applyProtection="0">
      <alignment vertical="center"/>
    </xf>
    <xf numFmtId="0" fontId="68" fillId="0" borderId="0">
      <protection locked="0"/>
    </xf>
    <xf numFmtId="0" fontId="56" fillId="0" borderId="18" applyNumberFormat="0" applyFill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67" fillId="25" borderId="23" applyNumberFormat="0" applyAlignment="0" applyProtection="0">
      <alignment vertical="center"/>
    </xf>
    <xf numFmtId="0" fontId="62" fillId="25" borderId="19" applyNumberFormat="0" applyAlignment="0" applyProtection="0">
      <alignment vertical="center"/>
    </xf>
    <xf numFmtId="0" fontId="55" fillId="16" borderId="17" applyNumberFormat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1" fillId="0" borderId="0">
      <protection locked="0"/>
    </xf>
    <xf numFmtId="43" fontId="23" fillId="0" borderId="0">
      <alignment vertical="top"/>
      <protection locked="0"/>
    </xf>
    <xf numFmtId="177" fontId="23" fillId="0" borderId="0">
      <protection locked="0"/>
    </xf>
  </cellStyleXfs>
  <cellXfs count="2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4" borderId="0" xfId="7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4" borderId="4" xfId="7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177" fontId="14" fillId="5" borderId="14" xfId="52" applyFont="1" applyFill="1" applyBorder="1" applyAlignment="1" applyProtection="1">
      <alignment vertical="center"/>
    </xf>
    <xf numFmtId="177" fontId="15" fillId="5" borderId="15" xfId="52" applyFont="1" applyFill="1" applyBorder="1" applyAlignment="1" applyProtection="1">
      <alignment vertical="center"/>
    </xf>
    <xf numFmtId="176" fontId="15" fillId="5" borderId="15" xfId="52" applyNumberFormat="1" applyFont="1" applyFill="1" applyBorder="1" applyAlignment="1" applyProtection="1">
      <alignment vertical="center"/>
    </xf>
    <xf numFmtId="177" fontId="15" fillId="5" borderId="7" xfId="52" applyFont="1" applyFill="1" applyBorder="1" applyAlignment="1" applyProtection="1">
      <alignment vertical="center"/>
    </xf>
    <xf numFmtId="177" fontId="15" fillId="5" borderId="16" xfId="52" applyFont="1" applyFill="1" applyBorder="1" applyAlignment="1" applyProtection="1">
      <alignment horizontal="left" vertical="center"/>
    </xf>
    <xf numFmtId="177" fontId="15" fillId="5" borderId="0" xfId="52" applyFont="1" applyFill="1" applyBorder="1" applyAlignment="1" applyProtection="1">
      <alignment horizontal="left" vertical="center"/>
    </xf>
    <xf numFmtId="176" fontId="15" fillId="5" borderId="0" xfId="52" applyNumberFormat="1" applyFont="1" applyFill="1" applyBorder="1" applyAlignment="1" applyProtection="1">
      <alignment horizontal="left" vertical="center"/>
    </xf>
    <xf numFmtId="177" fontId="15" fillId="5" borderId="8" xfId="52" applyFont="1" applyFill="1" applyBorder="1" applyAlignment="1" applyProtection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176" fontId="11" fillId="5" borderId="0" xfId="0" applyNumberFormat="1" applyFont="1" applyFill="1" applyBorder="1" applyAlignment="1">
      <alignment horizontal="center" vertical="center"/>
    </xf>
    <xf numFmtId="0" fontId="11" fillId="5" borderId="8" xfId="0" applyFont="1" applyFill="1" applyBorder="1">
      <alignment vertical="center"/>
    </xf>
    <xf numFmtId="0" fontId="16" fillId="5" borderId="0" xfId="0" applyFont="1" applyFill="1" applyBorder="1" applyAlignment="1">
      <alignment horizontal="left" vertical="center"/>
    </xf>
    <xf numFmtId="14" fontId="11" fillId="5" borderId="0" xfId="0" applyNumberFormat="1" applyFont="1" applyFill="1" applyBorder="1" applyAlignment="1">
      <alignment horizontal="left" vertical="center"/>
    </xf>
    <xf numFmtId="0" fontId="11" fillId="5" borderId="0" xfId="0" applyFont="1" applyFill="1" applyBorder="1" applyAlignment="1">
      <alignment vertical="center" wrapText="1"/>
    </xf>
    <xf numFmtId="176" fontId="11" fillId="5" borderId="0" xfId="0" applyNumberFormat="1" applyFont="1" applyFill="1" applyBorder="1" applyAlignment="1">
      <alignment vertical="center" wrapText="1"/>
    </xf>
    <xf numFmtId="179" fontId="11" fillId="5" borderId="8" xfId="0" applyNumberFormat="1" applyFont="1" applyFill="1" applyBorder="1" applyAlignment="1">
      <alignment vertical="center" wrapText="1"/>
    </xf>
    <xf numFmtId="176" fontId="11" fillId="5" borderId="0" xfId="0" applyNumberFormat="1" applyFont="1" applyFill="1" applyBorder="1">
      <alignment vertical="center"/>
    </xf>
    <xf numFmtId="179" fontId="11" fillId="5" borderId="8" xfId="0" applyNumberFormat="1" applyFont="1" applyFill="1" applyBorder="1">
      <alignment vertical="center"/>
    </xf>
    <xf numFmtId="0" fontId="17" fillId="6" borderId="4" xfId="50" applyFont="1" applyFill="1" applyBorder="1" applyAlignment="1" applyProtection="1">
      <alignment horizontal="center" vertical="center" wrapText="1"/>
    </xf>
    <xf numFmtId="0" fontId="17" fillId="6" borderId="4" xfId="50" applyFont="1" applyFill="1" applyBorder="1" applyAlignment="1" applyProtection="1">
      <alignment vertical="center" wrapText="1"/>
    </xf>
    <xf numFmtId="176" fontId="17" fillId="6" borderId="4" xfId="50" applyNumberFormat="1" applyFont="1" applyFill="1" applyBorder="1" applyAlignment="1" applyProtection="1">
      <alignment horizontal="center" vertical="center" wrapText="1"/>
    </xf>
    <xf numFmtId="0" fontId="18" fillId="0" borderId="4" xfId="50" applyFont="1" applyFill="1" applyBorder="1" applyAlignment="1" applyProtection="1">
      <alignment horizontal="center" vertical="center" wrapText="1"/>
    </xf>
    <xf numFmtId="177" fontId="19" fillId="0" borderId="4" xfId="52" applyFont="1" applyBorder="1" applyAlignment="1" applyProtection="1">
      <alignment vertical="center" wrapText="1"/>
    </xf>
    <xf numFmtId="177" fontId="18" fillId="0" borderId="4" xfId="52" applyFont="1" applyBorder="1" applyAlignment="1" applyProtection="1">
      <alignment vertical="center"/>
    </xf>
    <xf numFmtId="40" fontId="20" fillId="7" borderId="4" xfId="20" applyNumberFormat="1" applyFont="1" applyFill="1" applyBorder="1" applyAlignment="1" applyProtection="1">
      <alignment vertical="center" wrapText="1"/>
    </xf>
    <xf numFmtId="176" fontId="18" fillId="0" borderId="4" xfId="20" applyNumberFormat="1" applyFont="1" applyBorder="1" applyAlignment="1" applyProtection="1">
      <alignment vertical="center" wrapText="1"/>
    </xf>
    <xf numFmtId="177" fontId="20" fillId="0" borderId="4" xfId="52" applyFont="1" applyBorder="1" applyAlignment="1" applyProtection="1">
      <alignment vertical="center" wrapText="1"/>
    </xf>
    <xf numFmtId="40" fontId="11" fillId="0" borderId="0" xfId="0" applyNumberFormat="1" applyFont="1">
      <alignment vertical="center"/>
    </xf>
    <xf numFmtId="177" fontId="18" fillId="0" borderId="4" xfId="52" applyFont="1" applyBorder="1" applyAlignment="1" applyProtection="1">
      <alignment vertical="center" wrapText="1"/>
    </xf>
    <xf numFmtId="177" fontId="18" fillId="8" borderId="4" xfId="52" applyFont="1" applyFill="1" applyBorder="1" applyAlignment="1" applyProtection="1">
      <alignment vertical="center" wrapText="1"/>
    </xf>
    <xf numFmtId="177" fontId="18" fillId="8" borderId="4" xfId="52" applyFont="1" applyFill="1" applyBorder="1" applyAlignment="1" applyProtection="1">
      <alignment vertical="center"/>
    </xf>
    <xf numFmtId="40" fontId="18" fillId="9" borderId="4" xfId="51" applyNumberFormat="1" applyFont="1" applyFill="1" applyBorder="1" applyAlignment="1" applyProtection="1">
      <alignment vertical="center" wrapText="1"/>
    </xf>
    <xf numFmtId="176" fontId="19" fillId="9" borderId="4" xfId="50" applyNumberFormat="1" applyFont="1" applyFill="1" applyBorder="1" applyAlignment="1" applyProtection="1">
      <alignment vertical="center" wrapText="1"/>
    </xf>
    <xf numFmtId="180" fontId="21" fillId="9" borderId="4" xfId="50" applyNumberFormat="1" applyFont="1" applyFill="1" applyBorder="1" applyAlignment="1" applyProtection="1">
      <alignment horizontal="right" vertical="center" wrapText="1"/>
    </xf>
    <xf numFmtId="181" fontId="11" fillId="0" borderId="0" xfId="8" applyNumberFormat="1" applyFont="1" applyAlignment="1">
      <alignment vertical="center"/>
    </xf>
    <xf numFmtId="177" fontId="18" fillId="0" borderId="5" xfId="52" applyFont="1" applyBorder="1" applyAlignment="1" applyProtection="1">
      <alignment vertical="center" wrapText="1"/>
    </xf>
    <xf numFmtId="177" fontId="18" fillId="0" borderId="6" xfId="52" applyFont="1" applyBorder="1" applyAlignment="1" applyProtection="1">
      <alignment vertical="center" wrapText="1"/>
    </xf>
    <xf numFmtId="40" fontId="20" fillId="7" borderId="6" xfId="20" applyNumberFormat="1" applyFont="1" applyFill="1" applyBorder="1" applyAlignment="1" applyProtection="1">
      <alignment vertical="center" wrapText="1"/>
    </xf>
    <xf numFmtId="0" fontId="22" fillId="0" borderId="4" xfId="50" applyFont="1" applyFill="1" applyBorder="1" applyAlignment="1" applyProtection="1">
      <alignment horizontal="left" vertical="center" wrapText="1"/>
    </xf>
    <xf numFmtId="176" fontId="18" fillId="9" borderId="4" xfId="50" applyNumberFormat="1" applyFont="1" applyFill="1" applyBorder="1" applyAlignment="1" applyProtection="1">
      <alignment vertical="center" wrapText="1"/>
    </xf>
    <xf numFmtId="180" fontId="18" fillId="9" borderId="4" xfId="50" applyNumberFormat="1" applyFont="1" applyFill="1" applyBorder="1" applyAlignment="1" applyProtection="1">
      <alignment horizontal="right" vertical="center" wrapText="1"/>
    </xf>
    <xf numFmtId="177" fontId="18" fillId="8" borderId="5" xfId="52" applyFont="1" applyFill="1" applyBorder="1" applyAlignment="1" applyProtection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176" fontId="18" fillId="9" borderId="12" xfId="50" applyNumberFormat="1" applyFont="1" applyFill="1" applyBorder="1" applyAlignment="1" applyProtection="1">
      <alignment vertical="center" wrapText="1"/>
    </xf>
    <xf numFmtId="180" fontId="18" fillId="9" borderId="6" xfId="50" applyNumberFormat="1" applyFont="1" applyFill="1" applyBorder="1" applyAlignment="1" applyProtection="1">
      <alignment horizontal="right" vertical="center" wrapText="1"/>
    </xf>
    <xf numFmtId="0" fontId="24" fillId="7" borderId="5" xfId="0" applyFont="1" applyFill="1" applyBorder="1">
      <alignment vertical="center"/>
    </xf>
    <xf numFmtId="0" fontId="24" fillId="7" borderId="12" xfId="0" applyFont="1" applyFill="1" applyBorder="1">
      <alignment vertical="center"/>
    </xf>
    <xf numFmtId="176" fontId="24" fillId="7" borderId="12" xfId="0" applyNumberFormat="1" applyFont="1" applyFill="1" applyBorder="1">
      <alignment vertical="center"/>
    </xf>
    <xf numFmtId="0" fontId="24" fillId="7" borderId="6" xfId="0" applyFont="1" applyFill="1" applyBorder="1">
      <alignment vertical="center"/>
    </xf>
    <xf numFmtId="177" fontId="18" fillId="5" borderId="16" xfId="52" applyFont="1" applyFill="1" applyBorder="1" applyAlignment="1" applyProtection="1">
      <alignment vertical="center"/>
    </xf>
    <xf numFmtId="177" fontId="18" fillId="5" borderId="0" xfId="52" applyFont="1" applyFill="1" applyBorder="1" applyAlignment="1" applyProtection="1">
      <alignment vertical="center"/>
    </xf>
    <xf numFmtId="176" fontId="18" fillId="10" borderId="0" xfId="50" applyNumberFormat="1" applyFont="1" applyFill="1" applyBorder="1" applyAlignment="1" applyProtection="1">
      <alignment horizontal="right" vertical="center" wrapText="1"/>
    </xf>
    <xf numFmtId="40" fontId="18" fillId="10" borderId="8" xfId="50" applyNumberFormat="1" applyFont="1" applyFill="1" applyBorder="1" applyAlignment="1" applyProtection="1">
      <alignment horizontal="right" vertical="center" wrapText="1"/>
    </xf>
    <xf numFmtId="0" fontId="25" fillId="6" borderId="4" xfId="50" applyFont="1" applyFill="1" applyBorder="1" applyAlignment="1" applyProtection="1">
      <alignment horizontal="center" vertical="center" wrapText="1"/>
    </xf>
    <xf numFmtId="40" fontId="17" fillId="6" borderId="4" xfId="50" applyNumberFormat="1" applyFont="1" applyFill="1" applyBorder="1" applyAlignment="1" applyProtection="1">
      <alignment horizontal="center" vertical="center" wrapText="1"/>
    </xf>
    <xf numFmtId="0" fontId="20" fillId="0" borderId="4" xfId="50" applyFont="1" applyFill="1" applyBorder="1" applyAlignment="1" applyProtection="1">
      <alignment horizontal="center" vertical="center" wrapText="1"/>
    </xf>
    <xf numFmtId="0" fontId="26" fillId="7" borderId="4" xfId="50" applyFont="1" applyFill="1" applyBorder="1" applyAlignment="1" applyProtection="1">
      <alignment horizontal="left" vertical="center" wrapText="1"/>
    </xf>
    <xf numFmtId="40" fontId="27" fillId="0" borderId="4" xfId="50" applyNumberFormat="1" applyFont="1" applyFill="1" applyBorder="1" applyAlignment="1" applyProtection="1">
      <alignment horizontal="right" vertical="center" wrapText="1"/>
    </xf>
    <xf numFmtId="38" fontId="27" fillId="0" borderId="4" xfId="50" applyNumberFormat="1" applyFont="1" applyFill="1" applyBorder="1" applyAlignment="1" applyProtection="1">
      <alignment horizontal="center" vertical="center" wrapText="1"/>
    </xf>
    <xf numFmtId="38" fontId="27" fillId="0" borderId="4" xfId="50" applyNumberFormat="1" applyFont="1" applyFill="1" applyBorder="1" applyAlignment="1" applyProtection="1">
      <alignment horizontal="center" vertical="center" wrapText="1"/>
    </xf>
    <xf numFmtId="176" fontId="27" fillId="3" borderId="4" xfId="50" applyNumberFormat="1" applyFont="1" applyFill="1" applyBorder="1" applyAlignment="1" applyProtection="1">
      <alignment horizontal="right" vertical="center" wrapText="1"/>
    </xf>
    <xf numFmtId="0" fontId="22" fillId="0" borderId="4" xfId="50" applyFont="1" applyFill="1" applyBorder="1" applyAlignment="1" applyProtection="1">
      <alignment vertical="center" wrapText="1"/>
    </xf>
    <xf numFmtId="0" fontId="26" fillId="0" borderId="4" xfId="50" applyFont="1" applyFill="1" applyBorder="1" applyAlignment="1" applyProtection="1">
      <alignment vertical="center" wrapText="1"/>
    </xf>
    <xf numFmtId="0" fontId="28" fillId="0" borderId="4" xfId="50" applyFont="1" applyFill="1" applyBorder="1" applyAlignment="1" applyProtection="1">
      <alignment vertical="center" wrapText="1"/>
    </xf>
    <xf numFmtId="176" fontId="27" fillId="0" borderId="4" xfId="50" applyNumberFormat="1" applyFont="1" applyFill="1" applyBorder="1" applyAlignment="1" applyProtection="1">
      <alignment horizontal="right" vertical="center" wrapText="1"/>
    </xf>
    <xf numFmtId="177" fontId="19" fillId="8" borderId="4" xfId="52" applyFont="1" applyFill="1" applyBorder="1" applyAlignment="1" applyProtection="1">
      <alignment vertical="center" wrapText="1"/>
    </xf>
    <xf numFmtId="176" fontId="18" fillId="9" borderId="4" xfId="50" applyNumberFormat="1" applyFont="1" applyFill="1" applyBorder="1" applyAlignment="1" applyProtection="1">
      <alignment horizontal="right" vertical="center" wrapText="1"/>
    </xf>
    <xf numFmtId="40" fontId="18" fillId="9" borderId="4" xfId="50" applyNumberFormat="1" applyFont="1" applyFill="1" applyBorder="1" applyAlignment="1" applyProtection="1">
      <alignment horizontal="right" vertical="center" wrapText="1"/>
    </xf>
    <xf numFmtId="0" fontId="29" fillId="6" borderId="4" xfId="50" applyFont="1" applyFill="1" applyBorder="1" applyAlignment="1" applyProtection="1">
      <alignment horizontal="center" vertical="center" wrapText="1"/>
    </xf>
    <xf numFmtId="0" fontId="29" fillId="0" borderId="4" xfId="50" applyFont="1" applyFill="1" applyBorder="1" applyAlignment="1" applyProtection="1">
      <alignment horizontal="center" vertical="center" wrapText="1"/>
    </xf>
    <xf numFmtId="0" fontId="26" fillId="7" borderId="4" xfId="50" applyFont="1" applyFill="1" applyBorder="1" applyAlignment="1" applyProtection="1">
      <alignment vertical="center" wrapText="1"/>
    </xf>
    <xf numFmtId="0" fontId="30" fillId="0" borderId="4" xfId="50" applyFont="1" applyFill="1" applyBorder="1" applyAlignment="1" applyProtection="1">
      <alignment vertical="center" wrapText="1"/>
    </xf>
    <xf numFmtId="0" fontId="20" fillId="7" borderId="4" xfId="50" applyFont="1" applyFill="1" applyBorder="1" applyAlignment="1" applyProtection="1">
      <alignment horizontal="center" vertical="center" wrapText="1"/>
    </xf>
    <xf numFmtId="40" fontId="31" fillId="0" borderId="4" xfId="50" applyNumberFormat="1" applyFont="1" applyFill="1" applyBorder="1" applyAlignment="1" applyProtection="1">
      <alignment horizontal="right" vertical="center" wrapText="1"/>
    </xf>
    <xf numFmtId="40" fontId="20" fillId="7" borderId="4" xfId="50" applyNumberFormat="1" applyFont="1" applyFill="1" applyBorder="1" applyAlignment="1" applyProtection="1">
      <alignment horizontal="right" vertical="center" wrapText="1"/>
    </xf>
    <xf numFmtId="177" fontId="32" fillId="0" borderId="4" xfId="52" applyFont="1" applyFill="1" applyBorder="1" applyAlignment="1" applyProtection="1">
      <alignment vertical="center" wrapText="1"/>
    </xf>
    <xf numFmtId="40" fontId="20" fillId="0" borderId="4" xfId="50" applyNumberFormat="1" applyFont="1" applyFill="1" applyBorder="1" applyAlignment="1" applyProtection="1">
      <alignment horizontal="right" vertical="center" wrapText="1"/>
    </xf>
    <xf numFmtId="176" fontId="20" fillId="0" borderId="4" xfId="50" applyNumberFormat="1" applyFont="1" applyFill="1" applyBorder="1" applyAlignment="1" applyProtection="1">
      <alignment horizontal="right" vertical="center" wrapText="1"/>
    </xf>
    <xf numFmtId="0" fontId="32" fillId="0" borderId="4" xfId="50" applyFont="1" applyFill="1" applyBorder="1" applyAlignment="1" applyProtection="1">
      <alignment vertical="center" wrapText="1"/>
    </xf>
    <xf numFmtId="40" fontId="25" fillId="6" borderId="4" xfId="50" applyNumberFormat="1" applyFont="1" applyFill="1" applyBorder="1" applyAlignment="1" applyProtection="1">
      <alignment horizontal="center" vertical="center" wrapText="1"/>
    </xf>
    <xf numFmtId="177" fontId="22" fillId="0" borderId="4" xfId="52" applyFont="1" applyBorder="1" applyAlignment="1" applyProtection="1">
      <alignment vertical="center" wrapText="1"/>
    </xf>
    <xf numFmtId="176" fontId="32" fillId="0" borderId="4" xfId="50" applyNumberFormat="1" applyFont="1" applyFill="1" applyBorder="1" applyAlignment="1" applyProtection="1">
      <alignment horizontal="right" vertical="center" wrapText="1"/>
    </xf>
    <xf numFmtId="0" fontId="26" fillId="0" borderId="4" xfId="50" applyFont="1" applyFill="1" applyBorder="1" applyAlignment="1" applyProtection="1">
      <alignment horizontal="left" vertical="center" wrapText="1"/>
    </xf>
    <xf numFmtId="177" fontId="27" fillId="0" borderId="4" xfId="52" applyFont="1" applyBorder="1" applyAlignment="1" applyProtection="1">
      <alignment horizontal="left" vertical="center" wrapText="1"/>
    </xf>
    <xf numFmtId="0" fontId="20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176" fontId="32" fillId="0" borderId="4" xfId="0" applyNumberFormat="1" applyFont="1" applyFill="1" applyBorder="1">
      <alignment vertical="center"/>
    </xf>
    <xf numFmtId="0" fontId="32" fillId="0" borderId="0" xfId="0" applyFont="1">
      <alignment vertical="center"/>
    </xf>
    <xf numFmtId="9" fontId="20" fillId="0" borderId="4" xfId="50" applyNumberFormat="1" applyFont="1" applyFill="1" applyBorder="1" applyAlignment="1" applyProtection="1">
      <alignment horizontal="left" vertical="center" wrapText="1"/>
    </xf>
    <xf numFmtId="0" fontId="33" fillId="0" borderId="0" xfId="0" applyFont="1">
      <alignment vertical="center"/>
    </xf>
    <xf numFmtId="176" fontId="33" fillId="0" borderId="0" xfId="0" applyNumberFormat="1" applyFont="1">
      <alignment vertical="center"/>
    </xf>
    <xf numFmtId="0" fontId="34" fillId="0" borderId="13" xfId="0" applyFont="1" applyBorder="1" applyAlignment="1">
      <alignment horizontal="left" vertical="center" wrapText="1"/>
    </xf>
    <xf numFmtId="0" fontId="35" fillId="0" borderId="0" xfId="0" applyFont="1">
      <alignment vertical="center"/>
    </xf>
    <xf numFmtId="177" fontId="36" fillId="5" borderId="14" xfId="52" applyFont="1" applyFill="1" applyBorder="1" applyAlignment="1" applyProtection="1">
      <alignment vertical="center"/>
    </xf>
    <xf numFmtId="177" fontId="37" fillId="5" borderId="15" xfId="52" applyFont="1" applyFill="1" applyBorder="1" applyAlignment="1" applyProtection="1">
      <alignment vertical="center"/>
    </xf>
    <xf numFmtId="176" fontId="37" fillId="5" borderId="15" xfId="52" applyNumberFormat="1" applyFont="1" applyFill="1" applyBorder="1" applyAlignment="1" applyProtection="1">
      <alignment vertical="center"/>
    </xf>
    <xf numFmtId="177" fontId="37" fillId="5" borderId="7" xfId="52" applyFont="1" applyFill="1" applyBorder="1" applyAlignment="1" applyProtection="1">
      <alignment vertical="center"/>
    </xf>
    <xf numFmtId="177" fontId="37" fillId="5" borderId="16" xfId="52" applyFont="1" applyFill="1" applyBorder="1" applyAlignment="1" applyProtection="1">
      <alignment horizontal="left" vertical="center"/>
    </xf>
    <xf numFmtId="177" fontId="37" fillId="5" borderId="0" xfId="52" applyFont="1" applyFill="1" applyBorder="1" applyAlignment="1" applyProtection="1">
      <alignment horizontal="left" vertical="center"/>
    </xf>
    <xf numFmtId="176" fontId="37" fillId="5" borderId="0" xfId="52" applyNumberFormat="1" applyFont="1" applyFill="1" applyBorder="1" applyAlignment="1" applyProtection="1">
      <alignment horizontal="left" vertical="center"/>
    </xf>
    <xf numFmtId="177" fontId="37" fillId="5" borderId="8" xfId="52" applyFont="1" applyFill="1" applyBorder="1" applyAlignment="1" applyProtection="1">
      <alignment horizontal="left" vertical="center"/>
    </xf>
    <xf numFmtId="0" fontId="33" fillId="5" borderId="16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0" fontId="33" fillId="5" borderId="0" xfId="0" applyFont="1" applyFill="1" applyBorder="1">
      <alignment vertical="center"/>
    </xf>
    <xf numFmtId="0" fontId="33" fillId="5" borderId="0" xfId="0" applyFont="1" applyFill="1" applyBorder="1" applyAlignment="1">
      <alignment horizontal="center" vertical="center"/>
    </xf>
    <xf numFmtId="176" fontId="33" fillId="5" borderId="0" xfId="0" applyNumberFormat="1" applyFont="1" applyFill="1" applyBorder="1" applyAlignment="1">
      <alignment horizontal="center" vertical="center"/>
    </xf>
    <xf numFmtId="0" fontId="33" fillId="5" borderId="8" xfId="0" applyFont="1" applyFill="1" applyBorder="1">
      <alignment vertical="center"/>
    </xf>
    <xf numFmtId="0" fontId="38" fillId="5" borderId="0" xfId="0" applyFont="1" applyFill="1" applyBorder="1" applyAlignment="1">
      <alignment horizontal="left" vertical="center"/>
    </xf>
    <xf numFmtId="14" fontId="33" fillId="5" borderId="0" xfId="0" applyNumberFormat="1" applyFont="1" applyFill="1" applyBorder="1" applyAlignment="1">
      <alignment horizontal="left" vertical="center"/>
    </xf>
    <xf numFmtId="0" fontId="33" fillId="5" borderId="0" xfId="0" applyFont="1" applyFill="1" applyBorder="1" applyAlignment="1">
      <alignment vertical="center" wrapText="1"/>
    </xf>
    <xf numFmtId="176" fontId="33" fillId="5" borderId="0" xfId="0" applyNumberFormat="1" applyFont="1" applyFill="1" applyBorder="1" applyAlignment="1">
      <alignment vertical="center" wrapText="1"/>
    </xf>
    <xf numFmtId="179" fontId="33" fillId="5" borderId="8" xfId="0" applyNumberFormat="1" applyFont="1" applyFill="1" applyBorder="1" applyAlignment="1">
      <alignment vertical="center" wrapText="1"/>
    </xf>
    <xf numFmtId="176" fontId="33" fillId="5" borderId="0" xfId="0" applyNumberFormat="1" applyFont="1" applyFill="1" applyBorder="1">
      <alignment vertical="center"/>
    </xf>
    <xf numFmtId="179" fontId="33" fillId="5" borderId="8" xfId="0" applyNumberFormat="1" applyFont="1" applyFill="1" applyBorder="1">
      <alignment vertical="center"/>
    </xf>
    <xf numFmtId="0" fontId="39" fillId="6" borderId="4" xfId="50" applyFont="1" applyFill="1" applyBorder="1" applyAlignment="1" applyProtection="1">
      <alignment horizontal="center" vertical="center" wrapText="1"/>
    </xf>
    <xf numFmtId="0" fontId="39" fillId="6" borderId="4" xfId="50" applyFont="1" applyFill="1" applyBorder="1" applyAlignment="1" applyProtection="1">
      <alignment vertical="center" wrapText="1"/>
    </xf>
    <xf numFmtId="176" fontId="39" fillId="6" borderId="4" xfId="50" applyNumberFormat="1" applyFont="1" applyFill="1" applyBorder="1" applyAlignment="1" applyProtection="1">
      <alignment horizontal="center" vertical="center" wrapText="1"/>
    </xf>
    <xf numFmtId="0" fontId="40" fillId="0" borderId="4" xfId="50" applyFont="1" applyFill="1" applyBorder="1" applyAlignment="1" applyProtection="1">
      <alignment horizontal="center" vertical="center" wrapText="1"/>
    </xf>
    <xf numFmtId="177" fontId="41" fillId="0" borderId="4" xfId="52" applyFont="1" applyBorder="1" applyAlignment="1" applyProtection="1">
      <alignment vertical="center" wrapText="1"/>
    </xf>
    <xf numFmtId="177" fontId="40" fillId="0" borderId="4" xfId="52" applyFont="1" applyBorder="1" applyAlignment="1" applyProtection="1">
      <alignment vertical="center"/>
    </xf>
    <xf numFmtId="40" fontId="42" fillId="7" borderId="4" xfId="20" applyNumberFormat="1" applyFont="1" applyFill="1" applyBorder="1" applyAlignment="1" applyProtection="1">
      <alignment vertical="center" wrapText="1"/>
    </xf>
    <xf numFmtId="176" fontId="40" fillId="0" borderId="4" xfId="20" applyNumberFormat="1" applyFont="1" applyBorder="1" applyAlignment="1" applyProtection="1">
      <alignment vertical="center" wrapText="1"/>
    </xf>
    <xf numFmtId="177" fontId="42" fillId="0" borderId="4" xfId="52" applyFont="1" applyBorder="1" applyAlignment="1" applyProtection="1">
      <alignment vertical="center" wrapText="1"/>
    </xf>
    <xf numFmtId="40" fontId="33" fillId="0" borderId="0" xfId="0" applyNumberFormat="1" applyFont="1">
      <alignment vertical="center"/>
    </xf>
    <xf numFmtId="177" fontId="40" fillId="0" borderId="4" xfId="52" applyFont="1" applyBorder="1" applyAlignment="1" applyProtection="1">
      <alignment vertical="center" wrapText="1"/>
    </xf>
    <xf numFmtId="177" fontId="40" fillId="8" borderId="4" xfId="52" applyFont="1" applyFill="1" applyBorder="1" applyAlignment="1" applyProtection="1">
      <alignment vertical="center" wrapText="1"/>
    </xf>
    <xf numFmtId="177" fontId="40" fillId="8" borderId="4" xfId="52" applyFont="1" applyFill="1" applyBorder="1" applyAlignment="1" applyProtection="1">
      <alignment vertical="center"/>
    </xf>
    <xf numFmtId="40" fontId="40" fillId="9" borderId="4" xfId="51" applyNumberFormat="1" applyFont="1" applyFill="1" applyBorder="1" applyAlignment="1" applyProtection="1">
      <alignment vertical="center" wrapText="1"/>
    </xf>
    <xf numFmtId="176" fontId="41" fillId="9" borderId="4" xfId="50" applyNumberFormat="1" applyFont="1" applyFill="1" applyBorder="1" applyAlignment="1" applyProtection="1">
      <alignment vertical="center" wrapText="1"/>
    </xf>
    <xf numFmtId="180" fontId="43" fillId="9" borderId="4" xfId="50" applyNumberFormat="1" applyFont="1" applyFill="1" applyBorder="1" applyAlignment="1" applyProtection="1">
      <alignment horizontal="right" vertical="center" wrapText="1"/>
    </xf>
    <xf numFmtId="181" fontId="33" fillId="0" borderId="0" xfId="8" applyNumberFormat="1" applyFont="1" applyAlignment="1">
      <alignment vertical="center"/>
    </xf>
    <xf numFmtId="177" fontId="40" fillId="0" borderId="5" xfId="52" applyFont="1" applyBorder="1" applyAlignment="1" applyProtection="1">
      <alignment vertical="center" wrapText="1"/>
    </xf>
    <xf numFmtId="177" fontId="40" fillId="0" borderId="6" xfId="52" applyFont="1" applyBorder="1" applyAlignment="1" applyProtection="1">
      <alignment vertical="center" wrapText="1"/>
    </xf>
    <xf numFmtId="40" fontId="42" fillId="7" borderId="6" xfId="20" applyNumberFormat="1" applyFont="1" applyFill="1" applyBorder="1" applyAlignment="1" applyProtection="1">
      <alignment vertical="center" wrapText="1"/>
    </xf>
    <xf numFmtId="0" fontId="22" fillId="0" borderId="4" xfId="50" applyFont="1" applyFill="1" applyBorder="1" applyAlignment="1" applyProtection="1">
      <alignment horizontal="left" vertical="center" wrapText="1"/>
    </xf>
    <xf numFmtId="176" fontId="40" fillId="9" borderId="4" xfId="50" applyNumberFormat="1" applyFont="1" applyFill="1" applyBorder="1" applyAlignment="1" applyProtection="1">
      <alignment vertical="center" wrapText="1"/>
    </xf>
    <xf numFmtId="180" fontId="40" fillId="9" borderId="4" xfId="50" applyNumberFormat="1" applyFont="1" applyFill="1" applyBorder="1" applyAlignment="1" applyProtection="1">
      <alignment horizontal="right" vertical="center" wrapText="1"/>
    </xf>
    <xf numFmtId="177" fontId="40" fillId="8" borderId="5" xfId="52" applyFont="1" applyFill="1" applyBorder="1" applyAlignment="1" applyProtection="1">
      <alignment horizontal="left" vertical="center" wrapText="1"/>
    </xf>
    <xf numFmtId="176" fontId="40" fillId="9" borderId="12" xfId="50" applyNumberFormat="1" applyFont="1" applyFill="1" applyBorder="1" applyAlignment="1" applyProtection="1">
      <alignment vertical="center" wrapText="1"/>
    </xf>
    <xf numFmtId="180" fontId="40" fillId="9" borderId="6" xfId="50" applyNumberFormat="1" applyFont="1" applyFill="1" applyBorder="1" applyAlignment="1" applyProtection="1">
      <alignment horizontal="right" vertical="center" wrapText="1"/>
    </xf>
    <xf numFmtId="0" fontId="44" fillId="7" borderId="5" xfId="0" applyFont="1" applyFill="1" applyBorder="1">
      <alignment vertical="center"/>
    </xf>
    <xf numFmtId="0" fontId="44" fillId="7" borderId="12" xfId="0" applyFont="1" applyFill="1" applyBorder="1">
      <alignment vertical="center"/>
    </xf>
    <xf numFmtId="176" fontId="44" fillId="7" borderId="12" xfId="0" applyNumberFormat="1" applyFont="1" applyFill="1" applyBorder="1">
      <alignment vertical="center"/>
    </xf>
    <xf numFmtId="0" fontId="44" fillId="7" borderId="6" xfId="0" applyFont="1" applyFill="1" applyBorder="1">
      <alignment vertical="center"/>
    </xf>
    <xf numFmtId="177" fontId="40" fillId="5" borderId="16" xfId="52" applyFont="1" applyFill="1" applyBorder="1" applyAlignment="1" applyProtection="1">
      <alignment vertical="center"/>
    </xf>
    <xf numFmtId="177" fontId="40" fillId="5" borderId="0" xfId="52" applyFont="1" applyFill="1" applyBorder="1" applyAlignment="1" applyProtection="1">
      <alignment vertical="center"/>
    </xf>
    <xf numFmtId="176" fontId="40" fillId="10" borderId="0" xfId="50" applyNumberFormat="1" applyFont="1" applyFill="1" applyBorder="1" applyAlignment="1" applyProtection="1">
      <alignment horizontal="right" vertical="center" wrapText="1"/>
    </xf>
    <xf numFmtId="40" fontId="40" fillId="10" borderId="8" xfId="50" applyNumberFormat="1" applyFont="1" applyFill="1" applyBorder="1" applyAlignment="1" applyProtection="1">
      <alignment horizontal="right" vertical="center" wrapText="1"/>
    </xf>
    <xf numFmtId="0" fontId="45" fillId="6" borderId="4" xfId="50" applyFont="1" applyFill="1" applyBorder="1" applyAlignment="1" applyProtection="1">
      <alignment horizontal="center" vertical="center" wrapText="1"/>
    </xf>
    <xf numFmtId="40" fontId="39" fillId="6" borderId="4" xfId="50" applyNumberFormat="1" applyFont="1" applyFill="1" applyBorder="1" applyAlignment="1" applyProtection="1">
      <alignment horizontal="center" vertical="center" wrapText="1"/>
    </xf>
    <xf numFmtId="0" fontId="42" fillId="0" borderId="4" xfId="50" applyFont="1" applyFill="1" applyBorder="1" applyAlignment="1" applyProtection="1">
      <alignment horizontal="center" vertical="center" wrapText="1"/>
    </xf>
    <xf numFmtId="40" fontId="46" fillId="0" borderId="4" xfId="50" applyNumberFormat="1" applyFont="1" applyFill="1" applyBorder="1" applyAlignment="1" applyProtection="1">
      <alignment horizontal="right" vertical="center" wrapText="1"/>
    </xf>
    <xf numFmtId="38" fontId="46" fillId="0" borderId="4" xfId="50" applyNumberFormat="1" applyFont="1" applyFill="1" applyBorder="1" applyAlignment="1" applyProtection="1">
      <alignment horizontal="center" vertical="center" wrapText="1"/>
    </xf>
    <xf numFmtId="176" fontId="46" fillId="0" borderId="4" xfId="50" applyNumberFormat="1" applyFont="1" applyFill="1" applyBorder="1" applyAlignment="1" applyProtection="1">
      <alignment horizontal="right" vertical="center" wrapText="1"/>
    </xf>
    <xf numFmtId="0" fontId="22" fillId="0" borderId="4" xfId="50" applyFont="1" applyFill="1" applyBorder="1" applyAlignment="1" applyProtection="1">
      <alignment vertical="center" wrapText="1"/>
    </xf>
    <xf numFmtId="0" fontId="26" fillId="0" borderId="4" xfId="50" applyFont="1" applyFill="1" applyBorder="1" applyAlignment="1" applyProtection="1">
      <alignment vertical="center" wrapText="1"/>
    </xf>
    <xf numFmtId="0" fontId="28" fillId="0" borderId="4" xfId="50" applyFont="1" applyFill="1" applyBorder="1" applyAlignment="1" applyProtection="1">
      <alignment vertical="center" wrapText="1"/>
    </xf>
    <xf numFmtId="177" fontId="41" fillId="8" borderId="4" xfId="52" applyFont="1" applyFill="1" applyBorder="1" applyAlignment="1" applyProtection="1">
      <alignment vertical="center" wrapText="1"/>
    </xf>
    <xf numFmtId="176" fontId="40" fillId="9" borderId="4" xfId="50" applyNumberFormat="1" applyFont="1" applyFill="1" applyBorder="1" applyAlignment="1" applyProtection="1">
      <alignment horizontal="right" vertical="center" wrapText="1"/>
    </xf>
    <xf numFmtId="40" fontId="40" fillId="9" borderId="4" xfId="50" applyNumberFormat="1" applyFont="1" applyFill="1" applyBorder="1" applyAlignment="1" applyProtection="1">
      <alignment horizontal="right" vertical="center" wrapText="1"/>
    </xf>
    <xf numFmtId="0" fontId="47" fillId="6" borderId="4" xfId="50" applyFont="1" applyFill="1" applyBorder="1" applyAlignment="1" applyProtection="1">
      <alignment horizontal="center" vertical="center" wrapText="1"/>
    </xf>
    <xf numFmtId="0" fontId="47" fillId="0" borderId="4" xfId="50" applyFont="1" applyFill="1" applyBorder="1" applyAlignment="1" applyProtection="1">
      <alignment horizontal="center" vertical="center" wrapText="1"/>
    </xf>
    <xf numFmtId="0" fontId="48" fillId="0" borderId="4" xfId="50" applyFont="1" applyFill="1" applyBorder="1" applyAlignment="1" applyProtection="1">
      <alignment vertical="center" wrapText="1"/>
    </xf>
    <xf numFmtId="0" fontId="42" fillId="7" borderId="4" xfId="50" applyFont="1" applyFill="1" applyBorder="1" applyAlignment="1" applyProtection="1">
      <alignment horizontal="center" vertical="center" wrapText="1"/>
    </xf>
    <xf numFmtId="40" fontId="42" fillId="7" borderId="4" xfId="50" applyNumberFormat="1" applyFont="1" applyFill="1" applyBorder="1" applyAlignment="1" applyProtection="1">
      <alignment horizontal="right" vertical="center" wrapText="1"/>
    </xf>
    <xf numFmtId="177" fontId="49" fillId="0" borderId="4" xfId="52" applyFont="1" applyFill="1" applyBorder="1" applyAlignment="1" applyProtection="1">
      <alignment vertical="center" wrapText="1"/>
    </xf>
    <xf numFmtId="40" fontId="42" fillId="0" borderId="4" xfId="50" applyNumberFormat="1" applyFont="1" applyFill="1" applyBorder="1" applyAlignment="1" applyProtection="1">
      <alignment horizontal="right" vertical="center" wrapText="1"/>
    </xf>
    <xf numFmtId="176" fontId="42" fillId="0" borderId="4" xfId="50" applyNumberFormat="1" applyFont="1" applyFill="1" applyBorder="1" applyAlignment="1" applyProtection="1">
      <alignment horizontal="right" vertical="center" wrapText="1"/>
    </xf>
    <xf numFmtId="0" fontId="49" fillId="0" borderId="4" xfId="50" applyFont="1" applyFill="1" applyBorder="1" applyAlignment="1" applyProtection="1">
      <alignment vertical="center" wrapText="1"/>
    </xf>
    <xf numFmtId="40" fontId="45" fillId="6" borderId="4" xfId="50" applyNumberFormat="1" applyFont="1" applyFill="1" applyBorder="1" applyAlignment="1" applyProtection="1">
      <alignment horizontal="center" vertical="center" wrapText="1"/>
    </xf>
    <xf numFmtId="176" fontId="49" fillId="0" borderId="4" xfId="50" applyNumberFormat="1" applyFont="1" applyFill="1" applyBorder="1" applyAlignment="1" applyProtection="1">
      <alignment horizontal="right" vertical="center" wrapText="1"/>
    </xf>
    <xf numFmtId="0" fontId="26" fillId="0" borderId="4" xfId="50" applyFont="1" applyFill="1" applyBorder="1" applyAlignment="1" applyProtection="1">
      <alignment horizontal="left" vertical="center" wrapText="1"/>
    </xf>
    <xf numFmtId="177" fontId="46" fillId="0" borderId="4" xfId="52" applyFont="1" applyBorder="1" applyAlignment="1" applyProtection="1">
      <alignment horizontal="left" vertical="center" wrapText="1"/>
    </xf>
    <xf numFmtId="0" fontId="42" fillId="0" borderId="4" xfId="0" applyFont="1" applyBorder="1">
      <alignment vertical="center"/>
    </xf>
    <xf numFmtId="0" fontId="42" fillId="0" borderId="4" xfId="0" applyFont="1" applyBorder="1" applyAlignment="1">
      <alignment horizontal="center" vertical="center"/>
    </xf>
    <xf numFmtId="176" fontId="49" fillId="0" borderId="4" xfId="0" applyNumberFormat="1" applyFont="1" applyFill="1" applyBorder="1">
      <alignment vertical="center"/>
    </xf>
    <xf numFmtId="0" fontId="49" fillId="0" borderId="0" xfId="0" applyFont="1">
      <alignment vertical="center"/>
    </xf>
    <xf numFmtId="9" fontId="42" fillId="0" borderId="4" xfId="5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千位分隔 2 2" xfId="51"/>
    <cellStyle name="常规 1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71755</xdr:colOff>
      <xdr:row>2</xdr:row>
      <xdr:rowOff>97155</xdr:rowOff>
    </xdr:from>
    <xdr:to>
      <xdr:col>3</xdr:col>
      <xdr:colOff>1230630</xdr:colOff>
      <xdr:row>2</xdr:row>
      <xdr:rowOff>914400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59730" y="730885"/>
          <a:ext cx="115887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3</xdr:row>
      <xdr:rowOff>123190</xdr:rowOff>
    </xdr:from>
    <xdr:to>
      <xdr:col>3</xdr:col>
      <xdr:colOff>1145540</xdr:colOff>
      <xdr:row>3</xdr:row>
      <xdr:rowOff>997585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8000" y="1774190"/>
          <a:ext cx="94551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243205</xdr:colOff>
      <xdr:row>4</xdr:row>
      <xdr:rowOff>59055</xdr:rowOff>
    </xdr:from>
    <xdr:to>
      <xdr:col>3</xdr:col>
      <xdr:colOff>1125220</xdr:colOff>
      <xdr:row>4</xdr:row>
      <xdr:rowOff>711200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31180" y="2712720"/>
          <a:ext cx="88201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157480</xdr:colOff>
      <xdr:row>5</xdr:row>
      <xdr:rowOff>35560</xdr:rowOff>
    </xdr:from>
    <xdr:to>
      <xdr:col>3</xdr:col>
      <xdr:colOff>1162050</xdr:colOff>
      <xdr:row>5</xdr:row>
      <xdr:rowOff>989965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45455" y="3489325"/>
          <a:ext cx="1004570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43180</xdr:colOff>
      <xdr:row>6</xdr:row>
      <xdr:rowOff>334645</xdr:rowOff>
    </xdr:from>
    <xdr:to>
      <xdr:col>3</xdr:col>
      <xdr:colOff>1261110</xdr:colOff>
      <xdr:row>6</xdr:row>
      <xdr:rowOff>1028700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31155" y="4829175"/>
          <a:ext cx="1217930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90805</xdr:colOff>
      <xdr:row>8</xdr:row>
      <xdr:rowOff>59690</xdr:rowOff>
    </xdr:from>
    <xdr:to>
      <xdr:col>3</xdr:col>
      <xdr:colOff>1070610</xdr:colOff>
      <xdr:row>8</xdr:row>
      <xdr:rowOff>1038225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78780" y="6635750"/>
          <a:ext cx="97980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47624</xdr:colOff>
      <xdr:row>7</xdr:row>
      <xdr:rowOff>247651</xdr:rowOff>
    </xdr:from>
    <xdr:to>
      <xdr:col>3</xdr:col>
      <xdr:colOff>1096644</xdr:colOff>
      <xdr:row>7</xdr:row>
      <xdr:rowOff>847726</xdr:rowOff>
    </xdr:to>
    <xdr:pic>
      <xdr:nvPicPr>
        <xdr:cNvPr id="8" name="Picture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34965" y="5782945"/>
          <a:ext cx="1049020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398780</xdr:colOff>
      <xdr:row>4</xdr:row>
      <xdr:rowOff>132715</xdr:rowOff>
    </xdr:from>
    <xdr:to>
      <xdr:col>4</xdr:col>
      <xdr:colOff>859155</xdr:colOff>
      <xdr:row>4</xdr:row>
      <xdr:rowOff>846455</xdr:rowOff>
    </xdr:to>
    <xdr:pic>
      <xdr:nvPicPr>
        <xdr:cNvPr id="2" name="图片 1" descr="u=988548675,2774693247&amp;fm=26&amp;gp=0"/>
        <xdr:cNvPicPr>
          <a:picLocks noChangeAspect="1"/>
        </xdr:cNvPicPr>
      </xdr:nvPicPr>
      <xdr:blipFill>
        <a:blip r:embed="rId1" cstate="print"/>
        <a:srcRect l="25132" r="22487"/>
        <a:stretch>
          <a:fillRect/>
        </a:stretch>
      </xdr:blipFill>
      <xdr:spPr>
        <a:xfrm>
          <a:off x="7223760" y="2786380"/>
          <a:ext cx="460375" cy="713740"/>
        </a:xfrm>
        <a:prstGeom prst="rect">
          <a:avLst/>
        </a:prstGeom>
      </xdr:spPr>
    </xdr:pic>
    <xdr:clientData/>
  </xdr:twoCellAnchor>
  <xdr:twoCellAnchor>
    <xdr:from>
      <xdr:col>4</xdr:col>
      <xdr:colOff>377190</xdr:colOff>
      <xdr:row>5</xdr:row>
      <xdr:rowOff>80010</xdr:rowOff>
    </xdr:from>
    <xdr:to>
      <xdr:col>4</xdr:col>
      <xdr:colOff>942340</xdr:colOff>
      <xdr:row>5</xdr:row>
      <xdr:rowOff>895350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02170" y="3736340"/>
          <a:ext cx="56515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194310</xdr:colOff>
      <xdr:row>2</xdr:row>
      <xdr:rowOff>73025</xdr:rowOff>
    </xdr:from>
    <xdr:to>
      <xdr:col>4</xdr:col>
      <xdr:colOff>1095375</xdr:colOff>
      <xdr:row>2</xdr:row>
      <xdr:rowOff>967105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9290" y="706755"/>
          <a:ext cx="901065" cy="894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192405</xdr:colOff>
      <xdr:row>3</xdr:row>
      <xdr:rowOff>132715</xdr:rowOff>
    </xdr:from>
    <xdr:to>
      <xdr:col>4</xdr:col>
      <xdr:colOff>1207135</xdr:colOff>
      <xdr:row>3</xdr:row>
      <xdr:rowOff>922020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17385" y="1769110"/>
          <a:ext cx="101473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519430</xdr:colOff>
      <xdr:row>7</xdr:row>
      <xdr:rowOff>254000</xdr:rowOff>
    </xdr:from>
    <xdr:to>
      <xdr:col>4</xdr:col>
      <xdr:colOff>770890</xdr:colOff>
      <xdr:row>7</xdr:row>
      <xdr:rowOff>978535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44410" y="5915660"/>
          <a:ext cx="25146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9</xdr:row>
      <xdr:rowOff>153760</xdr:rowOff>
    </xdr:from>
    <xdr:to>
      <xdr:col>4</xdr:col>
      <xdr:colOff>1207770</xdr:colOff>
      <xdr:row>9</xdr:row>
      <xdr:rowOff>1363435</xdr:rowOff>
    </xdr:to>
    <xdr:pic>
      <xdr:nvPicPr>
        <xdr:cNvPr id="7" name="Picture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10705" y="7820660"/>
          <a:ext cx="1122045" cy="120967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8</xdr:row>
      <xdr:rowOff>217715</xdr:rowOff>
    </xdr:from>
    <xdr:to>
      <xdr:col>4</xdr:col>
      <xdr:colOff>1210401</xdr:colOff>
      <xdr:row>8</xdr:row>
      <xdr:rowOff>830490</xdr:rowOff>
    </xdr:to>
    <xdr:pic>
      <xdr:nvPicPr>
        <xdr:cNvPr id="8" name="Picture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92925" y="6881495"/>
          <a:ext cx="1142365" cy="612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38100</xdr:colOff>
      <xdr:row>2</xdr:row>
      <xdr:rowOff>76200</xdr:rowOff>
    </xdr:from>
    <xdr:to>
      <xdr:col>4</xdr:col>
      <xdr:colOff>2207260</xdr:colOff>
      <xdr:row>2</xdr:row>
      <xdr:rowOff>2333625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2350" y="709930"/>
          <a:ext cx="2169160" cy="2257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GM5%20Quotation_20180613_&#24247;&#36745;_20180625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总账单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zoomScale="85" zoomScaleNormal="85" topLeftCell="A19" workbookViewId="0">
      <selection activeCell="G17" sqref="G17"/>
    </sheetView>
  </sheetViews>
  <sheetFormatPr defaultColWidth="9" defaultRowHeight="14.25"/>
  <cols>
    <col min="1" max="1" width="19.75" style="128" customWidth="1"/>
    <col min="2" max="2" width="33.125" style="128" customWidth="1"/>
    <col min="3" max="3" width="14.875" style="128" customWidth="1"/>
    <col min="4" max="4" width="14.125" style="128" customWidth="1"/>
    <col min="5" max="5" width="4.75" style="128" customWidth="1"/>
    <col min="6" max="6" width="14.625" style="129" customWidth="1"/>
    <col min="7" max="7" width="44" style="128" customWidth="1"/>
    <col min="8" max="256" width="9" style="128" customWidth="1"/>
  </cols>
  <sheetData>
    <row r="1" ht="50.25" customHeight="1" spans="1:8">
      <c r="A1" s="130" t="s">
        <v>0</v>
      </c>
      <c r="B1" s="130"/>
      <c r="C1" s="130"/>
      <c r="D1" s="130"/>
      <c r="E1" s="130"/>
      <c r="F1" s="130"/>
      <c r="G1" s="130"/>
      <c r="H1" s="131"/>
    </row>
    <row r="2" ht="31.5" customHeight="1" spans="1:7">
      <c r="A2" s="132" t="s">
        <v>1</v>
      </c>
      <c r="B2" s="133"/>
      <c r="C2" s="133"/>
      <c r="D2" s="133"/>
      <c r="E2" s="133"/>
      <c r="F2" s="134"/>
      <c r="G2" s="135"/>
    </row>
    <row r="3" ht="24.95" customHeight="1" spans="1:7">
      <c r="A3" s="136"/>
      <c r="B3" s="137"/>
      <c r="C3" s="137"/>
      <c r="D3" s="137"/>
      <c r="E3" s="137"/>
      <c r="F3" s="138"/>
      <c r="G3" s="139"/>
    </row>
    <row r="4" ht="24.95" customHeight="1" spans="1:7">
      <c r="A4" s="140"/>
      <c r="B4" s="141" t="s">
        <v>2</v>
      </c>
      <c r="C4" s="142"/>
      <c r="D4" s="141"/>
      <c r="E4" s="143"/>
      <c r="F4" s="144"/>
      <c r="G4" s="145"/>
    </row>
    <row r="5" ht="24.95" customHeight="1" spans="1:7">
      <c r="A5" s="140"/>
      <c r="B5" s="146" t="s">
        <v>3</v>
      </c>
      <c r="C5" s="142"/>
      <c r="D5" s="141"/>
      <c r="E5" s="143"/>
      <c r="F5" s="144"/>
      <c r="G5" s="145"/>
    </row>
    <row r="6" ht="24.95" customHeight="1" spans="1:7">
      <c r="A6" s="140"/>
      <c r="B6" s="141" t="s">
        <v>4</v>
      </c>
      <c r="C6" s="142"/>
      <c r="D6" s="147"/>
      <c r="E6" s="143"/>
      <c r="F6" s="144"/>
      <c r="G6" s="145"/>
    </row>
    <row r="7" ht="24.95" customHeight="1" spans="1:7">
      <c r="A7" s="140"/>
      <c r="B7" s="141" t="s">
        <v>5</v>
      </c>
      <c r="C7" s="142"/>
      <c r="D7" s="147"/>
      <c r="E7" s="143"/>
      <c r="F7" s="144"/>
      <c r="G7" s="145"/>
    </row>
    <row r="8" ht="30" customHeight="1" spans="1:7">
      <c r="A8" s="140"/>
      <c r="B8" s="141" t="s">
        <v>6</v>
      </c>
      <c r="C8" s="142"/>
      <c r="D8" s="148"/>
      <c r="E8" s="148"/>
      <c r="F8" s="149"/>
      <c r="G8" s="150"/>
    </row>
    <row r="9" ht="30" customHeight="1" spans="1:7">
      <c r="A9" s="140"/>
      <c r="B9" s="141" t="s">
        <v>7</v>
      </c>
      <c r="C9" s="142"/>
      <c r="D9" s="148"/>
      <c r="E9" s="142"/>
      <c r="F9" s="151"/>
      <c r="G9" s="152"/>
    </row>
    <row r="10" ht="24.95" customHeight="1" spans="1:7">
      <c r="A10" s="140"/>
      <c r="B10" s="141" t="s">
        <v>8</v>
      </c>
      <c r="C10" s="142"/>
      <c r="D10" s="148"/>
      <c r="E10" s="148"/>
      <c r="F10" s="149"/>
      <c r="G10" s="150"/>
    </row>
    <row r="11" ht="25.5" customHeight="1" spans="1:7">
      <c r="A11" s="153"/>
      <c r="B11" s="154" t="s">
        <v>9</v>
      </c>
      <c r="C11" s="154"/>
      <c r="D11" s="154" t="s">
        <v>10</v>
      </c>
      <c r="E11" s="154"/>
      <c r="F11" s="155" t="s">
        <v>11</v>
      </c>
      <c r="G11" s="153" t="s">
        <v>12</v>
      </c>
    </row>
    <row r="12" ht="31.5" customHeight="1" spans="1:7">
      <c r="A12" s="156" t="s">
        <v>13</v>
      </c>
      <c r="B12" s="157" t="s">
        <v>14</v>
      </c>
      <c r="C12" s="158"/>
      <c r="D12" s="159">
        <f>F31</f>
        <v>20016.2</v>
      </c>
      <c r="E12" s="159"/>
      <c r="F12" s="160"/>
      <c r="G12" s="161"/>
    </row>
    <row r="13" ht="31.5" customHeight="1" spans="1:7">
      <c r="A13" s="156" t="s">
        <v>15</v>
      </c>
      <c r="B13" s="157" t="s">
        <v>16</v>
      </c>
      <c r="C13" s="158"/>
      <c r="D13" s="159">
        <f>F34</f>
        <v>3600</v>
      </c>
      <c r="E13" s="159"/>
      <c r="F13" s="160"/>
      <c r="G13" s="161"/>
    </row>
    <row r="14" ht="31.5" customHeight="1" spans="1:8">
      <c r="A14" s="156" t="s">
        <v>17</v>
      </c>
      <c r="B14" s="157" t="s">
        <v>18</v>
      </c>
      <c r="C14" s="158"/>
      <c r="D14" s="159">
        <f>F38</f>
        <v>36554</v>
      </c>
      <c r="E14" s="159"/>
      <c r="F14" s="160"/>
      <c r="G14" s="161"/>
      <c r="H14" s="162"/>
    </row>
    <row r="15" ht="31.5" customHeight="1" spans="1:8">
      <c r="A15" s="156" t="s">
        <v>19</v>
      </c>
      <c r="B15" s="163" t="s">
        <v>20</v>
      </c>
      <c r="C15" s="158"/>
      <c r="D15" s="159">
        <f>F41</f>
        <v>395</v>
      </c>
      <c r="E15" s="159"/>
      <c r="F15" s="160"/>
      <c r="G15" s="161"/>
      <c r="H15" s="162"/>
    </row>
    <row r="16" ht="31.5" customHeight="1" spans="1:7">
      <c r="A16" s="156" t="s">
        <v>21</v>
      </c>
      <c r="B16" s="157" t="s">
        <v>22</v>
      </c>
      <c r="C16" s="158"/>
      <c r="D16" s="159">
        <f>F44</f>
        <v>1200</v>
      </c>
      <c r="E16" s="159"/>
      <c r="F16" s="160"/>
      <c r="G16" s="161"/>
    </row>
    <row r="17" ht="31.5" customHeight="1" spans="1:7">
      <c r="A17" s="156" t="s">
        <v>23</v>
      </c>
      <c r="B17" s="157" t="s">
        <v>24</v>
      </c>
      <c r="C17" s="158"/>
      <c r="D17" s="159">
        <f>F46</f>
        <v>6176.52</v>
      </c>
      <c r="E17" s="159"/>
      <c r="F17" s="160"/>
      <c r="G17" s="161"/>
    </row>
    <row r="18" ht="31.5" customHeight="1" spans="1:8">
      <c r="A18" s="164" t="s">
        <v>25</v>
      </c>
      <c r="B18" s="165" t="s">
        <v>25</v>
      </c>
      <c r="C18" s="165"/>
      <c r="D18" s="166">
        <f>SUM(D12:E17)</f>
        <v>67941.72</v>
      </c>
      <c r="E18" s="166"/>
      <c r="F18" s="167"/>
      <c r="G18" s="168"/>
      <c r="H18" s="169"/>
    </row>
    <row r="19" ht="31.5" customHeight="1" spans="1:7">
      <c r="A19" s="156" t="s">
        <v>26</v>
      </c>
      <c r="B19" s="170" t="s">
        <v>27</v>
      </c>
      <c r="C19" s="171"/>
      <c r="D19" s="159">
        <f>F50</f>
        <v>4076.5032</v>
      </c>
      <c r="E19" s="172"/>
      <c r="F19" s="160"/>
      <c r="G19" s="173" t="s">
        <v>28</v>
      </c>
    </row>
    <row r="20" ht="24.95" customHeight="1" spans="1:7">
      <c r="A20" s="164" t="s">
        <v>29</v>
      </c>
      <c r="B20" s="165"/>
      <c r="C20" s="165"/>
      <c r="D20" s="166">
        <f>D18+D19</f>
        <v>72018.2232</v>
      </c>
      <c r="E20" s="166"/>
      <c r="F20" s="174"/>
      <c r="G20" s="175"/>
    </row>
    <row r="21" ht="24.95" customHeight="1" spans="1:7">
      <c r="A21" s="176" t="s">
        <v>30</v>
      </c>
      <c r="B21" s="80"/>
      <c r="C21" s="81"/>
      <c r="D21" s="166"/>
      <c r="E21" s="166"/>
      <c r="F21" s="177"/>
      <c r="G21" s="178"/>
    </row>
    <row r="22" ht="24.95" customHeight="1" spans="1:7">
      <c r="A22" s="176" t="s">
        <v>31</v>
      </c>
      <c r="B22" s="80"/>
      <c r="C22" s="81"/>
      <c r="D22" s="166"/>
      <c r="E22" s="166"/>
      <c r="F22" s="177"/>
      <c r="G22" s="178"/>
    </row>
    <row r="23" ht="24.95" customHeight="1" spans="1:7">
      <c r="A23" s="179" t="s">
        <v>32</v>
      </c>
      <c r="B23" s="180"/>
      <c r="C23" s="180"/>
      <c r="D23" s="180"/>
      <c r="E23" s="180"/>
      <c r="F23" s="181"/>
      <c r="G23" s="182"/>
    </row>
    <row r="24" ht="24.95" customHeight="1" spans="1:7">
      <c r="A24" s="183"/>
      <c r="B24" s="184"/>
      <c r="C24" s="184"/>
      <c r="D24" s="184"/>
      <c r="E24" s="184"/>
      <c r="F24" s="185"/>
      <c r="G24" s="186"/>
    </row>
    <row r="25" ht="37.5" spans="1:7">
      <c r="A25" s="187" t="s">
        <v>33</v>
      </c>
      <c r="B25" s="153" t="s">
        <v>34</v>
      </c>
      <c r="C25" s="188" t="s">
        <v>35</v>
      </c>
      <c r="D25" s="154" t="s">
        <v>36</v>
      </c>
      <c r="E25" s="154" t="s">
        <v>37</v>
      </c>
      <c r="F25" s="155" t="s">
        <v>38</v>
      </c>
      <c r="G25" s="153" t="s">
        <v>39</v>
      </c>
    </row>
    <row r="26" ht="13.5" spans="1:7">
      <c r="A26" s="189" t="s">
        <v>40</v>
      </c>
      <c r="B26" s="95" t="s">
        <v>41</v>
      </c>
      <c r="C26" s="190">
        <v>198</v>
      </c>
      <c r="D26" s="191">
        <v>1</v>
      </c>
      <c r="E26" s="191">
        <v>79</v>
      </c>
      <c r="F26" s="192">
        <f>E26*D26*C26</f>
        <v>15642</v>
      </c>
      <c r="G26" s="193" t="s">
        <v>42</v>
      </c>
    </row>
    <row r="27" ht="13.5" spans="1:7">
      <c r="A27" s="189" t="s">
        <v>43</v>
      </c>
      <c r="B27" s="194" t="s">
        <v>44</v>
      </c>
      <c r="C27" s="190">
        <v>1799.2</v>
      </c>
      <c r="D27" s="191">
        <v>1</v>
      </c>
      <c r="E27" s="191">
        <v>1</v>
      </c>
      <c r="F27" s="192">
        <f>E27*D27*C27</f>
        <v>1799.2</v>
      </c>
      <c r="G27" s="195" t="s">
        <v>45</v>
      </c>
    </row>
    <row r="28" ht="13.5" spans="1:7">
      <c r="A28" s="189" t="s">
        <v>46</v>
      </c>
      <c r="B28" s="194" t="s">
        <v>47</v>
      </c>
      <c r="C28" s="190">
        <v>500</v>
      </c>
      <c r="D28" s="191">
        <v>1</v>
      </c>
      <c r="E28" s="191">
        <v>3</v>
      </c>
      <c r="F28" s="192">
        <f t="shared" ref="F28:F33" si="0">C28*D28*E28</f>
        <v>1500</v>
      </c>
      <c r="G28" s="195"/>
    </row>
    <row r="29" ht="13.5" spans="1:7">
      <c r="A29" s="189" t="s">
        <v>48</v>
      </c>
      <c r="B29" s="194" t="s">
        <v>49</v>
      </c>
      <c r="C29" s="190" t="s">
        <v>50</v>
      </c>
      <c r="D29" s="191">
        <v>1</v>
      </c>
      <c r="E29" s="191">
        <v>15</v>
      </c>
      <c r="F29" s="192">
        <v>675</v>
      </c>
      <c r="G29" s="195" t="s">
        <v>51</v>
      </c>
    </row>
    <row r="30" ht="13.5" spans="1:256">
      <c r="A30" s="189" t="s">
        <v>52</v>
      </c>
      <c r="B30" s="194" t="s">
        <v>53</v>
      </c>
      <c r="C30" s="190">
        <v>400</v>
      </c>
      <c r="D30" s="191">
        <v>1</v>
      </c>
      <c r="E30" s="191">
        <v>1</v>
      </c>
      <c r="F30" s="192">
        <f t="shared" si="0"/>
        <v>400</v>
      </c>
      <c r="G30" s="194" t="s">
        <v>54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196" t="s">
        <v>55</v>
      </c>
      <c r="B31" s="165"/>
      <c r="C31" s="165"/>
      <c r="D31" s="165"/>
      <c r="E31" s="165"/>
      <c r="F31" s="197">
        <f>SUM(F26:F30)</f>
        <v>20016.2</v>
      </c>
      <c r="G31" s="198"/>
    </row>
    <row r="32" ht="24.95" customHeight="1" spans="1:7">
      <c r="A32" s="199" t="s">
        <v>56</v>
      </c>
      <c r="B32" s="153" t="s">
        <v>34</v>
      </c>
      <c r="C32" s="188" t="s">
        <v>35</v>
      </c>
      <c r="D32" s="154" t="s">
        <v>36</v>
      </c>
      <c r="E32" s="154" t="s">
        <v>37</v>
      </c>
      <c r="F32" s="155" t="s">
        <v>38</v>
      </c>
      <c r="G32" s="153" t="s">
        <v>39</v>
      </c>
    </row>
    <row r="33" ht="13.5" spans="1:256">
      <c r="A33" s="200" t="s">
        <v>57</v>
      </c>
      <c r="B33" s="109" t="s">
        <v>58</v>
      </c>
      <c r="C33" s="190">
        <v>1800</v>
      </c>
      <c r="D33" s="191">
        <v>1</v>
      </c>
      <c r="E33" s="191">
        <v>2</v>
      </c>
      <c r="F33" s="192">
        <f t="shared" si="0"/>
        <v>3600</v>
      </c>
      <c r="G33" s="201" t="s">
        <v>59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196" t="s">
        <v>60</v>
      </c>
      <c r="B34" s="165"/>
      <c r="C34" s="165"/>
      <c r="D34" s="165"/>
      <c r="E34" s="165"/>
      <c r="F34" s="197">
        <f>SUM(F33)</f>
        <v>3600</v>
      </c>
      <c r="G34" s="198"/>
    </row>
    <row r="35" ht="24.95" customHeight="1" spans="1:7">
      <c r="A35" s="199" t="s">
        <v>61</v>
      </c>
      <c r="B35" s="153" t="s">
        <v>34</v>
      </c>
      <c r="C35" s="188" t="s">
        <v>35</v>
      </c>
      <c r="D35" s="154" t="s">
        <v>36</v>
      </c>
      <c r="E35" s="154" t="s">
        <v>37</v>
      </c>
      <c r="F35" s="155" t="s">
        <v>38</v>
      </c>
      <c r="G35" s="153" t="s">
        <v>39</v>
      </c>
    </row>
    <row r="36" ht="13.5" spans="1:7">
      <c r="A36" s="202" t="s">
        <v>62</v>
      </c>
      <c r="B36" s="109" t="s">
        <v>63</v>
      </c>
      <c r="C36" s="203">
        <v>3554</v>
      </c>
      <c r="D36" s="189">
        <v>1</v>
      </c>
      <c r="E36" s="202">
        <v>1</v>
      </c>
      <c r="F36" s="192">
        <f>E36*D36*C36</f>
        <v>3554</v>
      </c>
      <c r="G36" s="195" t="s">
        <v>64</v>
      </c>
    </row>
    <row r="37" ht="13.5" spans="1:7">
      <c r="A37" s="202" t="s">
        <v>65</v>
      </c>
      <c r="B37" s="109" t="s">
        <v>66</v>
      </c>
      <c r="C37" s="203">
        <v>33000</v>
      </c>
      <c r="D37" s="189">
        <v>1</v>
      </c>
      <c r="E37" s="202">
        <v>1</v>
      </c>
      <c r="F37" s="192">
        <f>E37*D37*C37</f>
        <v>33000</v>
      </c>
      <c r="G37" s="195" t="s">
        <v>67</v>
      </c>
    </row>
    <row r="38" ht="24.95" customHeight="1" spans="1:7">
      <c r="A38" s="196" t="s">
        <v>68</v>
      </c>
      <c r="B38" s="165"/>
      <c r="C38" s="165"/>
      <c r="D38" s="165"/>
      <c r="E38" s="165"/>
      <c r="F38" s="197">
        <f>SUM(F36:F37)</f>
        <v>36554</v>
      </c>
      <c r="G38" s="198"/>
    </row>
    <row r="39" ht="24.95" customHeight="1" spans="1:7">
      <c r="A39" s="187" t="s">
        <v>69</v>
      </c>
      <c r="B39" s="153" t="s">
        <v>34</v>
      </c>
      <c r="C39" s="188" t="s">
        <v>35</v>
      </c>
      <c r="D39" s="154" t="s">
        <v>36</v>
      </c>
      <c r="E39" s="154" t="s">
        <v>37</v>
      </c>
      <c r="F39" s="155" t="s">
        <v>38</v>
      </c>
      <c r="G39" s="153" t="s">
        <v>39</v>
      </c>
    </row>
    <row r="40" ht="24.75" spans="1:7">
      <c r="A40" s="189" t="s">
        <v>70</v>
      </c>
      <c r="B40" s="204" t="s">
        <v>71</v>
      </c>
      <c r="C40" s="205">
        <v>5</v>
      </c>
      <c r="D40" s="189">
        <v>1</v>
      </c>
      <c r="E40" s="189">
        <v>79</v>
      </c>
      <c r="F40" s="206">
        <f>C40*D40*E40</f>
        <v>395</v>
      </c>
      <c r="G40" s="207" t="s">
        <v>72</v>
      </c>
    </row>
    <row r="41" ht="24.95" customHeight="1" spans="1:7">
      <c r="A41" s="196" t="s">
        <v>73</v>
      </c>
      <c r="B41" s="165"/>
      <c r="C41" s="165"/>
      <c r="D41" s="165"/>
      <c r="E41" s="165"/>
      <c r="F41" s="197">
        <f>SUM(F40:F40)</f>
        <v>395</v>
      </c>
      <c r="G41" s="198"/>
    </row>
    <row r="42" ht="30.95" customHeight="1" spans="1:7">
      <c r="A42" s="153" t="s">
        <v>74</v>
      </c>
      <c r="B42" s="153" t="s">
        <v>34</v>
      </c>
      <c r="C42" s="208" t="s">
        <v>75</v>
      </c>
      <c r="D42" s="154" t="s">
        <v>36</v>
      </c>
      <c r="E42" s="154" t="s">
        <v>37</v>
      </c>
      <c r="F42" s="155" t="s">
        <v>38</v>
      </c>
      <c r="G42" s="153" t="s">
        <v>39</v>
      </c>
    </row>
    <row r="43" ht="25.5" spans="1:7">
      <c r="A43" s="189" t="s">
        <v>76</v>
      </c>
      <c r="B43" s="119" t="s">
        <v>77</v>
      </c>
      <c r="C43" s="205">
        <v>600</v>
      </c>
      <c r="D43" s="189">
        <v>2</v>
      </c>
      <c r="E43" s="189">
        <v>1</v>
      </c>
      <c r="F43" s="209">
        <f>C43*D43*E43</f>
        <v>1200</v>
      </c>
      <c r="G43" s="210" t="s">
        <v>78</v>
      </c>
    </row>
    <row r="44" ht="24.95" customHeight="1" spans="1:7">
      <c r="A44" s="164" t="s">
        <v>79</v>
      </c>
      <c r="B44" s="165"/>
      <c r="C44" s="165"/>
      <c r="D44" s="165"/>
      <c r="E44" s="165"/>
      <c r="F44" s="197">
        <f>SUM(F43:F43)</f>
        <v>1200</v>
      </c>
      <c r="G44" s="198"/>
    </row>
    <row r="45" ht="24.95" customHeight="1" spans="1:7">
      <c r="A45" s="187" t="s">
        <v>80</v>
      </c>
      <c r="B45" s="153" t="s">
        <v>34</v>
      </c>
      <c r="C45" s="188" t="s">
        <v>35</v>
      </c>
      <c r="D45" s="154" t="s">
        <v>81</v>
      </c>
      <c r="E45" s="154" t="s">
        <v>82</v>
      </c>
      <c r="F45" s="155" t="s">
        <v>38</v>
      </c>
      <c r="G45" s="153" t="s">
        <v>39</v>
      </c>
    </row>
    <row r="46" ht="24.75" spans="1:7">
      <c r="A46" s="189" t="s">
        <v>83</v>
      </c>
      <c r="B46" s="211" t="s">
        <v>84</v>
      </c>
      <c r="C46" s="212"/>
      <c r="D46" s="213">
        <v>1</v>
      </c>
      <c r="E46" s="213">
        <v>1</v>
      </c>
      <c r="F46" s="214">
        <f>(F31+F38+F41+F44+F34)*0.1</f>
        <v>6176.52</v>
      </c>
      <c r="G46" s="215" t="s">
        <v>85</v>
      </c>
    </row>
    <row r="47" ht="24.95" customHeight="1" spans="1:7">
      <c r="A47" s="196" t="s">
        <v>86</v>
      </c>
      <c r="B47" s="165"/>
      <c r="C47" s="165"/>
      <c r="D47" s="165"/>
      <c r="E47" s="165"/>
      <c r="F47" s="197">
        <f>F46</f>
        <v>6176.52</v>
      </c>
      <c r="G47" s="198"/>
    </row>
    <row r="48" ht="33.75" customHeight="1" spans="1:7">
      <c r="A48" s="187" t="s">
        <v>87</v>
      </c>
      <c r="B48" s="153" t="s">
        <v>34</v>
      </c>
      <c r="C48" s="188" t="s">
        <v>35</v>
      </c>
      <c r="D48" s="154" t="s">
        <v>36</v>
      </c>
      <c r="E48" s="154" t="s">
        <v>37</v>
      </c>
      <c r="F48" s="155" t="s">
        <v>38</v>
      </c>
      <c r="G48" s="153" t="s">
        <v>39</v>
      </c>
    </row>
    <row r="49" ht="30.75" customHeight="1" spans="1:7">
      <c r="A49" s="189" t="s">
        <v>88</v>
      </c>
      <c r="B49" s="161" t="s">
        <v>89</v>
      </c>
      <c r="C49" s="205">
        <f>D19</f>
        <v>4076.5032</v>
      </c>
      <c r="D49" s="189">
        <v>1</v>
      </c>
      <c r="E49" s="189">
        <v>1</v>
      </c>
      <c r="F49" s="206">
        <f>(F31+F38+F41+F44+F47+F34)*G49</f>
        <v>4076.5032</v>
      </c>
      <c r="G49" s="216">
        <v>0.06</v>
      </c>
    </row>
    <row r="50" ht="24.95" customHeight="1" spans="1:7">
      <c r="A50" s="196" t="s">
        <v>90</v>
      </c>
      <c r="B50" s="165"/>
      <c r="C50" s="165"/>
      <c r="D50" s="165"/>
      <c r="E50" s="165"/>
      <c r="F50" s="197">
        <f>SUM(F49:F49)</f>
        <v>4076.5032</v>
      </c>
      <c r="G50" s="198" t="s">
        <v>28</v>
      </c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tabSelected="1" zoomScale="85" zoomScaleNormal="85" topLeftCell="A24" workbookViewId="0">
      <selection activeCell="J34" sqref="J34"/>
    </sheetView>
  </sheetViews>
  <sheetFormatPr defaultColWidth="9" defaultRowHeight="14.25"/>
  <cols>
    <col min="1" max="1" width="19.75" style="31" customWidth="1"/>
    <col min="2" max="2" width="33.125" style="31" customWidth="1"/>
    <col min="3" max="3" width="14.875" style="31" customWidth="1"/>
    <col min="4" max="4" width="14.125" style="31" customWidth="1"/>
    <col min="5" max="5" width="4.75" style="31" customWidth="1"/>
    <col min="6" max="6" width="14.625" style="32" customWidth="1"/>
    <col min="7" max="7" width="44" style="31" customWidth="1"/>
    <col min="8" max="256" width="9" style="31" customWidth="1"/>
  </cols>
  <sheetData>
    <row r="1" ht="50.25" customHeight="1" spans="1:8">
      <c r="A1" s="33" t="s">
        <v>0</v>
      </c>
      <c r="B1" s="33"/>
      <c r="C1" s="33"/>
      <c r="D1" s="33"/>
      <c r="E1" s="33"/>
      <c r="F1" s="33"/>
      <c r="G1" s="33"/>
      <c r="H1" s="34"/>
    </row>
    <row r="2" ht="31.5" customHeight="1" spans="1:7">
      <c r="A2" s="35" t="s">
        <v>1</v>
      </c>
      <c r="B2" s="36"/>
      <c r="C2" s="36"/>
      <c r="D2" s="36"/>
      <c r="E2" s="36"/>
      <c r="F2" s="37"/>
      <c r="G2" s="38"/>
    </row>
    <row r="3" ht="24.95" customHeight="1" spans="1:7">
      <c r="A3" s="39"/>
      <c r="B3" s="40"/>
      <c r="C3" s="40"/>
      <c r="D3" s="40"/>
      <c r="E3" s="40"/>
      <c r="F3" s="41"/>
      <c r="G3" s="42"/>
    </row>
    <row r="4" ht="24.95" customHeight="1" spans="1:7">
      <c r="A4" s="43"/>
      <c r="B4" s="44" t="s">
        <v>2</v>
      </c>
      <c r="C4" s="45"/>
      <c r="D4" s="44"/>
      <c r="E4" s="46"/>
      <c r="F4" s="47"/>
      <c r="G4" s="48"/>
    </row>
    <row r="5" ht="24.95" customHeight="1" spans="1:7">
      <c r="A5" s="43"/>
      <c r="B5" s="49" t="s">
        <v>3</v>
      </c>
      <c r="C5" s="45"/>
      <c r="D5" s="44"/>
      <c r="E5" s="46"/>
      <c r="F5" s="47"/>
      <c r="G5" s="48"/>
    </row>
    <row r="6" ht="24.95" customHeight="1" spans="1:7">
      <c r="A6" s="43"/>
      <c r="B6" s="44" t="s">
        <v>4</v>
      </c>
      <c r="C6" s="45"/>
      <c r="D6" s="50"/>
      <c r="E6" s="46"/>
      <c r="F6" s="47"/>
      <c r="G6" s="48"/>
    </row>
    <row r="7" ht="24.95" customHeight="1" spans="1:7">
      <c r="A7" s="43"/>
      <c r="B7" s="44" t="s">
        <v>5</v>
      </c>
      <c r="C7" s="45"/>
      <c r="D7" s="50"/>
      <c r="E7" s="46"/>
      <c r="F7" s="47"/>
      <c r="G7" s="48"/>
    </row>
    <row r="8" ht="30" customHeight="1" spans="1:7">
      <c r="A8" s="43"/>
      <c r="B8" s="44" t="s">
        <v>6</v>
      </c>
      <c r="C8" s="45"/>
      <c r="D8" s="51"/>
      <c r="E8" s="51"/>
      <c r="F8" s="52"/>
      <c r="G8" s="53"/>
    </row>
    <row r="9" ht="30" customHeight="1" spans="1:7">
      <c r="A9" s="43"/>
      <c r="B9" s="44" t="s">
        <v>7</v>
      </c>
      <c r="C9" s="45"/>
      <c r="D9" s="51"/>
      <c r="E9" s="45"/>
      <c r="F9" s="54"/>
      <c r="G9" s="55"/>
    </row>
    <row r="10" ht="24.95" customHeight="1" spans="1:7">
      <c r="A10" s="43"/>
      <c r="B10" s="44" t="s">
        <v>8</v>
      </c>
      <c r="C10" s="45"/>
      <c r="D10" s="51"/>
      <c r="E10" s="51"/>
      <c r="F10" s="52"/>
      <c r="G10" s="53"/>
    </row>
    <row r="11" ht="25.5" customHeight="1" spans="1:7">
      <c r="A11" s="56"/>
      <c r="B11" s="57" t="s">
        <v>9</v>
      </c>
      <c r="C11" s="57"/>
      <c r="D11" s="57" t="s">
        <v>10</v>
      </c>
      <c r="E11" s="57"/>
      <c r="F11" s="58" t="s">
        <v>11</v>
      </c>
      <c r="G11" s="56" t="s">
        <v>12</v>
      </c>
    </row>
    <row r="12" ht="31.5" customHeight="1" spans="1:7">
      <c r="A12" s="59" t="s">
        <v>13</v>
      </c>
      <c r="B12" s="60" t="s">
        <v>91</v>
      </c>
      <c r="C12" s="61"/>
      <c r="D12" s="62">
        <f>F31</f>
        <v>19984.8</v>
      </c>
      <c r="E12" s="62"/>
      <c r="F12" s="63"/>
      <c r="G12" s="64"/>
    </row>
    <row r="13" ht="31.5" customHeight="1" spans="1:7">
      <c r="A13" s="59" t="s">
        <v>15</v>
      </c>
      <c r="B13" s="60" t="s">
        <v>92</v>
      </c>
      <c r="C13" s="61"/>
      <c r="D13" s="62">
        <f>F34</f>
        <v>3600</v>
      </c>
      <c r="E13" s="62"/>
      <c r="F13" s="63"/>
      <c r="G13" s="64"/>
    </row>
    <row r="14" ht="31.5" customHeight="1" spans="1:8">
      <c r="A14" s="59" t="s">
        <v>17</v>
      </c>
      <c r="B14" s="60" t="s">
        <v>93</v>
      </c>
      <c r="C14" s="61"/>
      <c r="D14" s="62">
        <f>F38</f>
        <v>37520</v>
      </c>
      <c r="E14" s="62"/>
      <c r="F14" s="63"/>
      <c r="G14" s="64"/>
      <c r="H14" s="65"/>
    </row>
    <row r="15" ht="31.5" customHeight="1" spans="1:8">
      <c r="A15" s="59" t="s">
        <v>19</v>
      </c>
      <c r="B15" s="66" t="s">
        <v>20</v>
      </c>
      <c r="C15" s="61"/>
      <c r="D15" s="62">
        <f>F41</f>
        <v>390</v>
      </c>
      <c r="E15" s="62"/>
      <c r="F15" s="63"/>
      <c r="G15" s="64"/>
      <c r="H15" s="65"/>
    </row>
    <row r="16" ht="31.5" customHeight="1" spans="1:7">
      <c r="A16" s="59" t="s">
        <v>21</v>
      </c>
      <c r="B16" s="60" t="s">
        <v>94</v>
      </c>
      <c r="C16" s="61"/>
      <c r="D16" s="62">
        <f>F44</f>
        <v>1200</v>
      </c>
      <c r="E16" s="62"/>
      <c r="F16" s="63"/>
      <c r="G16" s="64"/>
    </row>
    <row r="17" ht="31.5" customHeight="1" spans="1:7">
      <c r="A17" s="59" t="s">
        <v>23</v>
      </c>
      <c r="B17" s="60" t="s">
        <v>95</v>
      </c>
      <c r="C17" s="61"/>
      <c r="D17" s="62">
        <f>F46</f>
        <v>6269.48</v>
      </c>
      <c r="E17" s="62"/>
      <c r="F17" s="63"/>
      <c r="G17" s="64"/>
    </row>
    <row r="18" ht="31.5" customHeight="1" spans="1:8">
      <c r="A18" s="67" t="s">
        <v>25</v>
      </c>
      <c r="B18" s="68" t="s">
        <v>25</v>
      </c>
      <c r="C18" s="68"/>
      <c r="D18" s="69">
        <f>SUM(D12:E17)</f>
        <v>68964.28</v>
      </c>
      <c r="E18" s="69"/>
      <c r="F18" s="70"/>
      <c r="G18" s="71"/>
      <c r="H18" s="72"/>
    </row>
    <row r="19" ht="31.5" customHeight="1" spans="1:7">
      <c r="A19" s="59" t="s">
        <v>26</v>
      </c>
      <c r="B19" s="73" t="s">
        <v>96</v>
      </c>
      <c r="C19" s="74"/>
      <c r="D19" s="62">
        <f>F50</f>
        <v>4137.8568</v>
      </c>
      <c r="E19" s="75"/>
      <c r="F19" s="63"/>
      <c r="G19" s="76" t="s">
        <v>28</v>
      </c>
    </row>
    <row r="20" ht="24.95" customHeight="1" spans="1:7">
      <c r="A20" s="67" t="s">
        <v>29</v>
      </c>
      <c r="B20" s="68"/>
      <c r="C20" s="68"/>
      <c r="D20" s="69">
        <f>D18+D19</f>
        <v>73102.1368</v>
      </c>
      <c r="E20" s="69"/>
      <c r="F20" s="77"/>
      <c r="G20" s="78"/>
    </row>
    <row r="21" ht="24.95" customHeight="1" spans="1:7">
      <c r="A21" s="79" t="s">
        <v>30</v>
      </c>
      <c r="B21" s="80"/>
      <c r="C21" s="81"/>
      <c r="D21" s="69"/>
      <c r="E21" s="69"/>
      <c r="F21" s="82"/>
      <c r="G21" s="83"/>
    </row>
    <row r="22" ht="24.95" customHeight="1" spans="1:7">
      <c r="A22" s="79" t="s">
        <v>31</v>
      </c>
      <c r="B22" s="80"/>
      <c r="C22" s="81"/>
      <c r="D22" s="69"/>
      <c r="E22" s="69"/>
      <c r="F22" s="82"/>
      <c r="G22" s="83"/>
    </row>
    <row r="23" ht="24.95" customHeight="1" spans="1:7">
      <c r="A23" s="84" t="s">
        <v>32</v>
      </c>
      <c r="B23" s="85"/>
      <c r="C23" s="85"/>
      <c r="D23" s="85"/>
      <c r="E23" s="85"/>
      <c r="F23" s="86"/>
      <c r="G23" s="87"/>
    </row>
    <row r="24" ht="24.95" customHeight="1" spans="1:7">
      <c r="A24" s="88"/>
      <c r="B24" s="89"/>
      <c r="C24" s="89"/>
      <c r="D24" s="89"/>
      <c r="E24" s="89"/>
      <c r="F24" s="90"/>
      <c r="G24" s="91"/>
    </row>
    <row r="25" ht="37.5" spans="1:7">
      <c r="A25" s="92" t="s">
        <v>97</v>
      </c>
      <c r="B25" s="56" t="s">
        <v>98</v>
      </c>
      <c r="C25" s="93" t="s">
        <v>99</v>
      </c>
      <c r="D25" s="57" t="s">
        <v>100</v>
      </c>
      <c r="E25" s="57" t="s">
        <v>101</v>
      </c>
      <c r="F25" s="58" t="s">
        <v>102</v>
      </c>
      <c r="G25" s="56" t="s">
        <v>103</v>
      </c>
    </row>
    <row r="26" ht="13.5" spans="1:7">
      <c r="A26" s="94" t="s">
        <v>40</v>
      </c>
      <c r="B26" s="95" t="s">
        <v>41</v>
      </c>
      <c r="C26" s="96">
        <v>198</v>
      </c>
      <c r="D26" s="97">
        <v>1</v>
      </c>
      <c r="E26" s="98">
        <v>78</v>
      </c>
      <c r="F26" s="99">
        <f>E26*D26*C26</f>
        <v>15444</v>
      </c>
      <c r="G26" s="100" t="s">
        <v>104</v>
      </c>
    </row>
    <row r="27" spans="1:7">
      <c r="A27" s="94" t="s">
        <v>43</v>
      </c>
      <c r="B27" s="101" t="s">
        <v>44</v>
      </c>
      <c r="C27" s="96">
        <v>1955.8</v>
      </c>
      <c r="D27" s="97">
        <v>1</v>
      </c>
      <c r="E27" s="97">
        <v>1</v>
      </c>
      <c r="F27" s="99">
        <f>E27*D27*C27</f>
        <v>1955.8</v>
      </c>
      <c r="G27" s="102" t="s">
        <v>105</v>
      </c>
    </row>
    <row r="28" ht="13.5" spans="1:7">
      <c r="A28" s="94" t="s">
        <v>46</v>
      </c>
      <c r="B28" s="101" t="s">
        <v>47</v>
      </c>
      <c r="C28" s="96">
        <v>500</v>
      </c>
      <c r="D28" s="97">
        <v>1</v>
      </c>
      <c r="E28" s="97">
        <v>3</v>
      </c>
      <c r="F28" s="103">
        <f>C28*D28*E28</f>
        <v>1500</v>
      </c>
      <c r="G28" s="102"/>
    </row>
    <row r="29" ht="13.5" spans="1:7">
      <c r="A29" s="94" t="s">
        <v>48</v>
      </c>
      <c r="B29" s="101" t="s">
        <v>49</v>
      </c>
      <c r="C29" s="96" t="s">
        <v>50</v>
      </c>
      <c r="D29" s="97">
        <v>1</v>
      </c>
      <c r="E29" s="97">
        <v>15</v>
      </c>
      <c r="F29" s="99">
        <v>685</v>
      </c>
      <c r="G29" s="102" t="s">
        <v>51</v>
      </c>
    </row>
    <row r="30" spans="1:256">
      <c r="A30" s="94" t="s">
        <v>52</v>
      </c>
      <c r="B30" s="101" t="s">
        <v>53</v>
      </c>
      <c r="C30" s="96">
        <v>400</v>
      </c>
      <c r="D30" s="97">
        <v>1</v>
      </c>
      <c r="E30" s="97">
        <v>1</v>
      </c>
      <c r="F30" s="103">
        <f>C30*D30*E30</f>
        <v>400</v>
      </c>
      <c r="G30" s="101" t="s">
        <v>54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104" t="s">
        <v>106</v>
      </c>
      <c r="B31" s="68"/>
      <c r="C31" s="68"/>
      <c r="D31" s="68"/>
      <c r="E31" s="68"/>
      <c r="F31" s="105">
        <f>SUM(F26:F30)</f>
        <v>19984.8</v>
      </c>
      <c r="G31" s="106"/>
    </row>
    <row r="32" ht="24.95" customHeight="1" spans="1:7">
      <c r="A32" s="107" t="s">
        <v>107</v>
      </c>
      <c r="B32" s="56" t="s">
        <v>98</v>
      </c>
      <c r="C32" s="93" t="s">
        <v>99</v>
      </c>
      <c r="D32" s="57" t="s">
        <v>100</v>
      </c>
      <c r="E32" s="57" t="s">
        <v>101</v>
      </c>
      <c r="F32" s="58" t="s">
        <v>102</v>
      </c>
      <c r="G32" s="56" t="s">
        <v>103</v>
      </c>
    </row>
    <row r="33" spans="1:256">
      <c r="A33" s="108" t="s">
        <v>57</v>
      </c>
      <c r="B33" s="109" t="s">
        <v>58</v>
      </c>
      <c r="C33" s="96">
        <v>1800</v>
      </c>
      <c r="D33" s="97">
        <v>1</v>
      </c>
      <c r="E33" s="97">
        <v>2</v>
      </c>
      <c r="F33" s="103">
        <f>C33*D33*E33</f>
        <v>3600</v>
      </c>
      <c r="G33" s="110" t="s">
        <v>108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104" t="s">
        <v>109</v>
      </c>
      <c r="B34" s="68"/>
      <c r="C34" s="68"/>
      <c r="D34" s="68"/>
      <c r="E34" s="68"/>
      <c r="F34" s="105">
        <f>SUM(F33)</f>
        <v>3600</v>
      </c>
      <c r="G34" s="106"/>
    </row>
    <row r="35" ht="24.95" customHeight="1" spans="1:7">
      <c r="A35" s="107" t="s">
        <v>110</v>
      </c>
      <c r="B35" s="56" t="s">
        <v>98</v>
      </c>
      <c r="C35" s="93" t="s">
        <v>99</v>
      </c>
      <c r="D35" s="57" t="s">
        <v>100</v>
      </c>
      <c r="E35" s="57" t="s">
        <v>101</v>
      </c>
      <c r="F35" s="58" t="s">
        <v>102</v>
      </c>
      <c r="G35" s="56" t="s">
        <v>103</v>
      </c>
    </row>
    <row r="36" spans="1:7">
      <c r="A36" s="111" t="s">
        <v>62</v>
      </c>
      <c r="B36" s="109" t="s">
        <v>111</v>
      </c>
      <c r="C36" s="112">
        <f>4520</f>
        <v>4520</v>
      </c>
      <c r="D36" s="94">
        <v>1</v>
      </c>
      <c r="E36" s="111">
        <v>1</v>
      </c>
      <c r="F36" s="99">
        <f>E36*D36*C36</f>
        <v>4520</v>
      </c>
      <c r="G36" s="102" t="s">
        <v>112</v>
      </c>
    </row>
    <row r="37" spans="1:7">
      <c r="A37" s="111" t="s">
        <v>65</v>
      </c>
      <c r="B37" s="109" t="s">
        <v>113</v>
      </c>
      <c r="C37" s="113">
        <v>33000</v>
      </c>
      <c r="D37" s="94">
        <v>1</v>
      </c>
      <c r="E37" s="111">
        <v>1</v>
      </c>
      <c r="F37" s="103">
        <f>E37*D37*C37</f>
        <v>33000</v>
      </c>
      <c r="G37" s="102"/>
    </row>
    <row r="38" ht="24.95" customHeight="1" spans="1:7">
      <c r="A38" s="104" t="s">
        <v>114</v>
      </c>
      <c r="B38" s="68"/>
      <c r="C38" s="68"/>
      <c r="D38" s="68"/>
      <c r="E38" s="68"/>
      <c r="F38" s="105">
        <f>SUM(F36:F37)</f>
        <v>37520</v>
      </c>
      <c r="G38" s="106"/>
    </row>
    <row r="39" ht="24.95" customHeight="1" spans="1:7">
      <c r="A39" s="92" t="s">
        <v>115</v>
      </c>
      <c r="B39" s="56" t="s">
        <v>98</v>
      </c>
      <c r="C39" s="93" t="s">
        <v>99</v>
      </c>
      <c r="D39" s="57" t="s">
        <v>100</v>
      </c>
      <c r="E39" s="57" t="s">
        <v>101</v>
      </c>
      <c r="F39" s="58" t="s">
        <v>102</v>
      </c>
      <c r="G39" s="56" t="s">
        <v>103</v>
      </c>
    </row>
    <row r="40" ht="24.75" spans="1:7">
      <c r="A40" s="94" t="s">
        <v>70</v>
      </c>
      <c r="B40" s="114" t="s">
        <v>116</v>
      </c>
      <c r="C40" s="115">
        <v>5</v>
      </c>
      <c r="D40" s="94">
        <v>1</v>
      </c>
      <c r="E40" s="94">
        <v>78</v>
      </c>
      <c r="F40" s="116">
        <f>C40*D40*E40</f>
        <v>390</v>
      </c>
      <c r="G40" s="117" t="s">
        <v>117</v>
      </c>
    </row>
    <row r="41" ht="24.95" customHeight="1" spans="1:7">
      <c r="A41" s="104" t="s">
        <v>118</v>
      </c>
      <c r="B41" s="68"/>
      <c r="C41" s="68"/>
      <c r="D41" s="68"/>
      <c r="E41" s="68"/>
      <c r="F41" s="105">
        <f>SUM(F40:F40)</f>
        <v>390</v>
      </c>
      <c r="G41" s="106"/>
    </row>
    <row r="42" ht="30.95" customHeight="1" spans="1:7">
      <c r="A42" s="56" t="s">
        <v>74</v>
      </c>
      <c r="B42" s="56" t="s">
        <v>98</v>
      </c>
      <c r="C42" s="118" t="s">
        <v>119</v>
      </c>
      <c r="D42" s="57" t="s">
        <v>100</v>
      </c>
      <c r="E42" s="57" t="s">
        <v>101</v>
      </c>
      <c r="F42" s="58" t="s">
        <v>102</v>
      </c>
      <c r="G42" s="56" t="s">
        <v>103</v>
      </c>
    </row>
    <row r="43" ht="25.5" spans="1:7">
      <c r="A43" s="94" t="s">
        <v>76</v>
      </c>
      <c r="B43" s="119" t="s">
        <v>120</v>
      </c>
      <c r="C43" s="115">
        <v>600</v>
      </c>
      <c r="D43" s="94">
        <v>2</v>
      </c>
      <c r="E43" s="94">
        <v>1</v>
      </c>
      <c r="F43" s="120">
        <f>C43*D43*E43</f>
        <v>1200</v>
      </c>
      <c r="G43" s="121" t="s">
        <v>121</v>
      </c>
    </row>
    <row r="44" ht="24.95" customHeight="1" spans="1:7">
      <c r="A44" s="67" t="s">
        <v>79</v>
      </c>
      <c r="B44" s="68"/>
      <c r="C44" s="68"/>
      <c r="D44" s="68"/>
      <c r="E44" s="68"/>
      <c r="F44" s="105">
        <f>SUM(F43:F43)</f>
        <v>1200</v>
      </c>
      <c r="G44" s="106"/>
    </row>
    <row r="45" ht="24.95" customHeight="1" spans="1:7">
      <c r="A45" s="92" t="s">
        <v>122</v>
      </c>
      <c r="B45" s="56" t="s">
        <v>98</v>
      </c>
      <c r="C45" s="93" t="s">
        <v>99</v>
      </c>
      <c r="D45" s="57" t="s">
        <v>123</v>
      </c>
      <c r="E45" s="57" t="s">
        <v>124</v>
      </c>
      <c r="F45" s="58" t="s">
        <v>102</v>
      </c>
      <c r="G45" s="56" t="s">
        <v>103</v>
      </c>
    </row>
    <row r="46" ht="24.75" spans="1:7">
      <c r="A46" s="94" t="s">
        <v>83</v>
      </c>
      <c r="B46" s="122" t="s">
        <v>125</v>
      </c>
      <c r="C46" s="123"/>
      <c r="D46" s="124">
        <v>1</v>
      </c>
      <c r="E46" s="124">
        <v>1</v>
      </c>
      <c r="F46" s="125">
        <f>(F31+F38+F41+F44+F34)*0.1</f>
        <v>6269.48</v>
      </c>
      <c r="G46" s="126" t="s">
        <v>126</v>
      </c>
    </row>
    <row r="47" ht="24.95" customHeight="1" spans="1:7">
      <c r="A47" s="104" t="s">
        <v>127</v>
      </c>
      <c r="B47" s="68"/>
      <c r="C47" s="68"/>
      <c r="D47" s="68"/>
      <c r="E47" s="68"/>
      <c r="F47" s="105">
        <f>F46</f>
        <v>6269.48</v>
      </c>
      <c r="G47" s="106"/>
    </row>
    <row r="48" ht="33.75" customHeight="1" spans="1:7">
      <c r="A48" s="92" t="s">
        <v>128</v>
      </c>
      <c r="B48" s="56" t="s">
        <v>98</v>
      </c>
      <c r="C48" s="93" t="s">
        <v>99</v>
      </c>
      <c r="D48" s="57" t="s">
        <v>100</v>
      </c>
      <c r="E48" s="57" t="s">
        <v>101</v>
      </c>
      <c r="F48" s="58" t="s">
        <v>102</v>
      </c>
      <c r="G48" s="56" t="s">
        <v>103</v>
      </c>
    </row>
    <row r="49" ht="30.75" customHeight="1" spans="1:7">
      <c r="A49" s="94" t="s">
        <v>88</v>
      </c>
      <c r="B49" s="64" t="s">
        <v>129</v>
      </c>
      <c r="C49" s="115">
        <f>D19</f>
        <v>4137.8568</v>
      </c>
      <c r="D49" s="94">
        <v>1</v>
      </c>
      <c r="E49" s="94">
        <v>1</v>
      </c>
      <c r="F49" s="116">
        <f>(F31+F38+F41+F44+F47+F34)*G49</f>
        <v>4137.8568</v>
      </c>
      <c r="G49" s="127">
        <v>0.06</v>
      </c>
    </row>
    <row r="50" ht="24.95" customHeight="1" spans="1:7">
      <c r="A50" s="104" t="s">
        <v>130</v>
      </c>
      <c r="B50" s="68"/>
      <c r="C50" s="68"/>
      <c r="D50" s="68"/>
      <c r="E50" s="68"/>
      <c r="F50" s="105">
        <f>SUM(F49:F49)</f>
        <v>4137.8568</v>
      </c>
      <c r="G50" s="106" t="s">
        <v>28</v>
      </c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1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Normal="70" zoomScaleSheetLayoutView="100" workbookViewId="0">
      <selection activeCell="C17" sqref="C17"/>
    </sheetView>
  </sheetViews>
  <sheetFormatPr defaultColWidth="9" defaultRowHeight="24.95" customHeight="1" outlineLevelCol="6"/>
  <cols>
    <col min="1" max="1" width="9" style="1"/>
    <col min="2" max="2" width="14.7083333333333" style="1" customWidth="1"/>
    <col min="3" max="3" width="47" style="1" customWidth="1"/>
    <col min="4" max="4" width="17.2833333333333" style="1" customWidth="1"/>
    <col min="5" max="5" width="9" style="27"/>
    <col min="6" max="6" width="9" style="2"/>
    <col min="7" max="16384" width="9" style="1"/>
  </cols>
  <sheetData>
    <row r="1" customHeight="1" spans="1:7">
      <c r="A1" s="12" t="s">
        <v>131</v>
      </c>
      <c r="B1" s="12"/>
      <c r="C1" s="12"/>
      <c r="D1" s="12"/>
      <c r="E1" s="12"/>
      <c r="F1" s="28" t="s">
        <v>132</v>
      </c>
      <c r="G1" s="28"/>
    </row>
    <row r="2" customHeight="1" spans="1:7">
      <c r="A2" s="15" t="s">
        <v>133</v>
      </c>
      <c r="B2" s="15" t="s">
        <v>134</v>
      </c>
      <c r="C2" s="15" t="s">
        <v>135</v>
      </c>
      <c r="D2" s="15" t="s">
        <v>136</v>
      </c>
      <c r="E2" s="15" t="s">
        <v>137</v>
      </c>
      <c r="F2" s="15" t="s">
        <v>138</v>
      </c>
      <c r="G2" s="15" t="s">
        <v>139</v>
      </c>
    </row>
    <row r="3" ht="80.1" customHeight="1" spans="1:7">
      <c r="A3" s="8">
        <v>1</v>
      </c>
      <c r="B3" s="8" t="s">
        <v>140</v>
      </c>
      <c r="C3" s="8" t="s">
        <v>141</v>
      </c>
      <c r="D3" s="8"/>
      <c r="E3" s="29">
        <v>6</v>
      </c>
      <c r="F3" s="10">
        <v>39</v>
      </c>
      <c r="G3" s="11">
        <f t="shared" ref="G3:G11" si="0">F3*E3</f>
        <v>234</v>
      </c>
    </row>
    <row r="4" ht="78.95" customHeight="1" spans="1:7">
      <c r="A4" s="8">
        <v>2</v>
      </c>
      <c r="B4" s="8" t="s">
        <v>142</v>
      </c>
      <c r="C4" s="8" t="s">
        <v>143</v>
      </c>
      <c r="D4" s="8"/>
      <c r="E4" s="29">
        <v>4</v>
      </c>
      <c r="F4" s="10">
        <v>29.9</v>
      </c>
      <c r="G4" s="11">
        <f t="shared" si="0"/>
        <v>119.6</v>
      </c>
    </row>
    <row r="5" ht="63" customHeight="1" spans="1:7">
      <c r="A5" s="8">
        <v>3</v>
      </c>
      <c r="B5" s="8" t="s">
        <v>144</v>
      </c>
      <c r="C5" s="8" t="s">
        <v>145</v>
      </c>
      <c r="D5" s="8"/>
      <c r="E5" s="29">
        <v>4</v>
      </c>
      <c r="F5" s="10">
        <v>29.9</v>
      </c>
      <c r="G5" s="11">
        <f t="shared" si="0"/>
        <v>119.6</v>
      </c>
    </row>
    <row r="6" ht="81.95" customHeight="1" spans="1:7">
      <c r="A6" s="8">
        <v>4</v>
      </c>
      <c r="B6" s="8" t="s">
        <v>146</v>
      </c>
      <c r="C6" s="8" t="s">
        <v>147</v>
      </c>
      <c r="D6" s="8"/>
      <c r="E6" s="29">
        <v>5</v>
      </c>
      <c r="F6" s="10">
        <v>31.9</v>
      </c>
      <c r="G6" s="11">
        <f>E6*F6</f>
        <v>159.5</v>
      </c>
    </row>
    <row r="7" ht="81.95" customHeight="1" spans="1:7">
      <c r="A7" s="8">
        <v>5</v>
      </c>
      <c r="B7" s="8" t="s">
        <v>148</v>
      </c>
      <c r="C7" s="8" t="s">
        <v>149</v>
      </c>
      <c r="D7" s="8"/>
      <c r="E7" s="29">
        <v>5</v>
      </c>
      <c r="F7" s="10">
        <v>29.9</v>
      </c>
      <c r="G7" s="11">
        <f t="shared" si="0"/>
        <v>149.5</v>
      </c>
    </row>
    <row r="8" ht="81.95" customHeight="1" spans="1:7">
      <c r="A8" s="8">
        <v>6</v>
      </c>
      <c r="B8" s="8" t="s">
        <v>150</v>
      </c>
      <c r="C8" s="8" t="s">
        <v>151</v>
      </c>
      <c r="D8" s="8"/>
      <c r="E8" s="29">
        <v>2</v>
      </c>
      <c r="F8" s="10">
        <v>86</v>
      </c>
      <c r="G8" s="11">
        <f t="shared" si="0"/>
        <v>172</v>
      </c>
    </row>
    <row r="9" ht="87" customHeight="1" spans="1:7">
      <c r="A9" s="8">
        <v>7</v>
      </c>
      <c r="B9" s="8" t="s">
        <v>152</v>
      </c>
      <c r="C9" s="8" t="s">
        <v>153</v>
      </c>
      <c r="D9" s="8"/>
      <c r="E9" s="29">
        <v>3</v>
      </c>
      <c r="F9" s="10">
        <v>139</v>
      </c>
      <c r="G9" s="11">
        <f t="shared" si="0"/>
        <v>417</v>
      </c>
    </row>
    <row r="10" ht="89.1" customHeight="1" spans="1:7">
      <c r="A10" s="8">
        <v>8</v>
      </c>
      <c r="B10" s="8" t="s">
        <v>154</v>
      </c>
      <c r="C10" s="8" t="s">
        <v>155</v>
      </c>
      <c r="D10" s="8"/>
      <c r="E10" s="29">
        <v>1</v>
      </c>
      <c r="F10" s="10">
        <v>500</v>
      </c>
      <c r="G10" s="11">
        <f t="shared" si="0"/>
        <v>500</v>
      </c>
    </row>
    <row r="11" ht="89.1" customHeight="1" spans="1:7">
      <c r="A11" s="8">
        <v>9</v>
      </c>
      <c r="B11" s="8" t="s">
        <v>156</v>
      </c>
      <c r="C11" s="8" t="s">
        <v>157</v>
      </c>
      <c r="D11" s="8"/>
      <c r="E11" s="29">
        <v>1</v>
      </c>
      <c r="F11" s="10">
        <v>84.6</v>
      </c>
      <c r="G11" s="11">
        <f t="shared" si="0"/>
        <v>84.6</v>
      </c>
    </row>
    <row r="12" customHeight="1" spans="1:7">
      <c r="A12" s="8"/>
      <c r="B12" s="8"/>
      <c r="C12" s="8"/>
      <c r="D12" s="8"/>
      <c r="E12" s="8"/>
      <c r="F12" s="8"/>
      <c r="G12" s="30">
        <f>SUM(G3:G11)</f>
        <v>1955.8</v>
      </c>
    </row>
    <row r="13" customHeight="1" spans="5:6">
      <c r="E13" s="2"/>
      <c r="F13" s="1"/>
    </row>
  </sheetData>
  <mergeCells count="3">
    <mergeCell ref="A1:E1"/>
    <mergeCell ref="F1:G1"/>
    <mergeCell ref="A12:F12"/>
  </mergeCells>
  <pageMargins left="0.699305555555556" right="0.699305555555556" top="0.75" bottom="0.75" header="0.3" footer="0.3"/>
  <pageSetup paperSize="9" scale="69" orientation="portrait"/>
  <headerFooter>
    <oddFooter>&amp;LUnrestricted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view="pageBreakPreview" zoomScale="70" zoomScaleNormal="70" zoomScaleSheetLayoutView="70" workbookViewId="0">
      <selection activeCell="G8" sqref="G8"/>
    </sheetView>
  </sheetViews>
  <sheetFormatPr defaultColWidth="9" defaultRowHeight="24.95" customHeight="1" outlineLevelCol="7"/>
  <cols>
    <col min="1" max="1" width="11" style="1" customWidth="1"/>
    <col min="2" max="2" width="9" style="1"/>
    <col min="3" max="3" width="17.2833333333333" style="1" customWidth="1"/>
    <col min="4" max="4" width="52.2833333333333" style="1" customWidth="1"/>
    <col min="5" max="5" width="18.8583333333333" style="1" customWidth="1"/>
    <col min="6" max="6" width="9" style="1"/>
    <col min="7" max="7" width="9.70833333333333" style="2" customWidth="1"/>
    <col min="8" max="8" width="12.7083333333333" style="1" customWidth="1"/>
    <col min="9" max="16384" width="9" style="1"/>
  </cols>
  <sheetData>
    <row r="1" customHeight="1" spans="1:8">
      <c r="A1" s="12" t="s">
        <v>158</v>
      </c>
      <c r="B1" s="12"/>
      <c r="C1" s="12"/>
      <c r="D1" s="12"/>
      <c r="E1" s="12"/>
      <c r="F1" s="12"/>
      <c r="G1" s="13" t="s">
        <v>132</v>
      </c>
      <c r="H1" s="14"/>
    </row>
    <row r="2" customHeight="1" spans="1:8">
      <c r="A2" s="15" t="s">
        <v>159</v>
      </c>
      <c r="B2" s="15" t="s">
        <v>133</v>
      </c>
      <c r="C2" s="15" t="s">
        <v>134</v>
      </c>
      <c r="D2" s="15" t="s">
        <v>135</v>
      </c>
      <c r="E2" s="15" t="s">
        <v>136</v>
      </c>
      <c r="F2" s="15" t="s">
        <v>137</v>
      </c>
      <c r="G2" s="15" t="s">
        <v>138</v>
      </c>
      <c r="H2" s="15" t="s">
        <v>139</v>
      </c>
    </row>
    <row r="3" ht="78.95" customHeight="1" spans="1:8">
      <c r="A3" s="16" t="s">
        <v>111</v>
      </c>
      <c r="B3" s="8">
        <v>1</v>
      </c>
      <c r="C3" s="8" t="s">
        <v>160</v>
      </c>
      <c r="D3" s="8" t="s">
        <v>161</v>
      </c>
      <c r="E3" s="8"/>
      <c r="F3" s="8">
        <v>2</v>
      </c>
      <c r="G3" s="17">
        <v>68</v>
      </c>
      <c r="H3" s="11">
        <f>G3*F3</f>
        <v>136</v>
      </c>
    </row>
    <row r="4" ht="80.1" customHeight="1" spans="1:8">
      <c r="A4" s="18"/>
      <c r="B4" s="8">
        <v>2</v>
      </c>
      <c r="C4" s="8" t="s">
        <v>162</v>
      </c>
      <c r="D4" s="8" t="s">
        <v>163</v>
      </c>
      <c r="E4" s="8"/>
      <c r="F4" s="8">
        <v>2</v>
      </c>
      <c r="G4" s="17">
        <v>96</v>
      </c>
      <c r="H4" s="11">
        <f t="shared" ref="H3:H6" si="0">G4*F4</f>
        <v>192</v>
      </c>
    </row>
    <row r="5" ht="78.95" customHeight="1" spans="1:8">
      <c r="A5" s="18"/>
      <c r="B5" s="8">
        <v>3</v>
      </c>
      <c r="C5" s="8" t="s">
        <v>164</v>
      </c>
      <c r="D5" s="8" t="s">
        <v>165</v>
      </c>
      <c r="E5" s="8"/>
      <c r="F5" s="8">
        <v>2</v>
      </c>
      <c r="G5" s="17">
        <v>39</v>
      </c>
      <c r="H5" s="11">
        <f t="shared" si="0"/>
        <v>78</v>
      </c>
    </row>
    <row r="6" ht="78.95" customHeight="1" spans="1:8">
      <c r="A6" s="18"/>
      <c r="B6" s="8">
        <v>4</v>
      </c>
      <c r="C6" s="8" t="s">
        <v>166</v>
      </c>
      <c r="D6" s="8" t="s">
        <v>167</v>
      </c>
      <c r="E6" s="8"/>
      <c r="F6" s="8">
        <v>2</v>
      </c>
      <c r="G6" s="17">
        <v>39</v>
      </c>
      <c r="H6" s="11">
        <f t="shared" si="0"/>
        <v>78</v>
      </c>
    </row>
    <row r="7" ht="78.95" customHeight="1" spans="1:8">
      <c r="A7" s="18"/>
      <c r="B7" s="19">
        <v>5</v>
      </c>
      <c r="C7" s="19" t="s">
        <v>168</v>
      </c>
      <c r="D7" s="8" t="s">
        <v>169</v>
      </c>
      <c r="E7" s="8"/>
      <c r="F7" s="8">
        <v>2</v>
      </c>
      <c r="G7" s="17">
        <v>498</v>
      </c>
      <c r="H7" s="11">
        <f>748</f>
        <v>748</v>
      </c>
    </row>
    <row r="8" ht="78.95" customHeight="1" spans="1:8">
      <c r="A8" s="18"/>
      <c r="B8" s="20"/>
      <c r="C8" s="20"/>
      <c r="D8" s="8" t="s">
        <v>170</v>
      </c>
      <c r="E8" s="8"/>
      <c r="F8" s="8">
        <v>10</v>
      </c>
      <c r="G8" s="17">
        <v>298</v>
      </c>
      <c r="H8" s="11">
        <f t="shared" ref="H8:H10" si="1">F8*G8</f>
        <v>2980</v>
      </c>
    </row>
    <row r="9" ht="78.95" customHeight="1" spans="1:8">
      <c r="A9" s="18"/>
      <c r="B9" s="19">
        <v>6</v>
      </c>
      <c r="C9" s="19" t="s">
        <v>171</v>
      </c>
      <c r="D9" s="20" t="s">
        <v>172</v>
      </c>
      <c r="E9" s="20"/>
      <c r="F9" s="20">
        <v>2</v>
      </c>
      <c r="G9" s="21">
        <v>76</v>
      </c>
      <c r="H9" s="11">
        <f t="shared" si="1"/>
        <v>152</v>
      </c>
    </row>
    <row r="10" ht="111" customHeight="1" spans="1:8">
      <c r="A10" s="22"/>
      <c r="B10" s="20"/>
      <c r="C10" s="20"/>
      <c r="D10" s="20" t="s">
        <v>173</v>
      </c>
      <c r="E10" s="20"/>
      <c r="F10" s="20">
        <v>2</v>
      </c>
      <c r="G10" s="20">
        <v>78</v>
      </c>
      <c r="H10" s="11">
        <f t="shared" si="1"/>
        <v>156</v>
      </c>
    </row>
    <row r="11" customHeight="1" spans="1:8">
      <c r="A11" s="20" t="s">
        <v>174</v>
      </c>
      <c r="B11" s="23"/>
      <c r="C11" s="24"/>
      <c r="D11" s="24"/>
      <c r="E11" s="24"/>
      <c r="F11" s="24"/>
      <c r="G11" s="25"/>
      <c r="H11" s="26">
        <f>SUM(H3:H10)</f>
        <v>4520</v>
      </c>
    </row>
  </sheetData>
  <mergeCells count="8">
    <mergeCell ref="A1:F1"/>
    <mergeCell ref="G1:H1"/>
    <mergeCell ref="B11:G11"/>
    <mergeCell ref="A3:A10"/>
    <mergeCell ref="B7:B8"/>
    <mergeCell ref="B9:B10"/>
    <mergeCell ref="C7:C8"/>
    <mergeCell ref="C9:C10"/>
  </mergeCells>
  <pageMargins left="0.699305555555556" right="0.699305555555556" top="0.75" bottom="0.75" header="0.3" footer="0.3"/>
  <pageSetup paperSize="9" scale="63" orientation="portrait"/>
  <headerFooter>
    <oddFooter>&amp;LUnrestricted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view="pageBreakPreview" zoomScaleNormal="70" zoomScaleSheetLayoutView="100" workbookViewId="0">
      <selection activeCell="H3" sqref="H3"/>
    </sheetView>
  </sheetViews>
  <sheetFormatPr defaultColWidth="9" defaultRowHeight="24.95" customHeight="1" outlineLevelRow="2" outlineLevelCol="7"/>
  <cols>
    <col min="1" max="1" width="11" style="1" customWidth="1"/>
    <col min="2" max="2" width="9" style="1"/>
    <col min="3" max="3" width="14.7083333333333" style="1" customWidth="1"/>
    <col min="4" max="4" width="44.875" style="1" customWidth="1"/>
    <col min="5" max="5" width="34" style="1" customWidth="1"/>
    <col min="6" max="6" width="9" style="1"/>
    <col min="7" max="7" width="9" style="2"/>
    <col min="8" max="8" width="17" style="1" customWidth="1"/>
    <col min="9" max="16384" width="9" style="1"/>
  </cols>
  <sheetData>
    <row r="1" customHeight="1" spans="1:8">
      <c r="A1" s="3" t="s">
        <v>175</v>
      </c>
      <c r="B1" s="3"/>
      <c r="C1" s="3"/>
      <c r="D1" s="3"/>
      <c r="E1" s="3"/>
      <c r="F1" s="3"/>
      <c r="G1" s="4" t="s">
        <v>132</v>
      </c>
      <c r="H1" s="4"/>
    </row>
    <row r="2" customHeight="1" spans="1:8">
      <c r="A2" s="5" t="s">
        <v>159</v>
      </c>
      <c r="B2" s="6" t="s">
        <v>133</v>
      </c>
      <c r="C2" s="6" t="s">
        <v>134</v>
      </c>
      <c r="D2" s="6" t="s">
        <v>135</v>
      </c>
      <c r="E2" s="6" t="s">
        <v>136</v>
      </c>
      <c r="F2" s="6" t="s">
        <v>137</v>
      </c>
      <c r="G2" s="6" t="s">
        <v>138</v>
      </c>
      <c r="H2" s="6" t="s">
        <v>176</v>
      </c>
    </row>
    <row r="3" ht="193.5" customHeight="1" spans="1:8">
      <c r="A3" s="7" t="s">
        <v>177</v>
      </c>
      <c r="B3" s="8">
        <v>1</v>
      </c>
      <c r="C3" s="8" t="s">
        <v>178</v>
      </c>
      <c r="D3" s="9" t="s">
        <v>179</v>
      </c>
      <c r="E3" s="8"/>
      <c r="F3" s="8">
        <v>15</v>
      </c>
      <c r="G3" s="10"/>
      <c r="H3" s="11">
        <v>685</v>
      </c>
    </row>
  </sheetData>
  <mergeCells count="2">
    <mergeCell ref="A1:F1"/>
    <mergeCell ref="G1:H1"/>
  </mergeCells>
  <pageMargins left="0.699305555555556" right="0.699305555555556" top="0.75" bottom="0.75" header="0.3" footer="0.3"/>
  <pageSetup paperSize="9" scale="59" orientation="portrait"/>
  <headerFooter>
    <oddFooter>&amp;LUnrestricted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预算单</vt:lpstr>
      <vt:lpstr>结算单</vt:lpstr>
      <vt:lpstr>茶歇采购明细</vt:lpstr>
      <vt:lpstr>晚宴酒水采购明细</vt:lpstr>
      <vt:lpstr>获奖礼品明细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2014-06-26T02:52:00Z</dcterms:created>
  <dcterms:modified xsi:type="dcterms:W3CDTF">2018-07-03T07:35:16Z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