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jacky\Desktop\爱科签约活动\结算\结算\"/>
    </mc:Choice>
  </mc:AlternateContent>
  <xr:revisionPtr revIDLastSave="0" documentId="13_ncr:1_{EFC57D36-C64B-486E-91BD-17C019DA21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 1" sheetId="3" r:id="rId1"/>
  </sheets>
  <calcPr calcId="191029"/>
</workbook>
</file>

<file path=xl/calcChain.xml><?xml version="1.0" encoding="utf-8"?>
<calcChain xmlns="http://schemas.openxmlformats.org/spreadsheetml/2006/main">
  <c r="M52" i="3" l="1"/>
  <c r="M64" i="3" l="1"/>
  <c r="M49" i="3"/>
  <c r="N49" i="3" s="1"/>
  <c r="M48" i="3"/>
  <c r="N48" i="3" s="1"/>
  <c r="M47" i="3"/>
  <c r="N47" i="3" s="1"/>
  <c r="M46" i="3"/>
  <c r="N46" i="3" s="1"/>
  <c r="M42" i="3"/>
  <c r="M43" i="3"/>
  <c r="M44" i="3"/>
  <c r="M45" i="3"/>
  <c r="N45" i="3" s="1"/>
  <c r="M51" i="3"/>
  <c r="N51" i="3" s="1"/>
  <c r="M41" i="3"/>
  <c r="M40" i="3"/>
  <c r="M39" i="3"/>
  <c r="H64" i="3" l="1"/>
  <c r="M74" i="3"/>
  <c r="M80" i="3" s="1"/>
  <c r="H74" i="3"/>
  <c r="M69" i="3"/>
  <c r="J70" i="3" s="1"/>
  <c r="M70" i="3" s="1"/>
  <c r="H69" i="3"/>
  <c r="G70" i="3" s="1"/>
  <c r="H70" i="3" s="1"/>
  <c r="M65" i="3"/>
  <c r="H63" i="3"/>
  <c r="M59" i="3"/>
  <c r="H59" i="3"/>
  <c r="M58" i="3"/>
  <c r="H58" i="3"/>
  <c r="M57" i="3"/>
  <c r="H57" i="3"/>
  <c r="M56" i="3"/>
  <c r="H56" i="3"/>
  <c r="M55" i="3"/>
  <c r="H55" i="3"/>
  <c r="H44" i="3"/>
  <c r="N44" i="3" s="1"/>
  <c r="H43" i="3"/>
  <c r="N43" i="3" s="1"/>
  <c r="H42" i="3"/>
  <c r="N42" i="3" s="1"/>
  <c r="H41" i="3"/>
  <c r="N41" i="3" s="1"/>
  <c r="H40" i="3"/>
  <c r="N40" i="3" s="1"/>
  <c r="H39" i="3"/>
  <c r="N39" i="3" s="1"/>
  <c r="M38" i="3"/>
  <c r="H38" i="3"/>
  <c r="M37" i="3"/>
  <c r="H37" i="3"/>
  <c r="M36" i="3"/>
  <c r="H36" i="3"/>
  <c r="M35" i="3"/>
  <c r="H35" i="3"/>
  <c r="H31" i="3"/>
  <c r="M30" i="3"/>
  <c r="H30" i="3"/>
  <c r="M29" i="3"/>
  <c r="H29" i="3"/>
  <c r="M28" i="3"/>
  <c r="H28" i="3"/>
  <c r="H27" i="3"/>
  <c r="M26" i="3"/>
  <c r="H26" i="3"/>
  <c r="M25" i="3"/>
  <c r="H25" i="3"/>
  <c r="M24" i="3"/>
  <c r="H24" i="3"/>
  <c r="N24" i="3" s="1"/>
  <c r="M23" i="3"/>
  <c r="H23" i="3"/>
  <c r="M22" i="3"/>
  <c r="H22" i="3"/>
  <c r="M21" i="3"/>
  <c r="H21" i="3"/>
  <c r="M20" i="3"/>
  <c r="H20" i="3"/>
  <c r="N20" i="3" s="1"/>
  <c r="M19" i="3"/>
  <c r="H19" i="3"/>
  <c r="M18" i="3"/>
  <c r="H18" i="3"/>
  <c r="M17" i="3"/>
  <c r="H17" i="3"/>
  <c r="M16" i="3"/>
  <c r="H16" i="3"/>
  <c r="N16" i="3" s="1"/>
  <c r="M15" i="3"/>
  <c r="H15" i="3"/>
  <c r="M14" i="3"/>
  <c r="H14" i="3"/>
  <c r="H13" i="3"/>
  <c r="M12" i="3"/>
  <c r="H12" i="3"/>
  <c r="M11" i="3"/>
  <c r="H11" i="3"/>
  <c r="M10" i="3"/>
  <c r="H10" i="3"/>
  <c r="N18" i="3" l="1"/>
  <c r="N26" i="3"/>
  <c r="H65" i="3"/>
  <c r="N64" i="3"/>
  <c r="N74" i="3"/>
  <c r="N17" i="3"/>
  <c r="N38" i="3"/>
  <c r="N11" i="3"/>
  <c r="N37" i="3"/>
  <c r="N30" i="3"/>
  <c r="N15" i="3"/>
  <c r="N19" i="3"/>
  <c r="N23" i="3"/>
  <c r="N35" i="3"/>
  <c r="N56" i="3"/>
  <c r="N12" i="3"/>
  <c r="N57" i="3"/>
  <c r="N58" i="3"/>
  <c r="N10" i="3"/>
  <c r="N14" i="3"/>
  <c r="N55" i="3"/>
  <c r="N59" i="3"/>
  <c r="N22" i="3"/>
  <c r="N70" i="3"/>
  <c r="M32" i="3"/>
  <c r="N28" i="3"/>
  <c r="M60" i="3"/>
  <c r="H80" i="3"/>
  <c r="N80" i="3" s="1"/>
  <c r="N21" i="3"/>
  <c r="N25" i="3"/>
  <c r="N29" i="3"/>
  <c r="N65" i="3"/>
  <c r="N63" i="3"/>
  <c r="H52" i="3"/>
  <c r="H32" i="3"/>
  <c r="N36" i="3"/>
  <c r="H60" i="3"/>
  <c r="N69" i="3"/>
  <c r="G68" i="3" l="1"/>
  <c r="H68" i="3" s="1"/>
  <c r="N52" i="3"/>
  <c r="J68" i="3"/>
  <c r="M68" i="3" s="1"/>
  <c r="M71" i="3" s="1"/>
  <c r="M81" i="3" s="1"/>
  <c r="N60" i="3"/>
  <c r="N32" i="3"/>
  <c r="H71" i="3" l="1"/>
  <c r="N68" i="3"/>
  <c r="N71" i="3" l="1"/>
  <c r="H81" i="3"/>
  <c r="N81" i="3" s="1"/>
</calcChain>
</file>

<file path=xl/sharedStrings.xml><?xml version="1.0" encoding="utf-8"?>
<sst xmlns="http://schemas.openxmlformats.org/spreadsheetml/2006/main" count="300" uniqueCount="171">
  <si>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</si>
  <si>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</si>
  <si>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</si>
  <si>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</si>
  <si>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</si>
  <si>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</si>
  <si>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</si>
  <si>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</si>
  <si>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</si>
  <si>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</si>
  <si>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</si>
  <si>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</si>
  <si>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</si>
  <si>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</si>
  <si>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</si>
  <si>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</si>
  <si>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</si>
  <si>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</si>
  <si>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</si>
  <si>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</si>
  <si>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</si>
  <si>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</si>
  <si>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</si>
  <si>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</si>
  <si>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</si>
  <si>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</si>
  <si>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</si>
  <si>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</si>
  <si>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</si>
  <si>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</si>
  <si>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</si>
  <si>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</si>
  <si>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</si>
  <si>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</si>
  <si>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</si>
  <si>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</si>
  <si>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</si>
  <si>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</si>
  <si>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</si>
  <si>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</si>
  <si>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</si>
  <si>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</si>
  <si>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</si>
  <si>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</si>
  <si>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</si>
  <si>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</si>
  <si>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</si>
  <si>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</si>
  <si>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</si>
  <si>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</si>
  <si>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</si>
  <si>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</si>
  <si>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</si>
  <si>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</si>
  <si>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A.2</t>
  </si>
  <si>
    <t>外出用餐用车</t>
  </si>
  <si>
    <t>Buick GL8商务车</t>
  </si>
  <si>
    <t>要求两年内的新车，
注明车的品牌和类型</t>
  </si>
  <si>
    <t>22座空调车（考斯特）</t>
  </si>
  <si>
    <t>33座空调车（金龙,大宇，现代）</t>
  </si>
  <si>
    <t>45座空调车</t>
  </si>
  <si>
    <t>A.3</t>
  </si>
  <si>
    <t>包车</t>
  </si>
  <si>
    <t xml:space="preserve">Buick GL8商务车 </t>
  </si>
  <si>
    <t>辆/天</t>
  </si>
  <si>
    <t>A.4</t>
  </si>
  <si>
    <t>动车或火车票</t>
  </si>
  <si>
    <t>天津</t>
  </si>
  <si>
    <t>趟</t>
  </si>
  <si>
    <t>高铁一等座.最终金额以实际出票为准</t>
  </si>
  <si>
    <t>北京</t>
  </si>
  <si>
    <t>A.5</t>
  </si>
  <si>
    <t>机票</t>
  </si>
  <si>
    <t xml:space="preserve">    sub-total</t>
  </si>
  <si>
    <t>天数</t>
  </si>
  <si>
    <t>B</t>
  </si>
  <si>
    <t>B.1.1</t>
  </si>
  <si>
    <t>人/天</t>
  </si>
  <si>
    <t>人数</t>
  </si>
  <si>
    <t>C</t>
  </si>
  <si>
    <t>团队活动（仅限内部会议）</t>
  </si>
  <si>
    <t>C.1</t>
  </si>
  <si>
    <t>拓展活动</t>
  </si>
  <si>
    <t>活动名称：</t>
  </si>
  <si>
    <t>人</t>
  </si>
  <si>
    <t>C.2</t>
  </si>
  <si>
    <t>景点门票1</t>
  </si>
  <si>
    <t>景点名称：</t>
  </si>
  <si>
    <t>C.3</t>
  </si>
  <si>
    <t>景点门票2</t>
  </si>
  <si>
    <t>C.4</t>
  </si>
  <si>
    <t>景点门票3</t>
  </si>
  <si>
    <t>C.5</t>
  </si>
  <si>
    <t>景点门票4</t>
  </si>
  <si>
    <t xml:space="preserve">  sub-total</t>
  </si>
  <si>
    <t>D</t>
  </si>
  <si>
    <t>用餐</t>
  </si>
  <si>
    <t>D.2</t>
  </si>
  <si>
    <t>F</t>
  </si>
  <si>
    <t>服务费</t>
  </si>
  <si>
    <t>F.1</t>
  </si>
  <si>
    <t>服务费 8%</t>
  </si>
  <si>
    <t>元</t>
  </si>
  <si>
    <t>F.2</t>
  </si>
  <si>
    <t>F.3</t>
  </si>
  <si>
    <t>G</t>
  </si>
  <si>
    <t>现场服务人员费用</t>
  </si>
  <si>
    <t>G.1</t>
  </si>
  <si>
    <t>全陪工作人员费用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</si>
  <si>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</si>
  <si>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</si>
  <si>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</si>
  <si>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</si>
  <si>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</si>
  <si>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8" type="noConversion"/>
  </si>
  <si>
    <t>出发地机场或火车接送</t>
    <phoneticPr fontId="28" type="noConversion"/>
  </si>
  <si>
    <t>北京</t>
    <phoneticPr fontId="34" type="noConversion"/>
  </si>
  <si>
    <t>人/天</t>
    <phoneticPr fontId="34" type="noConversion"/>
  </si>
  <si>
    <t>经济舱预估费用，最终以实际发生结算</t>
    <phoneticPr fontId="34" type="noConversion"/>
  </si>
  <si>
    <t>袁少晨 13701194427</t>
    <phoneticPr fontId="28" type="noConversion"/>
  </si>
  <si>
    <t>物料</t>
    <phoneticPr fontId="34" type="noConversion"/>
  </si>
  <si>
    <t>个/天</t>
    <phoneticPr fontId="34" type="noConversion"/>
  </si>
  <si>
    <t>人名桌卡A4</t>
    <phoneticPr fontId="34" type="noConversion"/>
  </si>
  <si>
    <t>签约夹子</t>
    <phoneticPr fontId="34" type="noConversion"/>
  </si>
  <si>
    <t>B.1.2</t>
  </si>
  <si>
    <t>B.1.3</t>
  </si>
  <si>
    <t>B.1.4</t>
  </si>
  <si>
    <t>讲台花</t>
    <phoneticPr fontId="34" type="noConversion"/>
  </si>
  <si>
    <t>签约桌花</t>
    <phoneticPr fontId="34" type="noConversion"/>
  </si>
  <si>
    <t>B.1.5</t>
  </si>
  <si>
    <t>B.1.6</t>
  </si>
  <si>
    <t>B.1.7</t>
  </si>
  <si>
    <t>桌布</t>
    <phoneticPr fontId="34" type="noConversion"/>
  </si>
  <si>
    <t>B.1.8</t>
  </si>
  <si>
    <t>Vphoto（照相）</t>
    <phoneticPr fontId="34" type="noConversion"/>
  </si>
  <si>
    <t>亚克力+粉纸黑字</t>
    <phoneticPr fontId="34" type="noConversion"/>
  </si>
  <si>
    <t>B.1.9</t>
  </si>
  <si>
    <t>晚餐</t>
    <phoneticPr fontId="34" type="noConversion"/>
  </si>
  <si>
    <t>8.2眉州东坡餐馆，大包厢</t>
    <phoneticPr fontId="34" type="noConversion"/>
  </si>
  <si>
    <t>B.1.10</t>
  </si>
  <si>
    <t>签约笔</t>
    <phoneticPr fontId="34" type="noConversion"/>
  </si>
  <si>
    <t>签约桌卡A3</t>
    <phoneticPr fontId="34" type="noConversion"/>
  </si>
  <si>
    <t>红色，绒布</t>
    <phoneticPr fontId="34" type="noConversion"/>
  </si>
  <si>
    <t>红色绒面展开A3大小</t>
    <phoneticPr fontId="34" type="noConversion"/>
  </si>
  <si>
    <t>8小时，云传输</t>
    <phoneticPr fontId="28" type="noConversion"/>
  </si>
  <si>
    <t>画架</t>
    <phoneticPr fontId="28" type="noConversion"/>
  </si>
  <si>
    <t>KT板60*90，高度1.5m-1.75m可调节</t>
    <phoneticPr fontId="34" type="noConversion"/>
  </si>
  <si>
    <t>预估金额以实际采买为准</t>
    <phoneticPr fontId="34" type="noConversion"/>
  </si>
  <si>
    <t>RSV抗体合作项目签约仪式</t>
    <phoneticPr fontId="28" type="noConversion"/>
  </si>
  <si>
    <t>酒水可自带可根据需求调整餐标，报价可调整。大包间房间可容纳18人。需加收400服务费</t>
    <phoneticPr fontId="28" type="noConversion"/>
  </si>
  <si>
    <t>会议签字中性笔</t>
    <phoneticPr fontId="34" type="noConversion"/>
  </si>
  <si>
    <t>下午咖啡</t>
    <phoneticPr fontId="28" type="noConversion"/>
  </si>
  <si>
    <t>D.1</t>
    <phoneticPr fontId="28" type="noConversion"/>
  </si>
  <si>
    <t>会议用咖啡</t>
    <phoneticPr fontId="28" type="noConversion"/>
  </si>
  <si>
    <t>可根据需求调整餐标，报价可调整。</t>
    <phoneticPr fontId="28" type="noConversion"/>
  </si>
  <si>
    <t>A4隔页纸打印</t>
    <phoneticPr fontId="28" type="noConversion"/>
  </si>
  <si>
    <t>A3桌卡内页</t>
    <phoneticPr fontId="28" type="noConversion"/>
  </si>
  <si>
    <t>纸</t>
    <phoneticPr fontId="28" type="noConversion"/>
  </si>
  <si>
    <t>一包粉纸</t>
    <phoneticPr fontId="28" type="noConversion"/>
  </si>
  <si>
    <t>背胶箭头</t>
    <phoneticPr fontId="28" type="noConversion"/>
  </si>
  <si>
    <t>KT板指引箭头</t>
    <phoneticPr fontId="28" type="noConversion"/>
  </si>
  <si>
    <t>A4二折页</t>
    <phoneticPr fontId="28" type="noConversion"/>
  </si>
  <si>
    <t>粉底黑字，人名桌卡内页</t>
    <phoneticPr fontId="28" type="noConversion"/>
  </si>
  <si>
    <t>B.1.11</t>
  </si>
  <si>
    <t>B.1.12</t>
  </si>
  <si>
    <t>B.1.14</t>
  </si>
  <si>
    <t>B.1.15</t>
  </si>
  <si>
    <t>B.1.17</t>
  </si>
  <si>
    <t>快递费</t>
    <phoneticPr fontId="28" type="noConversion"/>
  </si>
  <si>
    <t>A5相框</t>
    <phoneticPr fontId="34" type="noConversion"/>
  </si>
  <si>
    <t>水晶相框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</si>
</sst>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8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5" fillId="2" borderId="1" xfId="1" applyFont="1" applyFill="1" applyBorder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2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5" xfId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6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8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8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24" fillId="0" borderId="8" xfId="1" applyFont="1" applyBorder="1">
      <alignment vertical="center"/>
    </xf>
    <xf numFmtId="0" fontId="24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2" fillId="0" borderId="7" xfId="1" applyFont="1" applyBorder="1">
      <alignment vertical="center"/>
    </xf>
    <xf numFmtId="0" fontId="25" fillId="0" borderId="7" xfId="1" applyFont="1" applyBorder="1">
      <alignment vertical="center"/>
    </xf>
    <xf numFmtId="0" fontId="23" fillId="0" borderId="6" xfId="1" applyFont="1" applyBorder="1">
      <alignment vertical="center"/>
    </xf>
    <xf numFmtId="0" fontId="23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3" fillId="0" borderId="11" xfId="1" applyNumberFormat="1" applyFont="1" applyBorder="1">
      <alignment vertical="center"/>
    </xf>
    <xf numFmtId="0" fontId="23" fillId="0" borderId="28" xfId="1" applyFont="1" applyBorder="1">
      <alignment vertical="center"/>
    </xf>
    <xf numFmtId="0" fontId="20" fillId="0" borderId="8" xfId="1" applyFont="1" applyBorder="1">
      <alignment vertical="center"/>
    </xf>
    <xf numFmtId="0" fontId="29" fillId="0" borderId="1" xfId="1" applyFont="1" applyBorder="1">
      <alignment vertical="center"/>
    </xf>
    <xf numFmtId="0" fontId="31" fillId="0" borderId="11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30" fillId="0" borderId="11" xfId="1" applyFont="1" applyBorder="1">
      <alignment vertical="center"/>
    </xf>
    <xf numFmtId="0" fontId="30" fillId="0" borderId="7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2" fillId="0" borderId="11" xfId="1" applyFont="1" applyBorder="1" applyAlignment="1">
      <alignment horizontal="center" vertical="center"/>
    </xf>
    <xf numFmtId="0" fontId="30" fillId="0" borderId="22" xfId="1" applyFont="1" applyBorder="1" applyAlignment="1">
      <alignment horizontal="left" vertical="center" wrapText="1"/>
    </xf>
    <xf numFmtId="4" fontId="12" fillId="0" borderId="11" xfId="1" applyNumberFormat="1" applyFont="1" applyFill="1" applyBorder="1">
      <alignment vertical="center"/>
    </xf>
    <xf numFmtId="40" fontId="15" fillId="0" borderId="18" xfId="1" applyNumberFormat="1" applyFont="1" applyFill="1" applyBorder="1" applyAlignment="1">
      <alignment horizontal="right" vertical="center"/>
    </xf>
    <xf numFmtId="0" fontId="13" fillId="0" borderId="7" xfId="1" applyFont="1" applyBorder="1" applyAlignment="1">
      <alignment vertical="center" wrapText="1"/>
    </xf>
    <xf numFmtId="0" fontId="14" fillId="0" borderId="11" xfId="1" applyFont="1" applyFill="1" applyBorder="1" applyAlignment="1">
      <alignment horizontal="left" vertical="center"/>
    </xf>
    <xf numFmtId="0" fontId="31" fillId="0" borderId="11" xfId="1" applyFont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4" fontId="35" fillId="0" borderId="11" xfId="1" applyNumberFormat="1" applyFont="1" applyBorder="1">
      <alignment vertical="center"/>
    </xf>
    <xf numFmtId="40" fontId="35" fillId="0" borderId="11" xfId="1" applyNumberFormat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14" fillId="0" borderId="11" xfId="1" applyFont="1" applyFill="1" applyBorder="1" applyAlignment="1">
      <alignment vertical="center"/>
    </xf>
    <xf numFmtId="0" fontId="31" fillId="0" borderId="11" xfId="1" applyFont="1" applyBorder="1" applyAlignment="1">
      <alignment vertical="center"/>
    </xf>
    <xf numFmtId="0" fontId="14" fillId="0" borderId="10" xfId="1" applyFont="1" applyBorder="1" applyAlignment="1">
      <alignment horizontal="left" vertical="center"/>
    </xf>
    <xf numFmtId="0" fontId="15" fillId="2" borderId="10" xfId="1" applyFont="1" applyFill="1" applyBorder="1" applyAlignment="1">
      <alignment horizontal="center" vertical="center"/>
    </xf>
    <xf numFmtId="40" fontId="15" fillId="0" borderId="30" xfId="1" applyNumberFormat="1" applyFont="1" applyBorder="1" applyAlignment="1">
      <alignment horizontal="right" vertical="center"/>
    </xf>
    <xf numFmtId="0" fontId="30" fillId="0" borderId="23" xfId="1" applyFont="1" applyBorder="1" applyAlignment="1">
      <alignment vertical="center" wrapText="1"/>
    </xf>
    <xf numFmtId="0" fontId="19" fillId="0" borderId="9" xfId="1" applyFont="1" applyBorder="1">
      <alignment vertical="center"/>
    </xf>
    <xf numFmtId="0" fontId="19" fillId="0" borderId="30" xfId="1" applyFont="1" applyBorder="1">
      <alignment vertical="center"/>
    </xf>
    <xf numFmtId="0" fontId="19" fillId="0" borderId="10" xfId="1" applyFont="1" applyBorder="1">
      <alignment vertical="center"/>
    </xf>
    <xf numFmtId="2" fontId="19" fillId="0" borderId="10" xfId="1" applyNumberFormat="1" applyFont="1" applyBorder="1">
      <alignment vertical="center"/>
    </xf>
    <xf numFmtId="0" fontId="19" fillId="0" borderId="31" xfId="1" applyFont="1" applyBorder="1">
      <alignment vertical="center"/>
    </xf>
    <xf numFmtId="4" fontId="10" fillId="0" borderId="33" xfId="1" applyNumberFormat="1" applyFont="1" applyBorder="1">
      <alignment vertical="center"/>
    </xf>
    <xf numFmtId="0" fontId="14" fillId="0" borderId="22" xfId="1" applyFont="1" applyBorder="1" applyAlignment="1">
      <alignment vertical="center" wrapText="1"/>
    </xf>
    <xf numFmtId="0" fontId="20" fillId="0" borderId="14" xfId="1" applyFont="1" applyBorder="1">
      <alignment vertical="center"/>
    </xf>
    <xf numFmtId="0" fontId="20" fillId="0" borderId="34" xfId="1" applyFont="1" applyBorder="1">
      <alignment vertical="center"/>
    </xf>
    <xf numFmtId="0" fontId="20" fillId="0" borderId="15" xfId="1" applyFont="1" applyBorder="1">
      <alignment vertical="center"/>
    </xf>
    <xf numFmtId="2" fontId="20" fillId="0" borderId="15" xfId="1" applyNumberFormat="1" applyFont="1" applyBorder="1">
      <alignment vertical="center"/>
    </xf>
    <xf numFmtId="0" fontId="20" fillId="0" borderId="35" xfId="1" applyFont="1" applyBorder="1">
      <alignment vertical="center"/>
    </xf>
    <xf numFmtId="0" fontId="12" fillId="0" borderId="11" xfId="1" applyFont="1" applyFill="1" applyBorder="1" applyAlignment="1">
      <alignment vertical="center"/>
    </xf>
    <xf numFmtId="0" fontId="13" fillId="0" borderId="11" xfId="1" applyFont="1" applyBorder="1" applyAlignment="1">
      <alignment vertical="center" wrapText="1"/>
    </xf>
    <xf numFmtId="0" fontId="0" fillId="0" borderId="11" xfId="0" applyFill="1" applyBorder="1">
      <alignment vertical="center"/>
    </xf>
    <xf numFmtId="40" fontId="15" fillId="0" borderId="11" xfId="1" applyNumberFormat="1" applyFont="1" applyFill="1" applyBorder="1" applyAlignment="1">
      <alignment horizontal="right" vertical="center"/>
    </xf>
    <xf numFmtId="0" fontId="33" fillId="0" borderId="11" xfId="1" applyFont="1" applyBorder="1" applyAlignment="1">
      <alignment vertical="center" wrapText="1"/>
    </xf>
    <xf numFmtId="0" fontId="30" fillId="0" borderId="11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/>
    </xf>
    <xf numFmtId="0" fontId="19" fillId="0" borderId="23" xfId="1" applyFont="1" applyBorder="1">
      <alignment vertical="center"/>
    </xf>
    <xf numFmtId="40" fontId="36" fillId="0" borderId="11" xfId="1" applyNumberFormat="1" applyFont="1" applyFill="1" applyBorder="1" applyAlignment="1">
      <alignment horizontal="right" vertical="center"/>
    </xf>
    <xf numFmtId="0" fontId="13" fillId="0" borderId="23" xfId="1" applyFont="1" applyBorder="1" applyAlignment="1">
      <alignment vertical="center" wrapText="1"/>
    </xf>
    <xf numFmtId="40" fontId="12" fillId="0" borderId="11" xfId="1" applyNumberFormat="1" applyFont="1" applyFill="1" applyBorder="1" applyAlignment="1">
      <alignment horizontal="right" vertical="center"/>
    </xf>
    <xf numFmtId="0" fontId="12" fillId="0" borderId="1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3" fillId="0" borderId="23" xfId="1" applyFont="1" applyBorder="1">
      <alignment vertical="center"/>
    </xf>
    <xf numFmtId="0" fontId="14" fillId="0" borderId="15" xfId="1" applyFont="1" applyBorder="1" applyAlignment="1">
      <alignment horizontal="left" vertical="center"/>
    </xf>
    <xf numFmtId="0" fontId="15" fillId="2" borderId="15" xfId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4" fontId="12" fillId="0" borderId="15" xfId="1" applyNumberFormat="1" applyFont="1" applyBorder="1">
      <alignment vertical="center"/>
    </xf>
    <xf numFmtId="0" fontId="19" fillId="0" borderId="15" xfId="1" applyFont="1" applyBorder="1">
      <alignment vertical="center"/>
    </xf>
    <xf numFmtId="2" fontId="19" fillId="0" borderId="15" xfId="1" applyNumberFormat="1" applyFont="1" applyBorder="1">
      <alignment vertical="center"/>
    </xf>
    <xf numFmtId="0" fontId="19" fillId="0" borderId="35" xfId="1" applyFont="1" applyBorder="1">
      <alignment vertical="center"/>
    </xf>
    <xf numFmtId="40" fontId="15" fillId="0" borderId="34" xfId="1" applyNumberFormat="1" applyFont="1" applyBorder="1" applyAlignment="1">
      <alignment horizontal="right" vertical="center"/>
    </xf>
    <xf numFmtId="0" fontId="30" fillId="0" borderId="22" xfId="1" applyFont="1" applyBorder="1" applyAlignment="1">
      <alignment vertical="center" wrapText="1"/>
    </xf>
    <xf numFmtId="0" fontId="19" fillId="0" borderId="14" xfId="1" applyFont="1" applyBorder="1">
      <alignment vertical="center"/>
    </xf>
    <xf numFmtId="0" fontId="19" fillId="0" borderId="34" xfId="1" applyFont="1" applyBorder="1">
      <alignment vertical="center"/>
    </xf>
    <xf numFmtId="0" fontId="14" fillId="0" borderId="11" xfId="1" applyFont="1" applyBorder="1" applyAlignment="1">
      <alignment vertical="center" wrapText="1"/>
    </xf>
    <xf numFmtId="0" fontId="32" fillId="0" borderId="11" xfId="1" applyFont="1" applyBorder="1" applyAlignment="1">
      <alignment vertical="center" wrapText="1"/>
    </xf>
    <xf numFmtId="0" fontId="21" fillId="0" borderId="11" xfId="1" applyFont="1" applyBorder="1" applyAlignment="1">
      <alignment vertical="center" wrapText="1"/>
    </xf>
    <xf numFmtId="0" fontId="0" fillId="0" borderId="11" xfId="0" applyBorder="1">
      <alignment vertical="center"/>
    </xf>
    <xf numFmtId="0" fontId="12" fillId="0" borderId="9" xfId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4" fillId="0" borderId="11" xfId="1" applyFont="1" applyBorder="1">
      <alignment vertical="center"/>
    </xf>
    <xf numFmtId="0" fontId="24" fillId="0" borderId="2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0" fillId="0" borderId="3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3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1" fillId="0" borderId="23" xfId="1" applyFont="1" applyBorder="1" applyAlignment="1">
      <alignment horizontal="left" vertical="center"/>
    </xf>
    <xf numFmtId="0" fontId="11" fillId="0" borderId="29" xfId="1" applyFont="1" applyBorder="1" applyAlignment="1">
      <alignment horizontal="left" vertical="center"/>
    </xf>
    <xf numFmtId="0" fontId="11" fillId="0" borderId="30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0" borderId="29" xfId="1" applyFont="1" applyBorder="1" applyAlignment="1">
      <alignment horizontal="left" vertical="center"/>
    </xf>
    <xf numFmtId="0" fontId="19" fillId="0" borderId="18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24" fillId="0" borderId="16" xfId="1" applyFont="1" applyBorder="1" applyAlignment="1">
      <alignment horizontal="left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0A21-9A0A-4C73-BC50-B34D14B34FED}">
  <sheetPr>
    <pageSetUpPr fitToPage="1"/>
  </sheetPr>
  <dimension ref="A1:R85"/>
  <sheetViews>
    <sheetView tabSelected="1" topLeftCell="B55" zoomScale="96" zoomScaleNormal="96" workbookViewId="0">
      <selection activeCell="J69" sqref="J69"/>
    </sheetView>
  </sheetViews>
  <sheetFormatPr defaultColWidth="9" defaultRowHeight="13.8" x14ac:dyDescent="0.25"/>
  <cols>
    <col min="1" max="1" width="10.33203125" customWidth="1"/>
    <col min="2" max="2" width="24.21875" customWidth="1"/>
    <col min="3" max="3" width="29" customWidth="1"/>
    <col min="4" max="4" width="7" customWidth="1"/>
    <col min="5" max="5" width="6" customWidth="1"/>
    <col min="6" max="6" width="7.6640625" customWidth="1"/>
    <col min="7" max="7" width="12.88671875" customWidth="1"/>
    <col min="8" max="8" width="12.5546875" customWidth="1"/>
    <col min="9" max="9" width="54.21875" customWidth="1"/>
    <col min="10" max="10" width="10.33203125" customWidth="1"/>
    <col min="11" max="11" width="10.5546875" customWidth="1"/>
    <col min="12" max="12" width="11.88671875" customWidth="1"/>
    <col min="13" max="13" width="10" customWidth="1"/>
    <col min="14" max="14" width="10.88671875" customWidth="1"/>
    <col min="15" max="15" width="23.33203125" customWidth="1"/>
    <col min="16" max="16" width="11.109375" customWidth="1"/>
  </cols>
  <sheetData>
    <row r="1" spans="1:15" ht="43.2" customHeight="1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31" t="s">
        <v>1</v>
      </c>
      <c r="K1" s="31"/>
      <c r="L1" s="32" t="s">
        <v>2</v>
      </c>
      <c r="M1" s="49" t="s">
        <v>3</v>
      </c>
      <c r="N1" s="50"/>
      <c r="O1" s="50"/>
    </row>
    <row r="2" spans="1:15" ht="18" thickBot="1" x14ac:dyDescent="0.3">
      <c r="A2" s="2" t="s">
        <v>4</v>
      </c>
      <c r="B2" s="3" t="s">
        <v>148</v>
      </c>
      <c r="C2" s="2" t="s">
        <v>5</v>
      </c>
      <c r="D2" s="76" t="s">
        <v>114</v>
      </c>
      <c r="E2" s="4"/>
      <c r="F2" s="4"/>
      <c r="G2" s="4"/>
      <c r="H2" s="2"/>
      <c r="I2" s="33"/>
      <c r="J2" s="31" t="s">
        <v>6</v>
      </c>
      <c r="K2" s="31"/>
      <c r="L2" s="32" t="s">
        <v>7</v>
      </c>
      <c r="M2" s="49" t="s">
        <v>8</v>
      </c>
      <c r="N2" s="50"/>
      <c r="O2" s="49" t="s">
        <v>3</v>
      </c>
    </row>
    <row r="3" spans="1:15" ht="18" thickBot="1" x14ac:dyDescent="0.3">
      <c r="A3" s="5" t="s">
        <v>9</v>
      </c>
      <c r="B3" s="6" t="s">
        <v>116</v>
      </c>
      <c r="C3" s="2" t="s">
        <v>10</v>
      </c>
      <c r="D3" s="7" t="s">
        <v>119</v>
      </c>
      <c r="E3" s="7"/>
      <c r="F3" s="7"/>
      <c r="G3" s="7"/>
      <c r="H3" s="5"/>
      <c r="I3" s="34"/>
      <c r="J3" s="31" t="s">
        <v>11</v>
      </c>
      <c r="K3" s="31"/>
      <c r="L3" s="32" t="s">
        <v>12</v>
      </c>
      <c r="M3" s="49" t="s">
        <v>13</v>
      </c>
      <c r="N3" s="50"/>
      <c r="O3" s="49" t="s">
        <v>8</v>
      </c>
    </row>
    <row r="4" spans="1:15" ht="18" thickBot="1" x14ac:dyDescent="0.3">
      <c r="A4" s="5" t="s">
        <v>14</v>
      </c>
      <c r="B4" s="8">
        <v>44410</v>
      </c>
      <c r="C4" s="2" t="s">
        <v>15</v>
      </c>
      <c r="D4" s="161">
        <v>44399</v>
      </c>
      <c r="E4" s="161"/>
      <c r="F4" s="161"/>
      <c r="G4" s="7"/>
      <c r="H4" s="22"/>
      <c r="I4" s="34"/>
      <c r="J4" s="31" t="s">
        <v>16</v>
      </c>
      <c r="K4" s="31"/>
      <c r="L4" s="32" t="s">
        <v>17</v>
      </c>
      <c r="M4" s="49" t="s">
        <v>18</v>
      </c>
      <c r="N4" s="50"/>
      <c r="O4" s="49" t="s">
        <v>13</v>
      </c>
    </row>
    <row r="5" spans="1:15" ht="18" thickBot="1" x14ac:dyDescent="0.3">
      <c r="A5" s="5" t="s">
        <v>19</v>
      </c>
      <c r="B5" s="9">
        <v>36</v>
      </c>
      <c r="C5" s="2" t="s">
        <v>20</v>
      </c>
      <c r="D5" s="7">
        <v>31</v>
      </c>
      <c r="E5" s="7"/>
      <c r="F5" s="7"/>
      <c r="G5" s="7"/>
      <c r="H5" s="5"/>
      <c r="I5" s="34"/>
      <c r="J5" s="31" t="s">
        <v>21</v>
      </c>
      <c r="K5" s="31"/>
      <c r="L5" s="32" t="s">
        <v>22</v>
      </c>
      <c r="M5" s="32" t="s">
        <v>22</v>
      </c>
      <c r="N5" s="50"/>
      <c r="O5" s="49" t="s">
        <v>18</v>
      </c>
    </row>
    <row r="6" spans="1:15" ht="18" thickBot="1" x14ac:dyDescent="0.3">
      <c r="A6" s="5" t="s">
        <v>23</v>
      </c>
      <c r="B6" s="9"/>
      <c r="C6" s="10" t="s">
        <v>24</v>
      </c>
      <c r="D6" s="10"/>
      <c r="E6" s="10"/>
      <c r="F6" s="10"/>
      <c r="G6" s="10"/>
      <c r="H6" s="22"/>
      <c r="I6" s="34"/>
      <c r="J6" s="31" t="s">
        <v>25</v>
      </c>
      <c r="K6" s="31"/>
      <c r="L6" s="32"/>
      <c r="M6" s="50"/>
      <c r="N6" s="50"/>
      <c r="O6" s="50"/>
    </row>
    <row r="7" spans="1:15" ht="18" thickBot="1" x14ac:dyDescent="0.3">
      <c r="A7" s="162" t="s">
        <v>26</v>
      </c>
      <c r="B7" s="163"/>
      <c r="C7" s="163"/>
      <c r="D7" s="163"/>
      <c r="E7" s="163"/>
      <c r="F7" s="163"/>
      <c r="G7" s="162" t="s">
        <v>27</v>
      </c>
      <c r="H7" s="163"/>
      <c r="I7" s="164"/>
      <c r="J7" s="162" t="s">
        <v>28</v>
      </c>
      <c r="K7" s="165"/>
      <c r="L7" s="163"/>
      <c r="M7" s="163"/>
      <c r="N7" s="163"/>
      <c r="O7" s="164"/>
    </row>
    <row r="8" spans="1:15" x14ac:dyDescent="0.25">
      <c r="A8" s="11" t="s">
        <v>29</v>
      </c>
      <c r="B8" s="12" t="s">
        <v>30</v>
      </c>
      <c r="C8" s="12" t="s">
        <v>31</v>
      </c>
      <c r="D8" s="13" t="s">
        <v>32</v>
      </c>
      <c r="E8" s="13" t="s">
        <v>33</v>
      </c>
      <c r="F8" s="12" t="s">
        <v>34</v>
      </c>
      <c r="G8" s="12" t="s">
        <v>35</v>
      </c>
      <c r="H8" s="12" t="s">
        <v>36</v>
      </c>
      <c r="I8" s="35" t="s">
        <v>37</v>
      </c>
      <c r="J8" s="36" t="s">
        <v>38</v>
      </c>
      <c r="K8" s="37" t="s">
        <v>39</v>
      </c>
      <c r="L8" s="38" t="s">
        <v>35</v>
      </c>
      <c r="M8" s="35" t="s">
        <v>40</v>
      </c>
      <c r="N8" s="35" t="s">
        <v>41</v>
      </c>
      <c r="O8" s="51" t="s">
        <v>42</v>
      </c>
    </row>
    <row r="9" spans="1:15" x14ac:dyDescent="0.25">
      <c r="A9" s="14" t="s">
        <v>43</v>
      </c>
      <c r="B9" s="153" t="s">
        <v>44</v>
      </c>
      <c r="C9" s="154"/>
      <c r="D9" s="154"/>
      <c r="E9" s="154"/>
      <c r="F9" s="154"/>
      <c r="G9" s="154"/>
      <c r="H9" s="155"/>
      <c r="I9" s="39"/>
      <c r="J9" s="156"/>
      <c r="K9" s="157"/>
      <c r="L9" s="157"/>
      <c r="M9" s="157"/>
      <c r="N9" s="157"/>
      <c r="O9" s="158"/>
    </row>
    <row r="10" spans="1:15" ht="15" customHeight="1" x14ac:dyDescent="0.25">
      <c r="A10" s="171" t="s">
        <v>45</v>
      </c>
      <c r="B10" s="174" t="s">
        <v>46</v>
      </c>
      <c r="C10" s="15" t="s">
        <v>47</v>
      </c>
      <c r="D10" s="16"/>
      <c r="E10" s="16"/>
      <c r="F10" s="23" t="s">
        <v>48</v>
      </c>
      <c r="G10" s="24"/>
      <c r="H10" s="24">
        <f t="shared" ref="H10:H30" si="0">D10*E10*G10</f>
        <v>0</v>
      </c>
      <c r="I10" s="40"/>
      <c r="J10" s="41"/>
      <c r="K10" s="42"/>
      <c r="L10" s="43"/>
      <c r="M10" s="52">
        <f>J10*L10</f>
        <v>0</v>
      </c>
      <c r="N10" s="52">
        <f>H10-M10</f>
        <v>0</v>
      </c>
      <c r="O10" s="53"/>
    </row>
    <row r="11" spans="1:15" ht="15" customHeight="1" x14ac:dyDescent="0.25">
      <c r="A11" s="172"/>
      <c r="B11" s="175"/>
      <c r="C11" s="15" t="s">
        <v>49</v>
      </c>
      <c r="D11" s="16"/>
      <c r="E11" s="16"/>
      <c r="F11" s="23" t="s">
        <v>48</v>
      </c>
      <c r="G11" s="92"/>
      <c r="H11" s="24">
        <f>D11*E11*G11</f>
        <v>0</v>
      </c>
      <c r="I11" s="44" t="s">
        <v>17</v>
      </c>
      <c r="J11" s="41"/>
      <c r="K11" s="42"/>
      <c r="L11" s="43"/>
      <c r="M11" s="52">
        <f t="shared" ref="M11:M30" si="1">J11*L11</f>
        <v>0</v>
      </c>
      <c r="N11" s="52">
        <f t="shared" ref="N11:N32" si="2">H11-M11</f>
        <v>0</v>
      </c>
      <c r="O11" s="53"/>
    </row>
    <row r="12" spans="1:15" ht="15" customHeight="1" x14ac:dyDescent="0.25">
      <c r="A12" s="172"/>
      <c r="B12" s="175"/>
      <c r="C12" s="15" t="s">
        <v>49</v>
      </c>
      <c r="D12" s="16"/>
      <c r="E12" s="16"/>
      <c r="F12" s="23" t="s">
        <v>48</v>
      </c>
      <c r="G12" s="92"/>
      <c r="H12" s="24">
        <f>D12*E12*G12</f>
        <v>0</v>
      </c>
      <c r="I12" s="44" t="s">
        <v>22</v>
      </c>
      <c r="J12" s="41"/>
      <c r="K12" s="42"/>
      <c r="L12" s="43"/>
      <c r="M12" s="52">
        <f t="shared" si="1"/>
        <v>0</v>
      </c>
      <c r="N12" s="52">
        <f t="shared" si="2"/>
        <v>0</v>
      </c>
      <c r="O12" s="53"/>
    </row>
    <row r="13" spans="1:15" ht="15" customHeight="1" x14ac:dyDescent="0.25">
      <c r="A13" s="172"/>
      <c r="B13" s="175"/>
      <c r="C13" s="15" t="s">
        <v>49</v>
      </c>
      <c r="D13" s="16"/>
      <c r="E13" s="16"/>
      <c r="F13" s="23" t="s">
        <v>48</v>
      </c>
      <c r="G13" s="24"/>
      <c r="H13" s="24">
        <f>D13*E13*G13</f>
        <v>0</v>
      </c>
      <c r="I13" s="80" t="s">
        <v>115</v>
      </c>
      <c r="J13" s="41"/>
      <c r="K13" s="42"/>
      <c r="L13" s="43"/>
      <c r="M13" s="52"/>
      <c r="N13" s="52"/>
      <c r="O13" s="53"/>
    </row>
    <row r="14" spans="1:15" ht="15" customHeight="1" x14ac:dyDescent="0.25">
      <c r="A14" s="172"/>
      <c r="B14" s="175"/>
      <c r="C14" s="15" t="s">
        <v>50</v>
      </c>
      <c r="D14" s="16"/>
      <c r="E14" s="16"/>
      <c r="F14" s="23" t="s">
        <v>48</v>
      </c>
      <c r="G14" s="24"/>
      <c r="H14" s="24">
        <f t="shared" si="0"/>
        <v>0</v>
      </c>
      <c r="I14" s="40"/>
      <c r="J14" s="41"/>
      <c r="K14" s="42"/>
      <c r="L14" s="43"/>
      <c r="M14" s="52">
        <f t="shared" si="1"/>
        <v>0</v>
      </c>
      <c r="N14" s="52">
        <f t="shared" si="2"/>
        <v>0</v>
      </c>
      <c r="O14" s="53"/>
    </row>
    <row r="15" spans="1:15" ht="15" customHeight="1" x14ac:dyDescent="0.25">
      <c r="A15" s="172"/>
      <c r="B15" s="175"/>
      <c r="C15" s="15" t="s">
        <v>51</v>
      </c>
      <c r="D15" s="16"/>
      <c r="E15" s="16"/>
      <c r="F15" s="23" t="s">
        <v>48</v>
      </c>
      <c r="G15" s="24"/>
      <c r="H15" s="24">
        <f t="shared" si="0"/>
        <v>0</v>
      </c>
      <c r="I15" s="40"/>
      <c r="J15" s="41"/>
      <c r="K15" s="42"/>
      <c r="L15" s="43"/>
      <c r="M15" s="52">
        <f t="shared" si="1"/>
        <v>0</v>
      </c>
      <c r="N15" s="52">
        <f t="shared" si="2"/>
        <v>0</v>
      </c>
      <c r="O15" s="53"/>
    </row>
    <row r="16" spans="1:15" ht="15" customHeight="1" x14ac:dyDescent="0.25">
      <c r="A16" s="172"/>
      <c r="B16" s="175"/>
      <c r="C16" s="15" t="s">
        <v>52</v>
      </c>
      <c r="D16" s="16"/>
      <c r="E16" s="16"/>
      <c r="F16" s="23" t="s">
        <v>48</v>
      </c>
      <c r="G16" s="24"/>
      <c r="H16" s="24">
        <f t="shared" si="0"/>
        <v>0</v>
      </c>
      <c r="I16" s="40"/>
      <c r="J16" s="41"/>
      <c r="K16" s="42"/>
      <c r="L16" s="43"/>
      <c r="M16" s="52">
        <f t="shared" si="1"/>
        <v>0</v>
      </c>
      <c r="N16" s="52">
        <f t="shared" si="2"/>
        <v>0</v>
      </c>
      <c r="O16" s="53"/>
    </row>
    <row r="17" spans="1:15" ht="15" customHeight="1" x14ac:dyDescent="0.25">
      <c r="A17" s="173"/>
      <c r="B17" s="176"/>
      <c r="C17" s="15" t="s">
        <v>53</v>
      </c>
      <c r="D17" s="16"/>
      <c r="E17" s="18"/>
      <c r="F17" s="23" t="s">
        <v>48</v>
      </c>
      <c r="G17" s="25"/>
      <c r="H17" s="24">
        <f t="shared" si="0"/>
        <v>0</v>
      </c>
      <c r="I17" s="40"/>
      <c r="J17" s="41"/>
      <c r="K17" s="42"/>
      <c r="L17" s="43"/>
      <c r="M17" s="52">
        <f t="shared" si="1"/>
        <v>0</v>
      </c>
      <c r="N17" s="52">
        <f t="shared" si="2"/>
        <v>0</v>
      </c>
      <c r="O17" s="53"/>
    </row>
    <row r="18" spans="1:15" ht="15" customHeight="1" x14ac:dyDescent="0.25">
      <c r="A18" s="171" t="s">
        <v>54</v>
      </c>
      <c r="B18" s="177" t="s">
        <v>55</v>
      </c>
      <c r="C18" s="15" t="s">
        <v>56</v>
      </c>
      <c r="D18" s="16"/>
      <c r="E18" s="18"/>
      <c r="F18" s="23" t="s">
        <v>48</v>
      </c>
      <c r="G18" s="25"/>
      <c r="H18" s="24">
        <f t="shared" si="0"/>
        <v>0</v>
      </c>
      <c r="I18" s="180" t="s">
        <v>57</v>
      </c>
      <c r="J18" s="41"/>
      <c r="K18" s="42"/>
      <c r="L18" s="43"/>
      <c r="M18" s="52">
        <f t="shared" si="1"/>
        <v>0</v>
      </c>
      <c r="N18" s="52">
        <f t="shared" si="2"/>
        <v>0</v>
      </c>
      <c r="O18" s="53"/>
    </row>
    <row r="19" spans="1:15" ht="15" customHeight="1" x14ac:dyDescent="0.25">
      <c r="A19" s="172"/>
      <c r="B19" s="178"/>
      <c r="C19" s="15" t="s">
        <v>58</v>
      </c>
      <c r="D19" s="16"/>
      <c r="E19" s="18"/>
      <c r="F19" s="23" t="s">
        <v>48</v>
      </c>
      <c r="G19" s="25"/>
      <c r="H19" s="24">
        <f t="shared" si="0"/>
        <v>0</v>
      </c>
      <c r="I19" s="181"/>
      <c r="J19" s="41"/>
      <c r="K19" s="42"/>
      <c r="L19" s="43"/>
      <c r="M19" s="52">
        <f t="shared" si="1"/>
        <v>0</v>
      </c>
      <c r="N19" s="52">
        <f t="shared" si="2"/>
        <v>0</v>
      </c>
      <c r="O19" s="53"/>
    </row>
    <row r="20" spans="1:15" ht="15" customHeight="1" x14ac:dyDescent="0.25">
      <c r="A20" s="172"/>
      <c r="B20" s="178"/>
      <c r="C20" s="15" t="s">
        <v>59</v>
      </c>
      <c r="D20" s="16"/>
      <c r="E20" s="18"/>
      <c r="F20" s="23" t="s">
        <v>48</v>
      </c>
      <c r="G20" s="25"/>
      <c r="H20" s="24">
        <f t="shared" si="0"/>
        <v>0</v>
      </c>
      <c r="I20" s="181"/>
      <c r="J20" s="41"/>
      <c r="K20" s="42"/>
      <c r="L20" s="43"/>
      <c r="M20" s="52">
        <f t="shared" si="1"/>
        <v>0</v>
      </c>
      <c r="N20" s="52">
        <f t="shared" si="2"/>
        <v>0</v>
      </c>
      <c r="O20" s="53"/>
    </row>
    <row r="21" spans="1:15" ht="15" customHeight="1" x14ac:dyDescent="0.25">
      <c r="A21" s="173"/>
      <c r="B21" s="179"/>
      <c r="C21" s="15" t="s">
        <v>60</v>
      </c>
      <c r="D21" s="16"/>
      <c r="E21" s="18"/>
      <c r="F21" s="23" t="s">
        <v>48</v>
      </c>
      <c r="G21" s="25"/>
      <c r="H21" s="24">
        <f t="shared" si="0"/>
        <v>0</v>
      </c>
      <c r="I21" s="181"/>
      <c r="J21" s="41"/>
      <c r="K21" s="42"/>
      <c r="L21" s="43"/>
      <c r="M21" s="52">
        <f t="shared" si="1"/>
        <v>0</v>
      </c>
      <c r="N21" s="52">
        <f t="shared" si="2"/>
        <v>0</v>
      </c>
      <c r="O21" s="53"/>
    </row>
    <row r="22" spans="1:15" ht="15" customHeight="1" x14ac:dyDescent="0.25">
      <c r="A22" s="171" t="s">
        <v>61</v>
      </c>
      <c r="B22" s="177" t="s">
        <v>62</v>
      </c>
      <c r="C22" s="15" t="s">
        <v>63</v>
      </c>
      <c r="D22" s="16"/>
      <c r="E22" s="18"/>
      <c r="F22" s="23" t="s">
        <v>64</v>
      </c>
      <c r="G22" s="25"/>
      <c r="H22" s="24">
        <f t="shared" si="0"/>
        <v>0</v>
      </c>
      <c r="I22" s="181"/>
      <c r="J22" s="41"/>
      <c r="K22" s="42"/>
      <c r="L22" s="43"/>
      <c r="M22" s="52">
        <f t="shared" si="1"/>
        <v>0</v>
      </c>
      <c r="N22" s="52">
        <f t="shared" si="2"/>
        <v>0</v>
      </c>
      <c r="O22" s="53"/>
    </row>
    <row r="23" spans="1:15" ht="15" customHeight="1" x14ac:dyDescent="0.25">
      <c r="A23" s="172"/>
      <c r="B23" s="178"/>
      <c r="C23" s="15" t="s">
        <v>58</v>
      </c>
      <c r="D23" s="16"/>
      <c r="E23" s="18"/>
      <c r="F23" s="23" t="s">
        <v>64</v>
      </c>
      <c r="G23" s="25"/>
      <c r="H23" s="24">
        <f t="shared" si="0"/>
        <v>0</v>
      </c>
      <c r="I23" s="181"/>
      <c r="J23" s="41"/>
      <c r="K23" s="42"/>
      <c r="L23" s="43"/>
      <c r="M23" s="52">
        <f t="shared" si="1"/>
        <v>0</v>
      </c>
      <c r="N23" s="52">
        <f t="shared" si="2"/>
        <v>0</v>
      </c>
      <c r="O23" s="53"/>
    </row>
    <row r="24" spans="1:15" ht="15" customHeight="1" x14ac:dyDescent="0.25">
      <c r="A24" s="172"/>
      <c r="B24" s="178"/>
      <c r="C24" s="15" t="s">
        <v>59</v>
      </c>
      <c r="D24" s="16"/>
      <c r="E24" s="18"/>
      <c r="F24" s="23" t="s">
        <v>64</v>
      </c>
      <c r="G24" s="25"/>
      <c r="H24" s="24">
        <f t="shared" si="0"/>
        <v>0</v>
      </c>
      <c r="I24" s="181"/>
      <c r="J24" s="41"/>
      <c r="K24" s="42"/>
      <c r="L24" s="43"/>
      <c r="M24" s="52">
        <f t="shared" si="1"/>
        <v>0</v>
      </c>
      <c r="N24" s="52">
        <f t="shared" si="2"/>
        <v>0</v>
      </c>
      <c r="O24" s="53"/>
    </row>
    <row r="25" spans="1:15" ht="15" customHeight="1" x14ac:dyDescent="0.25">
      <c r="A25" s="173"/>
      <c r="B25" s="179"/>
      <c r="C25" s="15" t="s">
        <v>60</v>
      </c>
      <c r="D25" s="16"/>
      <c r="E25" s="18"/>
      <c r="F25" s="23" t="s">
        <v>64</v>
      </c>
      <c r="G25" s="25"/>
      <c r="H25" s="24">
        <f t="shared" si="0"/>
        <v>0</v>
      </c>
      <c r="I25" s="182"/>
      <c r="J25" s="41"/>
      <c r="K25" s="42"/>
      <c r="L25" s="43"/>
      <c r="M25" s="52">
        <f t="shared" si="1"/>
        <v>0</v>
      </c>
      <c r="N25" s="52">
        <f t="shared" si="2"/>
        <v>0</v>
      </c>
      <c r="O25" s="53"/>
    </row>
    <row r="26" spans="1:15" ht="15" customHeight="1" x14ac:dyDescent="0.25">
      <c r="A26" s="171" t="s">
        <v>65</v>
      </c>
      <c r="B26" s="177" t="s">
        <v>66</v>
      </c>
      <c r="C26" s="15" t="s">
        <v>67</v>
      </c>
      <c r="D26" s="16"/>
      <c r="E26" s="18"/>
      <c r="F26" s="23" t="s">
        <v>68</v>
      </c>
      <c r="G26" s="25"/>
      <c r="H26" s="24">
        <f>D26*E26*G26</f>
        <v>0</v>
      </c>
      <c r="I26" s="44" t="s">
        <v>69</v>
      </c>
      <c r="J26" s="41"/>
      <c r="K26" s="42"/>
      <c r="L26" s="43"/>
      <c r="M26" s="52">
        <f t="shared" si="1"/>
        <v>0</v>
      </c>
      <c r="N26" s="52">
        <f t="shared" si="2"/>
        <v>0</v>
      </c>
      <c r="O26" s="53"/>
    </row>
    <row r="27" spans="1:15" ht="15" customHeight="1" x14ac:dyDescent="0.25">
      <c r="A27" s="172"/>
      <c r="B27" s="178"/>
      <c r="C27" s="15" t="s">
        <v>70</v>
      </c>
      <c r="D27" s="16"/>
      <c r="E27" s="18"/>
      <c r="F27" s="23" t="s">
        <v>68</v>
      </c>
      <c r="G27" s="25"/>
      <c r="H27" s="24">
        <f>D27*E27*G27</f>
        <v>0</v>
      </c>
      <c r="I27" s="44" t="s">
        <v>69</v>
      </c>
      <c r="J27" s="41"/>
      <c r="K27" s="42"/>
      <c r="L27" s="43"/>
      <c r="M27" s="52"/>
      <c r="N27" s="52"/>
      <c r="O27" s="53"/>
    </row>
    <row r="28" spans="1:15" ht="15" customHeight="1" x14ac:dyDescent="0.25">
      <c r="A28" s="172"/>
      <c r="B28" s="178"/>
      <c r="C28" s="15"/>
      <c r="D28" s="16"/>
      <c r="E28" s="18"/>
      <c r="F28" s="23" t="s">
        <v>68</v>
      </c>
      <c r="G28" s="25"/>
      <c r="H28" s="24">
        <f t="shared" si="0"/>
        <v>0</v>
      </c>
      <c r="I28" s="44"/>
      <c r="J28" s="41"/>
      <c r="K28" s="42"/>
      <c r="L28" s="43"/>
      <c r="M28" s="52">
        <f t="shared" si="1"/>
        <v>0</v>
      </c>
      <c r="N28" s="52">
        <f t="shared" si="2"/>
        <v>0</v>
      </c>
      <c r="O28" s="53"/>
    </row>
    <row r="29" spans="1:15" ht="15" customHeight="1" x14ac:dyDescent="0.25">
      <c r="A29" s="172"/>
      <c r="B29" s="178"/>
      <c r="C29" s="15"/>
      <c r="D29" s="16"/>
      <c r="E29" s="18"/>
      <c r="F29" s="23" t="s">
        <v>68</v>
      </c>
      <c r="G29" s="25"/>
      <c r="H29" s="24">
        <f t="shared" si="0"/>
        <v>0</v>
      </c>
      <c r="I29" s="44"/>
      <c r="J29" s="41"/>
      <c r="K29" s="42"/>
      <c r="L29" s="43"/>
      <c r="M29" s="52">
        <f t="shared" si="1"/>
        <v>0</v>
      </c>
      <c r="N29" s="52">
        <f t="shared" si="2"/>
        <v>0</v>
      </c>
      <c r="O29" s="53"/>
    </row>
    <row r="30" spans="1:15" ht="15" customHeight="1" x14ac:dyDescent="0.25">
      <c r="A30" s="173"/>
      <c r="B30" s="179"/>
      <c r="C30" s="15"/>
      <c r="D30" s="16"/>
      <c r="E30" s="18"/>
      <c r="F30" s="23" t="s">
        <v>68</v>
      </c>
      <c r="G30" s="25"/>
      <c r="H30" s="24">
        <f t="shared" si="0"/>
        <v>0</v>
      </c>
      <c r="I30" s="44"/>
      <c r="J30" s="41"/>
      <c r="K30" s="42"/>
      <c r="L30" s="43"/>
      <c r="M30" s="52">
        <f t="shared" si="1"/>
        <v>0</v>
      </c>
      <c r="N30" s="52">
        <f t="shared" si="2"/>
        <v>0</v>
      </c>
      <c r="O30" s="53"/>
    </row>
    <row r="31" spans="1:15" ht="15" customHeight="1" x14ac:dyDescent="0.25">
      <c r="A31" s="84" t="s">
        <v>71</v>
      </c>
      <c r="B31" s="56" t="s">
        <v>72</v>
      </c>
      <c r="C31" s="15" t="s">
        <v>72</v>
      </c>
      <c r="D31" s="16"/>
      <c r="E31" s="16"/>
      <c r="F31" s="23" t="s">
        <v>68</v>
      </c>
      <c r="G31" s="86"/>
      <c r="H31" s="86">
        <f>D31*E31*G31</f>
        <v>0</v>
      </c>
      <c r="I31" s="85" t="s">
        <v>118</v>
      </c>
      <c r="J31" s="41"/>
      <c r="K31" s="42"/>
      <c r="L31" s="43"/>
      <c r="M31" s="52"/>
      <c r="N31" s="52"/>
      <c r="O31" s="53"/>
    </row>
    <row r="32" spans="1:15" ht="15" customHeight="1" thickBot="1" x14ac:dyDescent="0.3">
      <c r="A32" s="185" t="s">
        <v>73</v>
      </c>
      <c r="B32" s="186"/>
      <c r="C32" s="186"/>
      <c r="D32" s="186"/>
      <c r="E32" s="186"/>
      <c r="F32" s="186"/>
      <c r="G32" s="187"/>
      <c r="H32" s="26">
        <f>SUM(H10:H31)</f>
        <v>0</v>
      </c>
      <c r="I32" s="78"/>
      <c r="J32" s="45"/>
      <c r="K32" s="46"/>
      <c r="L32" s="47"/>
      <c r="M32" s="54">
        <f>SUM(M10:M25)</f>
        <v>0</v>
      </c>
      <c r="N32" s="54">
        <f t="shared" si="2"/>
        <v>0</v>
      </c>
      <c r="O32" s="55"/>
    </row>
    <row r="33" spans="1:15" x14ac:dyDescent="0.25">
      <c r="A33" s="11" t="s">
        <v>29</v>
      </c>
      <c r="B33" s="12" t="s">
        <v>30</v>
      </c>
      <c r="C33" s="12" t="s">
        <v>31</v>
      </c>
      <c r="D33" s="13" t="s">
        <v>32</v>
      </c>
      <c r="E33" s="13" t="s">
        <v>74</v>
      </c>
      <c r="F33" s="12" t="s">
        <v>34</v>
      </c>
      <c r="G33" s="12" t="s">
        <v>35</v>
      </c>
      <c r="H33" s="12" t="s">
        <v>36</v>
      </c>
      <c r="I33" s="35" t="s">
        <v>37</v>
      </c>
      <c r="J33" s="36" t="s">
        <v>38</v>
      </c>
      <c r="K33" s="48" t="s">
        <v>39</v>
      </c>
      <c r="L33" s="35" t="s">
        <v>35</v>
      </c>
      <c r="M33" s="35" t="s">
        <v>40</v>
      </c>
      <c r="N33" s="35" t="s">
        <v>41</v>
      </c>
      <c r="O33" s="51" t="s">
        <v>42</v>
      </c>
    </row>
    <row r="34" spans="1:15" ht="15" customHeight="1" x14ac:dyDescent="0.25">
      <c r="A34" s="130" t="s">
        <v>75</v>
      </c>
      <c r="B34" s="188" t="s">
        <v>120</v>
      </c>
      <c r="C34" s="189"/>
      <c r="D34" s="189"/>
      <c r="E34" s="189"/>
      <c r="F34" s="189"/>
      <c r="G34" s="189"/>
      <c r="H34" s="190"/>
      <c r="I34" s="131"/>
      <c r="J34" s="166"/>
      <c r="K34" s="167"/>
      <c r="L34" s="167"/>
      <c r="M34" s="167"/>
      <c r="N34" s="167"/>
      <c r="O34" s="168"/>
    </row>
    <row r="35" spans="1:15" s="146" customFormat="1" ht="15" customHeight="1" x14ac:dyDescent="0.25">
      <c r="A35" s="84" t="s">
        <v>76</v>
      </c>
      <c r="B35" s="143" t="s">
        <v>145</v>
      </c>
      <c r="C35" s="19" t="s">
        <v>146</v>
      </c>
      <c r="D35" s="20">
        <v>6</v>
      </c>
      <c r="E35" s="20">
        <v>1</v>
      </c>
      <c r="F35" s="27" t="s">
        <v>121</v>
      </c>
      <c r="G35" s="28">
        <v>120</v>
      </c>
      <c r="H35" s="24">
        <f>D35*E35*G35</f>
        <v>720</v>
      </c>
      <c r="I35" s="144"/>
      <c r="J35" s="145">
        <v>2</v>
      </c>
      <c r="K35" s="145">
        <v>1</v>
      </c>
      <c r="L35" s="43">
        <v>120</v>
      </c>
      <c r="M35" s="52">
        <f>J35*L35</f>
        <v>240</v>
      </c>
      <c r="N35" s="52">
        <f>H35-M35</f>
        <v>480</v>
      </c>
      <c r="O35" s="43"/>
    </row>
    <row r="36" spans="1:15" s="146" customFormat="1" ht="15" customHeight="1" x14ac:dyDescent="0.25">
      <c r="A36" s="84" t="s">
        <v>124</v>
      </c>
      <c r="B36" s="143" t="s">
        <v>122</v>
      </c>
      <c r="C36" s="19" t="s">
        <v>135</v>
      </c>
      <c r="D36" s="20">
        <v>36</v>
      </c>
      <c r="E36" s="20">
        <v>1</v>
      </c>
      <c r="F36" s="27" t="s">
        <v>121</v>
      </c>
      <c r="G36" s="28">
        <v>15</v>
      </c>
      <c r="H36" s="24">
        <f>D36*E36*G36</f>
        <v>540</v>
      </c>
      <c r="I36" s="143"/>
      <c r="J36" s="145">
        <v>43</v>
      </c>
      <c r="K36" s="145">
        <v>1</v>
      </c>
      <c r="L36" s="43">
        <v>15</v>
      </c>
      <c r="M36" s="52">
        <f t="shared" ref="M36:M51" si="3">J36*L36</f>
        <v>645</v>
      </c>
      <c r="N36" s="52">
        <f>H36-M36</f>
        <v>-105</v>
      </c>
      <c r="O36" s="43"/>
    </row>
    <row r="37" spans="1:15" ht="15" customHeight="1" x14ac:dyDescent="0.25">
      <c r="A37" s="129" t="s">
        <v>125</v>
      </c>
      <c r="B37" s="132" t="s">
        <v>141</v>
      </c>
      <c r="C37" s="132" t="s">
        <v>135</v>
      </c>
      <c r="D37" s="133">
        <v>2</v>
      </c>
      <c r="E37" s="133">
        <v>1</v>
      </c>
      <c r="F37" s="134" t="s">
        <v>121</v>
      </c>
      <c r="G37" s="139">
        <v>50</v>
      </c>
      <c r="H37" s="135">
        <f t="shared" ref="H37:H44" si="4">D37*E37*G37</f>
        <v>100</v>
      </c>
      <c r="I37" s="140"/>
      <c r="J37" s="141">
        <v>2</v>
      </c>
      <c r="K37" s="142">
        <v>1</v>
      </c>
      <c r="L37" s="136">
        <v>50</v>
      </c>
      <c r="M37" s="137">
        <f t="shared" si="3"/>
        <v>100</v>
      </c>
      <c r="N37" s="137">
        <f t="shared" ref="N37" si="5">H37-M37</f>
        <v>0</v>
      </c>
      <c r="O37" s="138"/>
    </row>
    <row r="38" spans="1:15" ht="15" customHeight="1" x14ac:dyDescent="0.25">
      <c r="A38" s="95" t="s">
        <v>126</v>
      </c>
      <c r="B38" s="102" t="s">
        <v>123</v>
      </c>
      <c r="C38" s="102" t="s">
        <v>143</v>
      </c>
      <c r="D38" s="103">
        <v>2</v>
      </c>
      <c r="E38" s="103">
        <v>1</v>
      </c>
      <c r="F38" s="94" t="s">
        <v>121</v>
      </c>
      <c r="G38" s="104">
        <v>35</v>
      </c>
      <c r="H38" s="24">
        <f t="shared" si="4"/>
        <v>70</v>
      </c>
      <c r="I38" s="105"/>
      <c r="J38" s="106">
        <v>2</v>
      </c>
      <c r="K38" s="107">
        <v>1</v>
      </c>
      <c r="L38" s="108">
        <v>35</v>
      </c>
      <c r="M38" s="109">
        <f t="shared" si="3"/>
        <v>70</v>
      </c>
      <c r="N38" s="109">
        <f>H38-M38</f>
        <v>0</v>
      </c>
      <c r="O38" s="110"/>
    </row>
    <row r="39" spans="1:15" ht="15" customHeight="1" x14ac:dyDescent="0.25">
      <c r="A39" s="95" t="s">
        <v>129</v>
      </c>
      <c r="B39" s="102" t="s">
        <v>140</v>
      </c>
      <c r="C39" s="102" t="s">
        <v>150</v>
      </c>
      <c r="D39" s="103">
        <v>6</v>
      </c>
      <c r="E39" s="103">
        <v>1</v>
      </c>
      <c r="F39" s="94" t="s">
        <v>121</v>
      </c>
      <c r="G39" s="104">
        <v>50</v>
      </c>
      <c r="H39" s="24">
        <f t="shared" si="4"/>
        <v>300</v>
      </c>
      <c r="I39" s="127" t="s">
        <v>147</v>
      </c>
      <c r="J39" s="107">
        <v>4</v>
      </c>
      <c r="K39" s="107">
        <v>1</v>
      </c>
      <c r="L39" s="108">
        <v>39</v>
      </c>
      <c r="M39" s="109">
        <f t="shared" si="3"/>
        <v>156</v>
      </c>
      <c r="N39" s="109">
        <f>H39-M39</f>
        <v>144</v>
      </c>
      <c r="O39" s="125"/>
    </row>
    <row r="40" spans="1:15" s="120" customFormat="1" ht="15" customHeight="1" x14ac:dyDescent="0.25">
      <c r="A40" s="95" t="s">
        <v>130</v>
      </c>
      <c r="B40" s="100" t="s">
        <v>127</v>
      </c>
      <c r="C40" s="89"/>
      <c r="D40" s="20">
        <v>1</v>
      </c>
      <c r="E40" s="103">
        <v>1</v>
      </c>
      <c r="F40" s="94" t="s">
        <v>121</v>
      </c>
      <c r="G40" s="126">
        <v>550</v>
      </c>
      <c r="H40" s="24">
        <f t="shared" si="4"/>
        <v>550</v>
      </c>
      <c r="I40" s="119"/>
      <c r="J40" s="82">
        <v>0</v>
      </c>
      <c r="K40" s="82">
        <v>0</v>
      </c>
      <c r="L40" s="82">
        <v>0</v>
      </c>
      <c r="M40" s="83">
        <f t="shared" si="3"/>
        <v>0</v>
      </c>
      <c r="N40" s="83">
        <f>H40-M40</f>
        <v>550</v>
      </c>
      <c r="O40" s="82"/>
    </row>
    <row r="41" spans="1:15" s="120" customFormat="1" ht="15" customHeight="1" x14ac:dyDescent="0.25">
      <c r="A41" s="95" t="s">
        <v>131</v>
      </c>
      <c r="B41" s="100" t="s">
        <v>128</v>
      </c>
      <c r="C41" s="89"/>
      <c r="D41" s="20">
        <v>1</v>
      </c>
      <c r="E41" s="103">
        <v>1</v>
      </c>
      <c r="F41" s="94" t="s">
        <v>121</v>
      </c>
      <c r="G41" s="121">
        <v>550</v>
      </c>
      <c r="H41" s="24">
        <f t="shared" si="4"/>
        <v>550</v>
      </c>
      <c r="I41" s="122"/>
      <c r="J41" s="82">
        <v>1</v>
      </c>
      <c r="K41" s="82">
        <v>1</v>
      </c>
      <c r="L41" s="82">
        <v>550</v>
      </c>
      <c r="M41" s="83">
        <f t="shared" si="3"/>
        <v>550</v>
      </c>
      <c r="N41" s="83">
        <f t="shared" ref="N41:N51" si="6">H41-M41</f>
        <v>0</v>
      </c>
      <c r="O41" s="82"/>
    </row>
    <row r="42" spans="1:15" s="120" customFormat="1" ht="15" customHeight="1" x14ac:dyDescent="0.25">
      <c r="A42" s="95" t="s">
        <v>133</v>
      </c>
      <c r="B42" s="100" t="s">
        <v>170</v>
      </c>
      <c r="C42" s="89" t="s">
        <v>169</v>
      </c>
      <c r="D42" s="20">
        <v>1</v>
      </c>
      <c r="E42" s="103">
        <v>1</v>
      </c>
      <c r="F42" s="94" t="s">
        <v>121</v>
      </c>
      <c r="G42" s="126">
        <v>80</v>
      </c>
      <c r="H42" s="24">
        <f t="shared" si="4"/>
        <v>80</v>
      </c>
      <c r="I42" s="122"/>
      <c r="J42" s="82">
        <v>2</v>
      </c>
      <c r="K42" s="82">
        <v>1</v>
      </c>
      <c r="L42" s="82">
        <v>50</v>
      </c>
      <c r="M42" s="83">
        <f t="shared" si="3"/>
        <v>100</v>
      </c>
      <c r="N42" s="83">
        <f t="shared" si="6"/>
        <v>-20</v>
      </c>
      <c r="O42" s="82"/>
    </row>
    <row r="43" spans="1:15" s="120" customFormat="1" ht="15" customHeight="1" x14ac:dyDescent="0.25">
      <c r="A43" s="95" t="s">
        <v>136</v>
      </c>
      <c r="B43" s="100" t="s">
        <v>132</v>
      </c>
      <c r="C43" s="89" t="s">
        <v>142</v>
      </c>
      <c r="D43" s="20">
        <v>1</v>
      </c>
      <c r="E43" s="20">
        <v>1</v>
      </c>
      <c r="F43" s="94" t="s">
        <v>121</v>
      </c>
      <c r="G43" s="121">
        <v>2000</v>
      </c>
      <c r="H43" s="24">
        <f t="shared" si="4"/>
        <v>2000</v>
      </c>
      <c r="I43" s="119" t="s">
        <v>147</v>
      </c>
      <c r="J43" s="82">
        <v>20</v>
      </c>
      <c r="K43" s="82">
        <v>1</v>
      </c>
      <c r="L43" s="82">
        <v>175</v>
      </c>
      <c r="M43" s="83">
        <f t="shared" si="3"/>
        <v>3500</v>
      </c>
      <c r="N43" s="83">
        <f t="shared" si="6"/>
        <v>-1500</v>
      </c>
      <c r="O43" s="82"/>
    </row>
    <row r="44" spans="1:15" s="120" customFormat="1" ht="15" customHeight="1" x14ac:dyDescent="0.25">
      <c r="A44" s="95" t="s">
        <v>139</v>
      </c>
      <c r="B44" s="100" t="s">
        <v>134</v>
      </c>
      <c r="C44" s="89" t="s">
        <v>144</v>
      </c>
      <c r="D44" s="20">
        <v>1</v>
      </c>
      <c r="E44" s="20">
        <v>1</v>
      </c>
      <c r="F44" s="91" t="s">
        <v>117</v>
      </c>
      <c r="G44" s="128">
        <v>2600</v>
      </c>
      <c r="H44" s="24">
        <f t="shared" si="4"/>
        <v>2600</v>
      </c>
      <c r="I44" s="122"/>
      <c r="J44" s="82">
        <v>0</v>
      </c>
      <c r="K44" s="82">
        <v>0</v>
      </c>
      <c r="L44" s="82">
        <v>2600</v>
      </c>
      <c r="M44" s="83">
        <f t="shared" si="3"/>
        <v>0</v>
      </c>
      <c r="N44" s="83">
        <f t="shared" si="6"/>
        <v>2600</v>
      </c>
      <c r="O44" s="82"/>
    </row>
    <row r="45" spans="1:15" s="120" customFormat="1" ht="15" customHeight="1" x14ac:dyDescent="0.25">
      <c r="A45" s="147" t="s">
        <v>163</v>
      </c>
      <c r="B45" s="149" t="s">
        <v>155</v>
      </c>
      <c r="C45" s="19" t="s">
        <v>156</v>
      </c>
      <c r="D45" s="20"/>
      <c r="E45" s="20"/>
      <c r="F45" s="90"/>
      <c r="G45" s="93"/>
      <c r="H45" s="24"/>
      <c r="I45" s="123"/>
      <c r="J45" s="82">
        <v>10</v>
      </c>
      <c r="K45" s="82">
        <v>1</v>
      </c>
      <c r="L45" s="82">
        <v>0.5</v>
      </c>
      <c r="M45" s="83">
        <f t="shared" si="3"/>
        <v>5</v>
      </c>
      <c r="N45" s="83">
        <f t="shared" si="6"/>
        <v>-5</v>
      </c>
      <c r="O45" s="82"/>
    </row>
    <row r="46" spans="1:15" s="120" customFormat="1" ht="15" customHeight="1" x14ac:dyDescent="0.25">
      <c r="A46" s="147" t="s">
        <v>164</v>
      </c>
      <c r="B46" s="149" t="s">
        <v>157</v>
      </c>
      <c r="C46" s="19" t="s">
        <v>158</v>
      </c>
      <c r="D46" s="20"/>
      <c r="E46" s="20"/>
      <c r="F46" s="90"/>
      <c r="G46" s="93"/>
      <c r="H46" s="24"/>
      <c r="I46" s="123"/>
      <c r="J46" s="82">
        <v>1</v>
      </c>
      <c r="K46" s="82">
        <v>1</v>
      </c>
      <c r="L46" s="82">
        <v>10</v>
      </c>
      <c r="M46" s="83">
        <f t="shared" si="3"/>
        <v>10</v>
      </c>
      <c r="N46" s="83">
        <f t="shared" si="6"/>
        <v>-10</v>
      </c>
      <c r="O46" s="82"/>
    </row>
    <row r="47" spans="1:15" s="120" customFormat="1" ht="15" customHeight="1" x14ac:dyDescent="0.25">
      <c r="A47" s="147" t="s">
        <v>165</v>
      </c>
      <c r="B47" s="149" t="s">
        <v>159</v>
      </c>
      <c r="C47" s="19" t="s">
        <v>160</v>
      </c>
      <c r="D47" s="20"/>
      <c r="E47" s="20"/>
      <c r="F47" s="90"/>
      <c r="G47" s="93"/>
      <c r="H47" s="24"/>
      <c r="I47" s="123"/>
      <c r="J47" s="82">
        <v>2</v>
      </c>
      <c r="K47" s="82">
        <v>1</v>
      </c>
      <c r="L47" s="82">
        <v>4</v>
      </c>
      <c r="M47" s="83">
        <f t="shared" si="3"/>
        <v>8</v>
      </c>
      <c r="N47" s="83">
        <f t="shared" si="6"/>
        <v>-8</v>
      </c>
      <c r="O47" s="82"/>
    </row>
    <row r="48" spans="1:15" s="120" customFormat="1" ht="15" customHeight="1" x14ac:dyDescent="0.25">
      <c r="A48" s="147" t="s">
        <v>166</v>
      </c>
      <c r="B48" s="149" t="s">
        <v>161</v>
      </c>
      <c r="C48" s="19" t="s">
        <v>162</v>
      </c>
      <c r="D48" s="20"/>
      <c r="E48" s="20"/>
      <c r="F48" s="90"/>
      <c r="G48" s="93"/>
      <c r="H48" s="24"/>
      <c r="I48" s="123"/>
      <c r="J48" s="82">
        <v>8</v>
      </c>
      <c r="K48" s="82">
        <v>1</v>
      </c>
      <c r="L48" s="82">
        <v>2</v>
      </c>
      <c r="M48" s="83">
        <f t="shared" si="3"/>
        <v>16</v>
      </c>
      <c r="N48" s="83">
        <f t="shared" si="6"/>
        <v>-16</v>
      </c>
      <c r="O48" s="82"/>
    </row>
    <row r="49" spans="1:18" s="120" customFormat="1" ht="15" customHeight="1" x14ac:dyDescent="0.25">
      <c r="A49" s="147" t="s">
        <v>167</v>
      </c>
      <c r="B49" s="149" t="s">
        <v>168</v>
      </c>
      <c r="C49" s="19"/>
      <c r="D49" s="20"/>
      <c r="E49" s="20"/>
      <c r="F49" s="90"/>
      <c r="G49" s="93"/>
      <c r="H49" s="24"/>
      <c r="I49" s="123"/>
      <c r="J49" s="82">
        <v>1</v>
      </c>
      <c r="K49" s="82">
        <v>1</v>
      </c>
      <c r="L49" s="82">
        <v>161.15</v>
      </c>
      <c r="M49" s="83">
        <f t="shared" si="3"/>
        <v>161.15</v>
      </c>
      <c r="N49" s="83">
        <f t="shared" si="6"/>
        <v>-161.15</v>
      </c>
      <c r="O49" s="82"/>
    </row>
    <row r="50" spans="1:18" s="120" customFormat="1" ht="15" customHeight="1" x14ac:dyDescent="0.25">
      <c r="A50" s="118"/>
      <c r="B50" s="101"/>
      <c r="C50" s="77"/>
      <c r="D50" s="20"/>
      <c r="E50" s="20"/>
      <c r="F50" s="90"/>
      <c r="G50" s="93"/>
      <c r="H50" s="24"/>
      <c r="I50" s="123"/>
      <c r="J50" s="82"/>
      <c r="K50" s="82"/>
      <c r="L50" s="82"/>
      <c r="M50" s="83"/>
      <c r="N50" s="83"/>
      <c r="O50" s="82"/>
    </row>
    <row r="51" spans="1:18" s="120" customFormat="1" ht="15" customHeight="1" x14ac:dyDescent="0.25">
      <c r="A51" s="118"/>
      <c r="B51" s="101"/>
      <c r="C51" s="77"/>
      <c r="D51" s="20"/>
      <c r="E51" s="20"/>
      <c r="F51" s="90"/>
      <c r="G51" s="93"/>
      <c r="H51" s="24"/>
      <c r="I51" s="123"/>
      <c r="J51" s="82"/>
      <c r="K51" s="82"/>
      <c r="L51" s="82"/>
      <c r="M51" s="83">
        <f t="shared" si="3"/>
        <v>0</v>
      </c>
      <c r="N51" s="83">
        <f t="shared" si="6"/>
        <v>0</v>
      </c>
      <c r="O51" s="82"/>
    </row>
    <row r="52" spans="1:18" ht="15" customHeight="1" thickBot="1" x14ac:dyDescent="0.3">
      <c r="A52" s="169" t="s">
        <v>73</v>
      </c>
      <c r="B52" s="170"/>
      <c r="C52" s="170"/>
      <c r="D52" s="170"/>
      <c r="E52" s="170"/>
      <c r="F52" s="170"/>
      <c r="G52" s="170"/>
      <c r="H52" s="111">
        <f>SUM(H35:H51)</f>
        <v>7510</v>
      </c>
      <c r="I52" s="112"/>
      <c r="J52" s="113"/>
      <c r="K52" s="114"/>
      <c r="L52" s="115"/>
      <c r="M52" s="116">
        <f>SUM(M35:M51)</f>
        <v>5561.15</v>
      </c>
      <c r="N52" s="116">
        <f t="shared" ref="N52" si="7">H52-M52</f>
        <v>1948.8500000000004</v>
      </c>
      <c r="O52" s="117"/>
    </row>
    <row r="53" spans="1:18" x14ac:dyDescent="0.25">
      <c r="A53" s="11" t="s">
        <v>29</v>
      </c>
      <c r="B53" s="12" t="s">
        <v>30</v>
      </c>
      <c r="C53" s="12" t="s">
        <v>31</v>
      </c>
      <c r="D53" s="191" t="s">
        <v>78</v>
      </c>
      <c r="E53" s="192"/>
      <c r="F53" s="12" t="s">
        <v>34</v>
      </c>
      <c r="G53" s="12" t="s">
        <v>35</v>
      </c>
      <c r="H53" s="12" t="s">
        <v>36</v>
      </c>
      <c r="I53" s="35" t="s">
        <v>37</v>
      </c>
      <c r="J53" s="11" t="s">
        <v>38</v>
      </c>
      <c r="K53" s="48" t="s">
        <v>39</v>
      </c>
      <c r="L53" s="35" t="s">
        <v>35</v>
      </c>
      <c r="M53" s="35" t="s">
        <v>40</v>
      </c>
      <c r="N53" s="35" t="s">
        <v>41</v>
      </c>
      <c r="O53" s="51" t="s">
        <v>42</v>
      </c>
    </row>
    <row r="54" spans="1:18" x14ac:dyDescent="0.25">
      <c r="A54" s="14" t="s">
        <v>79</v>
      </c>
      <c r="B54" s="98" t="s">
        <v>80</v>
      </c>
      <c r="C54" s="97"/>
      <c r="D54" s="97"/>
      <c r="E54" s="97"/>
      <c r="F54" s="97"/>
      <c r="G54" s="97"/>
      <c r="H54" s="29"/>
      <c r="I54" s="39"/>
      <c r="J54" s="193"/>
      <c r="K54" s="194"/>
      <c r="L54" s="194"/>
      <c r="M54" s="194"/>
      <c r="N54" s="195"/>
      <c r="O54" s="55"/>
    </row>
    <row r="55" spans="1:18" x14ac:dyDescent="0.25">
      <c r="A55" s="21" t="s">
        <v>81</v>
      </c>
      <c r="B55" s="19" t="s">
        <v>82</v>
      </c>
      <c r="C55" s="15" t="s">
        <v>83</v>
      </c>
      <c r="D55" s="183"/>
      <c r="E55" s="184"/>
      <c r="F55" s="23" t="s">
        <v>84</v>
      </c>
      <c r="G55" s="30"/>
      <c r="H55" s="24">
        <f>D55*G55</f>
        <v>0</v>
      </c>
      <c r="I55" s="39"/>
      <c r="J55" s="45"/>
      <c r="K55" s="46"/>
      <c r="L55" s="47"/>
      <c r="M55" s="52">
        <f>J55*L55</f>
        <v>0</v>
      </c>
      <c r="N55" s="52">
        <f>H55-M55</f>
        <v>0</v>
      </c>
      <c r="O55" s="55"/>
    </row>
    <row r="56" spans="1:18" x14ac:dyDescent="0.25">
      <c r="A56" s="21" t="s">
        <v>85</v>
      </c>
      <c r="B56" s="19" t="s">
        <v>86</v>
      </c>
      <c r="C56" s="15" t="s">
        <v>87</v>
      </c>
      <c r="D56" s="183"/>
      <c r="E56" s="184"/>
      <c r="F56" s="23" t="s">
        <v>84</v>
      </c>
      <c r="G56" s="30"/>
      <c r="H56" s="24">
        <f t="shared" ref="H56:H59" si="8">D56*G56</f>
        <v>0</v>
      </c>
      <c r="I56" s="39"/>
      <c r="J56" s="45"/>
      <c r="K56" s="46"/>
      <c r="L56" s="47"/>
      <c r="M56" s="52">
        <f t="shared" ref="M56:M59" si="9">J56*L56</f>
        <v>0</v>
      </c>
      <c r="N56" s="52">
        <f t="shared" ref="N56:N60" si="10">H56-M56</f>
        <v>0</v>
      </c>
      <c r="O56" s="55"/>
    </row>
    <row r="57" spans="1:18" x14ac:dyDescent="0.25">
      <c r="A57" s="21" t="s">
        <v>88</v>
      </c>
      <c r="B57" s="19" t="s">
        <v>89</v>
      </c>
      <c r="C57" s="15" t="s">
        <v>87</v>
      </c>
      <c r="D57" s="183"/>
      <c r="E57" s="184"/>
      <c r="F57" s="23" t="s">
        <v>84</v>
      </c>
      <c r="G57" s="30"/>
      <c r="H57" s="24">
        <f t="shared" si="8"/>
        <v>0</v>
      </c>
      <c r="I57" s="39"/>
      <c r="J57" s="45"/>
      <c r="K57" s="46"/>
      <c r="L57" s="47"/>
      <c r="M57" s="52">
        <f t="shared" si="9"/>
        <v>0</v>
      </c>
      <c r="N57" s="52">
        <f t="shared" si="10"/>
        <v>0</v>
      </c>
      <c r="O57" s="55"/>
    </row>
    <row r="58" spans="1:18" x14ac:dyDescent="0.25">
      <c r="A58" s="21" t="s">
        <v>90</v>
      </c>
      <c r="B58" s="19" t="s">
        <v>91</v>
      </c>
      <c r="C58" s="15" t="s">
        <v>87</v>
      </c>
      <c r="D58" s="183"/>
      <c r="E58" s="184"/>
      <c r="F58" s="23" t="s">
        <v>84</v>
      </c>
      <c r="G58" s="30"/>
      <c r="H58" s="24">
        <f t="shared" si="8"/>
        <v>0</v>
      </c>
      <c r="I58" s="39"/>
      <c r="J58" s="45"/>
      <c r="K58" s="46"/>
      <c r="L58" s="47"/>
      <c r="M58" s="52">
        <f t="shared" si="9"/>
        <v>0</v>
      </c>
      <c r="N58" s="52">
        <f t="shared" si="10"/>
        <v>0</v>
      </c>
      <c r="O58" s="55"/>
    </row>
    <row r="59" spans="1:18" x14ac:dyDescent="0.25">
      <c r="A59" s="21" t="s">
        <v>92</v>
      </c>
      <c r="B59" s="19" t="s">
        <v>93</v>
      </c>
      <c r="C59" s="15" t="s">
        <v>87</v>
      </c>
      <c r="D59" s="183"/>
      <c r="E59" s="184"/>
      <c r="F59" s="23" t="s">
        <v>84</v>
      </c>
      <c r="G59" s="19"/>
      <c r="H59" s="24">
        <f t="shared" si="8"/>
        <v>0</v>
      </c>
      <c r="I59" s="39"/>
      <c r="J59" s="45"/>
      <c r="K59" s="46"/>
      <c r="L59" s="47"/>
      <c r="M59" s="52">
        <f t="shared" si="9"/>
        <v>0</v>
      </c>
      <c r="N59" s="52">
        <f t="shared" si="10"/>
        <v>0</v>
      </c>
      <c r="O59" s="55"/>
    </row>
    <row r="60" spans="1:18" ht="14.4" thickBot="1" x14ac:dyDescent="0.3">
      <c r="A60" s="96" t="s">
        <v>94</v>
      </c>
      <c r="B60" s="97"/>
      <c r="C60" s="97"/>
      <c r="D60" s="97"/>
      <c r="E60" s="97"/>
      <c r="F60" s="97"/>
      <c r="G60" s="97"/>
      <c r="H60" s="29">
        <f>SUM(H55:H59)</f>
        <v>0</v>
      </c>
      <c r="I60" s="39"/>
      <c r="J60" s="45"/>
      <c r="K60" s="46"/>
      <c r="L60" s="47"/>
      <c r="M60" s="54">
        <f>SUM(M55:M59)</f>
        <v>0</v>
      </c>
      <c r="N60" s="54">
        <f t="shared" si="10"/>
        <v>0</v>
      </c>
      <c r="O60" s="55"/>
    </row>
    <row r="61" spans="1:18" x14ac:dyDescent="0.25">
      <c r="A61" s="11" t="s">
        <v>29</v>
      </c>
      <c r="B61" s="12" t="s">
        <v>30</v>
      </c>
      <c r="C61" s="12" t="s">
        <v>31</v>
      </c>
      <c r="D61" s="191" t="s">
        <v>78</v>
      </c>
      <c r="E61" s="192"/>
      <c r="F61" s="12" t="s">
        <v>34</v>
      </c>
      <c r="G61" s="12" t="s">
        <v>35</v>
      </c>
      <c r="H61" s="12" t="s">
        <v>36</v>
      </c>
      <c r="I61" s="35" t="s">
        <v>37</v>
      </c>
      <c r="J61" s="11" t="s">
        <v>38</v>
      </c>
      <c r="K61" s="48" t="s">
        <v>39</v>
      </c>
      <c r="L61" s="35" t="s">
        <v>35</v>
      </c>
      <c r="M61" s="35" t="s">
        <v>40</v>
      </c>
      <c r="N61" s="35" t="s">
        <v>41</v>
      </c>
      <c r="O61" s="51" t="s">
        <v>42</v>
      </c>
    </row>
    <row r="62" spans="1:18" x14ac:dyDescent="0.25">
      <c r="A62" s="14" t="s">
        <v>95</v>
      </c>
      <c r="B62" s="153" t="s">
        <v>96</v>
      </c>
      <c r="C62" s="154"/>
      <c r="D62" s="154"/>
      <c r="E62" s="154"/>
      <c r="F62" s="154"/>
      <c r="G62" s="154"/>
      <c r="H62" s="155"/>
      <c r="I62" s="39"/>
      <c r="J62" s="156"/>
      <c r="K62" s="157"/>
      <c r="L62" s="157"/>
      <c r="M62" s="157"/>
      <c r="N62" s="197"/>
      <c r="O62" s="53"/>
    </row>
    <row r="63" spans="1:18" ht="21.6" x14ac:dyDescent="0.25">
      <c r="A63" s="14" t="s">
        <v>152</v>
      </c>
      <c r="B63" s="56" t="s">
        <v>137</v>
      </c>
      <c r="C63" s="56" t="s">
        <v>138</v>
      </c>
      <c r="D63" s="198">
        <v>15</v>
      </c>
      <c r="E63" s="152"/>
      <c r="F63" s="23" t="s">
        <v>84</v>
      </c>
      <c r="G63" s="87">
        <v>300</v>
      </c>
      <c r="H63" s="86">
        <f>D63*G63</f>
        <v>4500</v>
      </c>
      <c r="I63" s="88" t="s">
        <v>149</v>
      </c>
      <c r="J63" s="41">
        <v>1</v>
      </c>
      <c r="K63" s="42">
        <v>18</v>
      </c>
      <c r="L63" s="43">
        <v>255.88</v>
      </c>
      <c r="M63" s="52">
        <v>4605.8</v>
      </c>
      <c r="N63" s="52">
        <f>H63-M63</f>
        <v>-105.80000000000018</v>
      </c>
      <c r="O63" s="150"/>
      <c r="R63" s="148"/>
    </row>
    <row r="64" spans="1:18" x14ac:dyDescent="0.25">
      <c r="A64" s="14" t="s">
        <v>97</v>
      </c>
      <c r="B64" s="124" t="s">
        <v>151</v>
      </c>
      <c r="C64" s="124" t="s">
        <v>153</v>
      </c>
      <c r="D64" s="151">
        <v>15</v>
      </c>
      <c r="E64" s="152"/>
      <c r="F64" s="23" t="s">
        <v>84</v>
      </c>
      <c r="G64" s="87">
        <v>50</v>
      </c>
      <c r="H64" s="86">
        <f>D64*G64</f>
        <v>750</v>
      </c>
      <c r="I64" s="88" t="s">
        <v>154</v>
      </c>
      <c r="J64" s="41">
        <v>0</v>
      </c>
      <c r="K64" s="42">
        <v>0</v>
      </c>
      <c r="L64" s="43">
        <v>0</v>
      </c>
      <c r="M64" s="52">
        <f>J64*L64</f>
        <v>0</v>
      </c>
      <c r="N64" s="52">
        <f>H64-M64</f>
        <v>750</v>
      </c>
      <c r="O64" s="53"/>
    </row>
    <row r="65" spans="1:15" ht="14.4" thickBot="1" x14ac:dyDescent="0.3">
      <c r="A65" s="185" t="s">
        <v>73</v>
      </c>
      <c r="B65" s="186"/>
      <c r="C65" s="186"/>
      <c r="D65" s="186"/>
      <c r="E65" s="186"/>
      <c r="F65" s="186"/>
      <c r="G65" s="187"/>
      <c r="H65" s="26">
        <f>SUM(H63:H64)</f>
        <v>5250</v>
      </c>
      <c r="I65" s="39"/>
      <c r="J65" s="41"/>
      <c r="K65" s="42"/>
      <c r="L65" s="43"/>
      <c r="M65" s="54">
        <f>SUM(M63:M63)</f>
        <v>4605.8</v>
      </c>
      <c r="N65" s="54">
        <f t="shared" ref="N65" si="11">H65-M65</f>
        <v>644.19999999999982</v>
      </c>
      <c r="O65" s="53"/>
    </row>
    <row r="66" spans="1:15" x14ac:dyDescent="0.25">
      <c r="A66" s="11" t="s">
        <v>29</v>
      </c>
      <c r="B66" s="12" t="s">
        <v>30</v>
      </c>
      <c r="C66" s="12" t="s">
        <v>31</v>
      </c>
      <c r="D66" s="191" t="s">
        <v>32</v>
      </c>
      <c r="E66" s="192"/>
      <c r="F66" s="12" t="s">
        <v>34</v>
      </c>
      <c r="G66" s="12" t="s">
        <v>35</v>
      </c>
      <c r="H66" s="12" t="s">
        <v>36</v>
      </c>
      <c r="I66" s="35" t="s">
        <v>37</v>
      </c>
      <c r="J66" s="11" t="s">
        <v>38</v>
      </c>
      <c r="K66" s="48" t="s">
        <v>39</v>
      </c>
      <c r="L66" s="35" t="s">
        <v>35</v>
      </c>
      <c r="M66" s="35" t="s">
        <v>40</v>
      </c>
      <c r="N66" s="35" t="s">
        <v>41</v>
      </c>
      <c r="O66" s="51" t="s">
        <v>42</v>
      </c>
    </row>
    <row r="67" spans="1:15" x14ac:dyDescent="0.25">
      <c r="A67" s="14" t="s">
        <v>98</v>
      </c>
      <c r="B67" s="153" t="s">
        <v>99</v>
      </c>
      <c r="C67" s="154"/>
      <c r="D67" s="154"/>
      <c r="E67" s="154"/>
      <c r="F67" s="154"/>
      <c r="G67" s="154"/>
      <c r="H67" s="154"/>
      <c r="I67" s="154"/>
      <c r="J67" s="41"/>
      <c r="K67" s="42"/>
      <c r="L67" s="43"/>
      <c r="M67" s="43"/>
      <c r="N67" s="43"/>
      <c r="O67" s="53"/>
    </row>
    <row r="68" spans="1:15" x14ac:dyDescent="0.25">
      <c r="A68" s="21" t="s">
        <v>100</v>
      </c>
      <c r="B68" s="15" t="s">
        <v>101</v>
      </c>
      <c r="C68" s="15"/>
      <c r="D68" s="199">
        <v>0.08</v>
      </c>
      <c r="E68" s="152"/>
      <c r="F68" s="23" t="s">
        <v>102</v>
      </c>
      <c r="G68" s="61">
        <f>H32+H52+H60+H65</f>
        <v>12760</v>
      </c>
      <c r="H68" s="24">
        <f>D68*G68</f>
        <v>1020.8000000000001</v>
      </c>
      <c r="I68" s="39"/>
      <c r="J68" s="65">
        <f>M32+M52+M60+M65</f>
        <v>10166.950000000001</v>
      </c>
      <c r="K68" s="66">
        <v>1</v>
      </c>
      <c r="L68" s="67">
        <v>0.08</v>
      </c>
      <c r="M68" s="67">
        <f>J68*L68</f>
        <v>813.35600000000011</v>
      </c>
      <c r="N68" s="67">
        <f>H68-M68</f>
        <v>207.44399999999996</v>
      </c>
      <c r="O68" s="53"/>
    </row>
    <row r="69" spans="1:15" x14ac:dyDescent="0.25">
      <c r="A69" s="21" t="s">
        <v>103</v>
      </c>
      <c r="B69" s="15"/>
      <c r="C69" s="15"/>
      <c r="D69" s="198"/>
      <c r="E69" s="152"/>
      <c r="F69" s="23" t="s">
        <v>84</v>
      </c>
      <c r="G69" s="62"/>
      <c r="H69" s="24">
        <f t="shared" ref="H69:H70" si="12">D69*G69</f>
        <v>0</v>
      </c>
      <c r="I69" s="39"/>
      <c r="J69" s="65"/>
      <c r="K69" s="66"/>
      <c r="L69" s="67"/>
      <c r="M69" s="67">
        <f>J69*L69</f>
        <v>0</v>
      </c>
      <c r="N69" s="67">
        <f>H69-M69</f>
        <v>0</v>
      </c>
      <c r="O69" s="53"/>
    </row>
    <row r="70" spans="1:15" x14ac:dyDescent="0.25">
      <c r="A70" s="21" t="s">
        <v>104</v>
      </c>
      <c r="B70" s="15"/>
      <c r="C70" s="15"/>
      <c r="D70" s="198"/>
      <c r="E70" s="152"/>
      <c r="F70" s="23" t="s">
        <v>102</v>
      </c>
      <c r="G70" s="61">
        <f>H69</f>
        <v>0</v>
      </c>
      <c r="H70" s="24">
        <f t="shared" si="12"/>
        <v>0</v>
      </c>
      <c r="I70" s="39"/>
      <c r="J70" s="65">
        <f>M69</f>
        <v>0</v>
      </c>
      <c r="K70" s="66"/>
      <c r="L70" s="67"/>
      <c r="M70" s="67">
        <f>J70*L70</f>
        <v>0</v>
      </c>
      <c r="N70" s="67">
        <f>H70-M70</f>
        <v>0</v>
      </c>
      <c r="O70" s="53"/>
    </row>
    <row r="71" spans="1:15" ht="14.4" thickBot="1" x14ac:dyDescent="0.3">
      <c r="A71" s="185" t="s">
        <v>73</v>
      </c>
      <c r="B71" s="186"/>
      <c r="C71" s="186"/>
      <c r="D71" s="196"/>
      <c r="E71" s="196"/>
      <c r="F71" s="186"/>
      <c r="G71" s="187"/>
      <c r="H71" s="26">
        <f>SUM(H68:H70)</f>
        <v>1020.8000000000001</v>
      </c>
      <c r="I71" s="17"/>
      <c r="J71" s="65"/>
      <c r="K71" s="66"/>
      <c r="L71" s="67"/>
      <c r="M71" s="72">
        <f>SUM(M68:M70)</f>
        <v>813.35600000000011</v>
      </c>
      <c r="N71" s="72">
        <f>H71-M71</f>
        <v>207.44399999999996</v>
      </c>
      <c r="O71" s="53"/>
    </row>
    <row r="72" spans="1:15" x14ac:dyDescent="0.25">
      <c r="A72" s="11" t="s">
        <v>29</v>
      </c>
      <c r="B72" s="12" t="s">
        <v>30</v>
      </c>
      <c r="C72" s="12" t="s">
        <v>31</v>
      </c>
      <c r="D72" s="13" t="s">
        <v>78</v>
      </c>
      <c r="E72" s="13" t="s">
        <v>74</v>
      </c>
      <c r="F72" s="12" t="s">
        <v>34</v>
      </c>
      <c r="G72" s="12" t="s">
        <v>35</v>
      </c>
      <c r="H72" s="12" t="s">
        <v>36</v>
      </c>
      <c r="I72" s="35" t="s">
        <v>37</v>
      </c>
      <c r="J72" s="11" t="s">
        <v>38</v>
      </c>
      <c r="K72" s="48" t="s">
        <v>39</v>
      </c>
      <c r="L72" s="35" t="s">
        <v>35</v>
      </c>
      <c r="M72" s="35" t="s">
        <v>40</v>
      </c>
      <c r="N72" s="35" t="s">
        <v>41</v>
      </c>
      <c r="O72" s="51" t="s">
        <v>42</v>
      </c>
    </row>
    <row r="73" spans="1:15" x14ac:dyDescent="0.25">
      <c r="A73" s="14" t="s">
        <v>105</v>
      </c>
      <c r="B73" s="153" t="s">
        <v>106</v>
      </c>
      <c r="C73" s="154"/>
      <c r="D73" s="154"/>
      <c r="E73" s="154"/>
      <c r="F73" s="154"/>
      <c r="G73" s="154"/>
      <c r="H73" s="154"/>
      <c r="I73" s="154"/>
      <c r="J73" s="156"/>
      <c r="K73" s="157"/>
      <c r="L73" s="157"/>
      <c r="M73" s="157"/>
      <c r="N73" s="197"/>
      <c r="O73" s="53"/>
    </row>
    <row r="74" spans="1:15" x14ac:dyDescent="0.25">
      <c r="A74" s="21" t="s">
        <v>107</v>
      </c>
      <c r="B74" s="15" t="s">
        <v>108</v>
      </c>
      <c r="C74" s="15"/>
      <c r="D74" s="16">
        <v>1</v>
      </c>
      <c r="E74" s="16">
        <v>1</v>
      </c>
      <c r="F74" s="23" t="s">
        <v>77</v>
      </c>
      <c r="G74" s="61">
        <v>500</v>
      </c>
      <c r="H74" s="24">
        <f>D74*E74*G74</f>
        <v>500</v>
      </c>
      <c r="I74" s="68"/>
      <c r="J74" s="41">
        <v>1</v>
      </c>
      <c r="K74" s="42">
        <v>1</v>
      </c>
      <c r="L74" s="43">
        <v>500</v>
      </c>
      <c r="M74" s="52">
        <f>J74*L74</f>
        <v>500</v>
      </c>
      <c r="N74" s="52">
        <f>H74-M74</f>
        <v>0</v>
      </c>
      <c r="O74" s="53"/>
    </row>
    <row r="75" spans="1:15" x14ac:dyDescent="0.25">
      <c r="A75" s="21"/>
      <c r="B75" s="15"/>
      <c r="C75" s="15"/>
      <c r="D75" s="16"/>
      <c r="E75" s="16"/>
      <c r="F75" s="23"/>
      <c r="G75" s="61"/>
      <c r="H75" s="24"/>
      <c r="I75" s="39"/>
      <c r="J75" s="41"/>
      <c r="K75" s="42"/>
      <c r="L75" s="43"/>
      <c r="M75" s="52"/>
      <c r="N75" s="52"/>
      <c r="O75" s="53"/>
    </row>
    <row r="76" spans="1:15" ht="13.95" customHeight="1" x14ac:dyDescent="0.25">
      <c r="A76" s="21"/>
      <c r="B76" s="15"/>
      <c r="C76" s="15"/>
      <c r="D76" s="16"/>
      <c r="E76" s="16"/>
      <c r="F76" s="23"/>
      <c r="G76" s="61"/>
      <c r="H76" s="24"/>
      <c r="I76" s="39"/>
      <c r="J76" s="41"/>
      <c r="K76" s="42"/>
      <c r="L76" s="43"/>
      <c r="M76" s="52"/>
      <c r="N76" s="52"/>
      <c r="O76" s="53"/>
    </row>
    <row r="77" spans="1:15" ht="13.95" customHeight="1" x14ac:dyDescent="0.25">
      <c r="A77" s="21"/>
      <c r="B77" s="15"/>
      <c r="C77" s="15"/>
      <c r="D77" s="16"/>
      <c r="E77" s="16"/>
      <c r="F77" s="27"/>
      <c r="G77" s="61"/>
      <c r="H77" s="24"/>
      <c r="I77" s="15"/>
      <c r="J77" s="42"/>
      <c r="K77" s="42"/>
      <c r="L77" s="43"/>
      <c r="M77" s="52"/>
      <c r="N77" s="52"/>
      <c r="O77" s="53"/>
    </row>
    <row r="78" spans="1:15" ht="13.95" customHeight="1" x14ac:dyDescent="0.25">
      <c r="A78" s="21"/>
      <c r="B78" s="79"/>
      <c r="C78" s="79"/>
      <c r="D78" s="16"/>
      <c r="E78" s="16"/>
      <c r="F78" s="81"/>
      <c r="G78" s="61"/>
      <c r="H78" s="24"/>
      <c r="I78" s="15"/>
      <c r="J78" s="42"/>
      <c r="K78" s="42"/>
      <c r="L78" s="43"/>
      <c r="M78" s="52"/>
      <c r="N78" s="52"/>
      <c r="O78" s="53"/>
    </row>
    <row r="79" spans="1:15" ht="13.95" customHeight="1" x14ac:dyDescent="0.25">
      <c r="A79" s="21"/>
      <c r="B79" s="79"/>
      <c r="C79" s="79"/>
      <c r="D79" s="16"/>
      <c r="E79" s="16"/>
      <c r="F79" s="23"/>
      <c r="G79" s="61"/>
      <c r="H79" s="24"/>
      <c r="I79" s="15"/>
      <c r="J79" s="42"/>
      <c r="K79" s="42"/>
      <c r="L79" s="43"/>
      <c r="M79" s="52"/>
      <c r="N79" s="52"/>
      <c r="O79" s="53"/>
    </row>
    <row r="80" spans="1:15" ht="16.5" customHeight="1" x14ac:dyDescent="0.25">
      <c r="A80" s="185" t="s">
        <v>73</v>
      </c>
      <c r="B80" s="186"/>
      <c r="C80" s="186"/>
      <c r="D80" s="186"/>
      <c r="E80" s="186"/>
      <c r="F80" s="186"/>
      <c r="G80" s="187"/>
      <c r="H80" s="26">
        <f>SUM(H74:H79)</f>
        <v>500</v>
      </c>
      <c r="I80" s="39"/>
      <c r="J80" s="41"/>
      <c r="K80" s="42"/>
      <c r="L80" s="43"/>
      <c r="M80" s="54">
        <f>SUM(M74:M76)</f>
        <v>500</v>
      </c>
      <c r="N80" s="54">
        <f t="shared" ref="N80:N81" si="13">H80-M80</f>
        <v>0</v>
      </c>
      <c r="O80" s="53"/>
    </row>
    <row r="81" spans="1:15" s="1" customFormat="1" ht="19.5" customHeight="1" x14ac:dyDescent="0.25">
      <c r="A81" s="57" t="s">
        <v>109</v>
      </c>
      <c r="B81" s="58"/>
      <c r="C81" s="58"/>
      <c r="D81" s="58"/>
      <c r="E81" s="58"/>
      <c r="F81" s="58"/>
      <c r="G81" s="63"/>
      <c r="H81" s="64">
        <f>SUM(H32+H52+H60+H65+H71+H80)*1.06</f>
        <v>15137.647999999999</v>
      </c>
      <c r="I81" s="69"/>
      <c r="J81" s="70"/>
      <c r="K81" s="63"/>
      <c r="L81" s="71"/>
      <c r="M81" s="73">
        <f>SUM(M32+M52+M60+M65+M71+M80)*1.06</f>
        <v>12169.124360000002</v>
      </c>
      <c r="N81" s="73">
        <f t="shared" si="13"/>
        <v>2968.5236399999976</v>
      </c>
      <c r="O81" s="74"/>
    </row>
    <row r="82" spans="1:15" ht="33.75" customHeight="1" x14ac:dyDescent="0.25">
      <c r="A82" s="200" t="s">
        <v>110</v>
      </c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</row>
    <row r="83" spans="1:15" ht="35.25" customHeight="1" x14ac:dyDescent="0.25">
      <c r="A83" s="99"/>
      <c r="B83" s="202" t="s">
        <v>111</v>
      </c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</row>
    <row r="84" spans="1:15" ht="32.25" customHeight="1" x14ac:dyDescent="0.25">
      <c r="A84" s="59"/>
      <c r="B84" s="60" t="s">
        <v>112</v>
      </c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75"/>
    </row>
    <row r="85" spans="1:15" ht="32.25" customHeight="1" x14ac:dyDescent="0.25">
      <c r="A85" s="59"/>
      <c r="B85" s="60" t="s">
        <v>113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75"/>
    </row>
  </sheetData>
  <mergeCells count="44">
    <mergeCell ref="B73:I73"/>
    <mergeCell ref="J73:N73"/>
    <mergeCell ref="A80:G80"/>
    <mergeCell ref="A82:O82"/>
    <mergeCell ref="B83:O83"/>
    <mergeCell ref="J54:N54"/>
    <mergeCell ref="D55:E55"/>
    <mergeCell ref="D56:E56"/>
    <mergeCell ref="D57:E57"/>
    <mergeCell ref="A71:G71"/>
    <mergeCell ref="D59:E59"/>
    <mergeCell ref="D61:E61"/>
    <mergeCell ref="B62:H62"/>
    <mergeCell ref="J62:N62"/>
    <mergeCell ref="D63:E63"/>
    <mergeCell ref="A65:G65"/>
    <mergeCell ref="D66:E66"/>
    <mergeCell ref="B67:I67"/>
    <mergeCell ref="D68:E68"/>
    <mergeCell ref="D69:E69"/>
    <mergeCell ref="D70:E70"/>
    <mergeCell ref="B22:B25"/>
    <mergeCell ref="D58:E58"/>
    <mergeCell ref="A26:A30"/>
    <mergeCell ref="B26:B30"/>
    <mergeCell ref="A32:G32"/>
    <mergeCell ref="B34:H34"/>
    <mergeCell ref="D53:E53"/>
    <mergeCell ref="D64:E64"/>
    <mergeCell ref="B9:H9"/>
    <mergeCell ref="J9:O9"/>
    <mergeCell ref="A1:I1"/>
    <mergeCell ref="D4:F4"/>
    <mergeCell ref="A7:F7"/>
    <mergeCell ref="G7:I7"/>
    <mergeCell ref="J7:O7"/>
    <mergeCell ref="J34:O34"/>
    <mergeCell ref="A52:G52"/>
    <mergeCell ref="A10:A17"/>
    <mergeCell ref="B10:B17"/>
    <mergeCell ref="A18:A21"/>
    <mergeCell ref="B18:B21"/>
    <mergeCell ref="I18:I25"/>
    <mergeCell ref="A22:A25"/>
  </mergeCells>
  <phoneticPr fontId="28" type="noConversion"/>
  <dataValidations count="1">
    <dataValidation type="list" allowBlank="1" showInputMessage="1" showErrorMessage="1" sqref="I10:I12 I14:I17" xr:uid="{12231749-E875-4AC5-89B7-E8A5A22A5DB0}">
      <formula1>$L$1:$L$5</formula1>
    </dataValidation>
  </dataValidations>
  <pageMargins left="0.69930555555555596" right="0.69930555555555596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袁少晨</cp:lastModifiedBy>
  <cp:lastPrinted>2021-07-05T01:04:53Z</cp:lastPrinted>
  <dcterms:created xsi:type="dcterms:W3CDTF">2021-06-29T14:52:00Z</dcterms:created>
  <dcterms:modified xsi:type="dcterms:W3CDTF">2021-08-13T06:55:25Z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