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</sheets>
  <definedNames>
    <definedName name="_xlnm._FilterDatabase" localSheetId="0" hidden="1">Sheet1!$A$1:$G$40</definedName>
  </definedNames>
  <calcPr calcId="144525"/>
</workbook>
</file>

<file path=xl/sharedStrings.xml><?xml version="1.0" encoding="utf-8"?>
<sst xmlns="http://schemas.openxmlformats.org/spreadsheetml/2006/main" count="171">
  <si>
    <t>序号</t>
  </si>
  <si>
    <t>区域</t>
  </si>
  <si>
    <t>客户姓名</t>
  </si>
  <si>
    <t>医院名称</t>
  </si>
  <si>
    <t>金额</t>
  </si>
  <si>
    <t>代表账户信息</t>
  </si>
  <si>
    <t>备注</t>
  </si>
  <si>
    <t>1</t>
  </si>
  <si>
    <t>华东大区</t>
  </si>
  <si>
    <t>张洁</t>
  </si>
  <si>
    <t>杭州市第一人民医院</t>
  </si>
  <si>
    <t>褚庆祥，工商银行 杭州江城支行，6222021202024143118</t>
  </si>
  <si>
    <t>2</t>
  </si>
  <si>
    <t>夏晓芳</t>
  </si>
  <si>
    <t>浙江大学医学院附属第二医院</t>
  </si>
  <si>
    <t>唐磊，中国工商银行杭州益乐支行，6222021202026937921</t>
  </si>
  <si>
    <t>3</t>
  </si>
  <si>
    <t>丁炜宏</t>
  </si>
  <si>
    <t>上海华山医院</t>
  </si>
  <si>
    <t>张乐乐，</t>
  </si>
  <si>
    <t>4</t>
  </si>
  <si>
    <t>朱汝健</t>
  </si>
  <si>
    <t>上海市浦东医院</t>
  </si>
  <si>
    <t>张悦，招商银行 上海分行周浦支行，6214832141871769</t>
  </si>
  <si>
    <t>5</t>
  </si>
  <si>
    <t>张正望</t>
  </si>
  <si>
    <t>华东医院</t>
  </si>
  <si>
    <t>丁雅男，</t>
  </si>
  <si>
    <t>6</t>
  </si>
  <si>
    <t>金重睿</t>
  </si>
  <si>
    <t>第六人民医院</t>
  </si>
  <si>
    <t>宿娜，工商银行，6212261001030531294</t>
  </si>
  <si>
    <t>7</t>
  </si>
  <si>
    <t>刘智勇</t>
  </si>
  <si>
    <t>海军军医大学附属长海医院</t>
  </si>
  <si>
    <t>廖维依，</t>
  </si>
  <si>
    <t>8</t>
  </si>
  <si>
    <t>宋奇翔</t>
  </si>
  <si>
    <t>9</t>
  </si>
  <si>
    <t>赵炜</t>
  </si>
  <si>
    <t>上海市第一人民医院</t>
  </si>
  <si>
    <t>杨洋，工行黄浦南市支行，6222021001048972795</t>
  </si>
  <si>
    <t>10</t>
  </si>
  <si>
    <t>京津大区</t>
  </si>
  <si>
    <t>罗飞</t>
  </si>
  <si>
    <t>天津市人民医院</t>
  </si>
  <si>
    <t>陈春月，工商银行红旗路支行，6212260302006882070</t>
  </si>
  <si>
    <t>11</t>
  </si>
  <si>
    <t>唐琦</t>
  </si>
  <si>
    <t>北京大学第一医院</t>
  </si>
  <si>
    <t>张婷，中国银行北京市北苑支行，4563510100880208750</t>
  </si>
  <si>
    <t>12</t>
  </si>
  <si>
    <t>胡浩</t>
  </si>
  <si>
    <t>北京大学人民医院</t>
  </si>
  <si>
    <t>李敬，招商银行北京东方广场支行，6214850105011008</t>
  </si>
  <si>
    <t>13</t>
  </si>
  <si>
    <t>黄庆波</t>
  </si>
  <si>
    <t>中国人民解放军总医院</t>
  </si>
  <si>
    <t>张钊，工商银行北京市市辖区通州运河迎宾支行，6212260200064332113</t>
  </si>
  <si>
    <t>14</t>
  </si>
  <si>
    <t>王伟</t>
  </si>
  <si>
    <t>北京同仁医院</t>
  </si>
  <si>
    <t>15</t>
  </si>
  <si>
    <t>龚侃</t>
  </si>
  <si>
    <t>无需报销</t>
  </si>
  <si>
    <t>16</t>
  </si>
  <si>
    <t>张建忠</t>
  </si>
  <si>
    <t>北京朝阳医院</t>
  </si>
  <si>
    <t>17</t>
  </si>
  <si>
    <t>东北大区</t>
  </si>
  <si>
    <t>陈小楠</t>
  </si>
  <si>
    <t xml:space="preserve">沈阳盛京医院 </t>
  </si>
  <si>
    <t>李莹莹</t>
  </si>
  <si>
    <t>18</t>
  </si>
  <si>
    <t>陈启光</t>
  </si>
  <si>
    <t>中国医科大学附属第一医院</t>
  </si>
  <si>
    <t>王薇，工商银行，6222023301042304724</t>
  </si>
  <si>
    <t>19</t>
  </si>
  <si>
    <t>华南大区</t>
  </si>
  <si>
    <t>赖庆权</t>
  </si>
  <si>
    <t>泉州市东南医院</t>
  </si>
  <si>
    <t>赵庚，6222023602076182633</t>
  </si>
  <si>
    <t>20</t>
  </si>
  <si>
    <t>张彩霞</t>
  </si>
  <si>
    <t>中山大学附属第二医院</t>
  </si>
  <si>
    <t>21</t>
  </si>
  <si>
    <t>吴芃</t>
  </si>
  <si>
    <t>南方医科大学南方医院</t>
  </si>
  <si>
    <t>22</t>
  </si>
  <si>
    <t>周邦奋</t>
  </si>
  <si>
    <t>海南医学院第一附属医院</t>
  </si>
  <si>
    <t>23</t>
  </si>
  <si>
    <t>袁渊</t>
  </si>
  <si>
    <t>香港大学深圳医院</t>
  </si>
  <si>
    <t>24</t>
  </si>
  <si>
    <t>张崇刚</t>
  </si>
  <si>
    <t>中山大学附属第一医院</t>
  </si>
  <si>
    <t>25</t>
  </si>
  <si>
    <t>倪梁朝</t>
  </si>
  <si>
    <t>北京大学深圳医院</t>
  </si>
  <si>
    <t>26</t>
  </si>
  <si>
    <t>张楠根</t>
  </si>
  <si>
    <t>厦门大学附属中山医院</t>
  </si>
  <si>
    <t>27</t>
  </si>
  <si>
    <t>陈鹏亮</t>
  </si>
  <si>
    <t>28</t>
  </si>
  <si>
    <t>华中大区</t>
  </si>
  <si>
    <t>贾招辉</t>
  </si>
  <si>
    <t>河南科技大学第一附属医院</t>
  </si>
  <si>
    <t>王莹，浦发银行武汉分行常青支行，6217922152095031</t>
  </si>
  <si>
    <t>29</t>
  </si>
  <si>
    <t>杜涛</t>
  </si>
  <si>
    <t>河南省人民医院</t>
  </si>
  <si>
    <t>30</t>
  </si>
  <si>
    <t>卫超</t>
  </si>
  <si>
    <t>华中科技大学同济医学院附属同济医院</t>
  </si>
  <si>
    <t>31</t>
  </si>
  <si>
    <t>张璐</t>
  </si>
  <si>
    <t>武汉市第六医院</t>
  </si>
  <si>
    <t>32</t>
  </si>
  <si>
    <t>黎云</t>
  </si>
  <si>
    <t>武汉市五医院</t>
  </si>
  <si>
    <t>33</t>
  </si>
  <si>
    <t>华北大区</t>
  </si>
  <si>
    <t>杨士杰</t>
  </si>
  <si>
    <t>河北医科大学附属第三医院</t>
  </si>
  <si>
    <t>郭英坤，石家庄桥西世纪支，6212260402004984710</t>
  </si>
  <si>
    <t>34</t>
  </si>
  <si>
    <t>茹峰</t>
  </si>
  <si>
    <t>山西医科大学第一医院</t>
  </si>
  <si>
    <t>邓岚，中国工商银行五一路支行，6217230502001861021</t>
  </si>
  <si>
    <t>35</t>
  </si>
  <si>
    <t>华西大区</t>
  </si>
  <si>
    <t>朱科</t>
  </si>
  <si>
    <t>成都市金牛区人民医院</t>
  </si>
  <si>
    <t>肖琴梅</t>
  </si>
  <si>
    <t>36</t>
  </si>
  <si>
    <t>陈娟</t>
  </si>
  <si>
    <t>陕西省人民医院</t>
  </si>
  <si>
    <t>李永康，招商银行  小寨支行，6214831294028201</t>
  </si>
  <si>
    <t>37</t>
  </si>
  <si>
    <t>黄从军</t>
  </si>
  <si>
    <t>贵阳中医学院附属第二医院</t>
  </si>
  <si>
    <t>郭铁，中国工商银行贵阳宅吉分行，6212262402009910429</t>
  </si>
  <si>
    <t>38</t>
  </si>
  <si>
    <t>敖建平</t>
  </si>
  <si>
    <t>泸州市人民医院</t>
  </si>
  <si>
    <t>魏培冲，工商银行，6222022304002640757</t>
  </si>
  <si>
    <t>总计</t>
  </si>
  <si>
    <t>孙宇</t>
  </si>
  <si>
    <t>安斯泰来</t>
  </si>
  <si>
    <t>张俊怡</t>
  </si>
  <si>
    <t>沈小波</t>
  </si>
  <si>
    <t>赵赓</t>
  </si>
  <si>
    <t>葛鹏飞</t>
  </si>
  <si>
    <t>蒋欣</t>
  </si>
  <si>
    <t>谷鹏</t>
  </si>
  <si>
    <t>Linda</t>
  </si>
  <si>
    <t>卜磊</t>
  </si>
  <si>
    <t>徐坤</t>
  </si>
  <si>
    <t>赵洵</t>
  </si>
  <si>
    <t>杜超</t>
  </si>
  <si>
    <t>刘立君</t>
  </si>
  <si>
    <t>牛蕾</t>
  </si>
  <si>
    <t>徐星</t>
  </si>
  <si>
    <t>丛敏</t>
  </si>
  <si>
    <t>邱玥珩</t>
  </si>
  <si>
    <t>杨明</t>
  </si>
  <si>
    <t>黄铭</t>
  </si>
  <si>
    <t>李敬</t>
  </si>
  <si>
    <t>内部人员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</si>
</sst>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[$-409]d\/mmm\/yy;@"/>
  </numFmts>
  <fonts count="23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1"/>
      <color theme="1"/>
      <name val="华文细黑"/>
      <charset val="134"/>
    </font>
    <font>
      <sz val="10"/>
      <color theme="1"/>
      <name val="微软雅黑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177" fontId="9" fillId="0" borderId="0">
      <protection locked="0"/>
    </xf>
    <xf numFmtId="0" fontId="18" fillId="9" borderId="9" applyNumberFormat="0" applyAlignment="0" applyProtection="0">
      <alignment vertical="center"/>
    </xf>
    <xf numFmtId="0" fontId="13" fillId="16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7" fontId="9" fillId="0" borderId="0">
      <alignment horizontal="justify" vertical="justify" textRotation="127" wrapText="1"/>
      <protection hidden="1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2" fillId="2" borderId="1" xfId="50" applyFont="1" applyFill="1" applyBorder="1" applyAlignment="1" applyProtection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top" wrapText="1"/>
    </xf>
    <xf numFmtId="176" fontId="2" fillId="2" borderId="1" xfId="5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第二届急危重症高峰论坛参会信息total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9D08E"/>
      <color rgb="00D9D9D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topLeftCell="A19" workbookViewId="0">
      <selection activeCell="F50" sqref="F50"/>
    </sheetView>
  </sheetViews>
  <sheetFormatPr defaultColWidth="9" defaultRowHeight="13.5" outlineLevelCol="6"/>
  <cols>
    <col min="1" max="1" width="5.875" style="8" customWidth="1"/>
    <col min="2" max="2" width="9" style="8"/>
    <col min="3" max="3" width="10.25" style="9" customWidth="1"/>
    <col min="4" max="4" width="33.5" style="9" customWidth="1"/>
    <col min="5" max="5" width="9.875" customWidth="1"/>
    <col min="6" max="6" width="62" style="10" customWidth="1"/>
    <col min="7" max="7" width="15.625" customWidth="1"/>
  </cols>
  <sheetData>
    <row r="1" ht="15.75" spans="1:7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5" t="s">
        <v>6</v>
      </c>
    </row>
    <row r="2" ht="15.75" spans="1:7">
      <c r="A2" s="3" t="s">
        <v>7</v>
      </c>
      <c r="B2" s="3" t="s">
        <v>8</v>
      </c>
      <c r="C2" s="5" t="s">
        <v>9</v>
      </c>
      <c r="D2" s="5" t="s">
        <v>10</v>
      </c>
      <c r="E2" s="7">
        <v>231.74</v>
      </c>
      <c r="F2" s="16" t="s">
        <v>11</v>
      </c>
      <c r="G2" s="17"/>
    </row>
    <row r="3" ht="15.75" spans="1:7">
      <c r="A3" s="3" t="s">
        <v>12</v>
      </c>
      <c r="B3" s="3" t="s">
        <v>8</v>
      </c>
      <c r="C3" s="2" t="s">
        <v>13</v>
      </c>
      <c r="D3" s="2" t="s">
        <v>14</v>
      </c>
      <c r="E3" s="7">
        <v>241.1</v>
      </c>
      <c r="F3" s="16" t="s">
        <v>15</v>
      </c>
      <c r="G3" s="17"/>
    </row>
    <row r="4" ht="15.75" spans="1:7">
      <c r="A4" s="3" t="s">
        <v>16</v>
      </c>
      <c r="B4" s="3" t="s">
        <v>8</v>
      </c>
      <c r="C4" s="2" t="s">
        <v>17</v>
      </c>
      <c r="D4" s="2" t="s">
        <v>18</v>
      </c>
      <c r="E4" s="7">
        <v>270.57</v>
      </c>
      <c r="F4" s="16" t="s">
        <v>19</v>
      </c>
      <c r="G4" s="17"/>
    </row>
    <row r="5" ht="15.75" spans="1:7">
      <c r="A5" s="3" t="s">
        <v>20</v>
      </c>
      <c r="B5" s="3" t="s">
        <v>8</v>
      </c>
      <c r="C5" s="2" t="s">
        <v>21</v>
      </c>
      <c r="D5" s="2" t="s">
        <v>22</v>
      </c>
      <c r="E5" s="7">
        <v>467</v>
      </c>
      <c r="F5" s="16" t="s">
        <v>23</v>
      </c>
      <c r="G5" s="17"/>
    </row>
    <row r="6" ht="15.75" spans="1:7">
      <c r="A6" s="3" t="s">
        <v>24</v>
      </c>
      <c r="B6" s="3" t="s">
        <v>8</v>
      </c>
      <c r="C6" s="2" t="s">
        <v>25</v>
      </c>
      <c r="D6" s="2" t="s">
        <v>26</v>
      </c>
      <c r="E6" s="7">
        <v>386</v>
      </c>
      <c r="F6" s="16" t="s">
        <v>27</v>
      </c>
      <c r="G6" s="17"/>
    </row>
    <row r="7" ht="15.75" spans="1:7">
      <c r="A7" s="3" t="s">
        <v>28</v>
      </c>
      <c r="B7" s="3" t="s">
        <v>8</v>
      </c>
      <c r="C7" s="2" t="s">
        <v>29</v>
      </c>
      <c r="D7" s="2" t="s">
        <v>30</v>
      </c>
      <c r="E7" s="7">
        <v>152</v>
      </c>
      <c r="F7" s="16" t="s">
        <v>31</v>
      </c>
      <c r="G7" s="17"/>
    </row>
    <row r="8" ht="15.75" spans="1:7">
      <c r="A8" s="3" t="s">
        <v>32</v>
      </c>
      <c r="B8" s="3" t="s">
        <v>8</v>
      </c>
      <c r="C8" s="2" t="s">
        <v>33</v>
      </c>
      <c r="D8" s="2" t="s">
        <v>34</v>
      </c>
      <c r="E8" s="7">
        <v>1181.25</v>
      </c>
      <c r="F8" s="16" t="s">
        <v>35</v>
      </c>
      <c r="G8" s="17"/>
    </row>
    <row r="9" ht="15.75" spans="1:7">
      <c r="A9" s="3" t="s">
        <v>36</v>
      </c>
      <c r="B9" s="3" t="s">
        <v>8</v>
      </c>
      <c r="C9" s="2" t="s">
        <v>37</v>
      </c>
      <c r="D9" s="2" t="s">
        <v>34</v>
      </c>
      <c r="E9" s="7"/>
      <c r="F9" s="16"/>
      <c r="G9" s="17"/>
    </row>
    <row r="10" ht="15.75" spans="1:7">
      <c r="A10" s="3" t="s">
        <v>38</v>
      </c>
      <c r="B10" s="3" t="s">
        <v>8</v>
      </c>
      <c r="C10" s="5" t="s">
        <v>39</v>
      </c>
      <c r="D10" s="5" t="s">
        <v>40</v>
      </c>
      <c r="E10" s="7">
        <f>122.28+187.13</f>
        <v>309.41</v>
      </c>
      <c r="F10" s="16" t="s">
        <v>41</v>
      </c>
      <c r="G10" s="17"/>
    </row>
    <row r="11" ht="15.75" spans="1:7">
      <c r="A11" s="3" t="s">
        <v>42</v>
      </c>
      <c r="B11" s="3" t="s">
        <v>43</v>
      </c>
      <c r="C11" s="2" t="s">
        <v>44</v>
      </c>
      <c r="D11" s="7" t="s">
        <v>45</v>
      </c>
      <c r="E11" s="7">
        <v>181</v>
      </c>
      <c r="F11" s="16" t="s">
        <v>46</v>
      </c>
      <c r="G11" s="17"/>
    </row>
    <row r="12" ht="15.75" spans="1:7">
      <c r="A12" s="3" t="s">
        <v>47</v>
      </c>
      <c r="B12" s="3" t="s">
        <v>43</v>
      </c>
      <c r="C12" s="2" t="s">
        <v>48</v>
      </c>
      <c r="D12" s="7" t="s">
        <v>49</v>
      </c>
      <c r="E12" s="7">
        <f>66.46+187.53</f>
        <v>253.99</v>
      </c>
      <c r="F12" s="16" t="s">
        <v>50</v>
      </c>
      <c r="G12" s="17"/>
    </row>
    <row r="13" ht="15.75" spans="1:7">
      <c r="A13" s="3" t="s">
        <v>51</v>
      </c>
      <c r="B13" s="3" t="s">
        <v>43</v>
      </c>
      <c r="C13" s="2" t="s">
        <v>52</v>
      </c>
      <c r="D13" s="7" t="s">
        <v>53</v>
      </c>
      <c r="E13" s="7">
        <f>230.03+274.29</f>
        <v>504.32</v>
      </c>
      <c r="F13" s="16" t="s">
        <v>54</v>
      </c>
      <c r="G13" s="17"/>
    </row>
    <row r="14" ht="15.75" spans="1:7">
      <c r="A14" s="3" t="s">
        <v>55</v>
      </c>
      <c r="B14" s="3" t="s">
        <v>43</v>
      </c>
      <c r="C14" s="5" t="s">
        <v>56</v>
      </c>
      <c r="D14" s="5" t="s">
        <v>57</v>
      </c>
      <c r="E14" s="7">
        <f>288.92+286.48</f>
        <v>575.4</v>
      </c>
      <c r="F14" s="16" t="s">
        <v>58</v>
      </c>
      <c r="G14" s="17"/>
    </row>
    <row r="15" ht="15.75" spans="1:7">
      <c r="A15" s="3" t="s">
        <v>59</v>
      </c>
      <c r="B15" s="2" t="s">
        <v>43</v>
      </c>
      <c r="C15" s="2" t="s">
        <v>60</v>
      </c>
      <c r="D15" s="7" t="s">
        <v>61</v>
      </c>
      <c r="E15" s="7">
        <v>287.73</v>
      </c>
      <c r="F15" s="16" t="s">
        <v>54</v>
      </c>
      <c r="G15" s="17"/>
    </row>
    <row r="16" ht="15.75" spans="1:7">
      <c r="A16" s="3" t="s">
        <v>62</v>
      </c>
      <c r="B16" s="2" t="s">
        <v>43</v>
      </c>
      <c r="C16" s="2" t="s">
        <v>63</v>
      </c>
      <c r="D16" s="7" t="s">
        <v>49</v>
      </c>
      <c r="E16" s="7">
        <v>0</v>
      </c>
      <c r="F16" s="16" t="s">
        <v>64</v>
      </c>
      <c r="G16" s="17"/>
    </row>
    <row r="17" ht="15.75" spans="1:7">
      <c r="A17" s="3" t="s">
        <v>65</v>
      </c>
      <c r="B17" s="3" t="s">
        <v>43</v>
      </c>
      <c r="C17" s="2" t="s">
        <v>66</v>
      </c>
      <c r="D17" s="7" t="s">
        <v>67</v>
      </c>
      <c r="E17" s="7">
        <f>291.15+262.3</f>
        <v>553.45</v>
      </c>
      <c r="F17" s="16" t="s">
        <v>54</v>
      </c>
      <c r="G17" s="17"/>
    </row>
    <row r="18" ht="15.75" spans="1:7">
      <c r="A18" s="3" t="s">
        <v>68</v>
      </c>
      <c r="B18" s="3" t="s">
        <v>69</v>
      </c>
      <c r="C18" s="5" t="s">
        <v>70</v>
      </c>
      <c r="D18" s="5" t="s">
        <v>71</v>
      </c>
      <c r="E18" s="7">
        <f>120+122</f>
        <v>242</v>
      </c>
      <c r="F18" s="16" t="s">
        <v>72</v>
      </c>
      <c r="G18" s="17"/>
    </row>
    <row r="19" ht="15.75" spans="1:7">
      <c r="A19" s="3" t="s">
        <v>73</v>
      </c>
      <c r="B19" s="3" t="s">
        <v>69</v>
      </c>
      <c r="C19" s="2" t="s">
        <v>74</v>
      </c>
      <c r="D19" s="2" t="s">
        <v>75</v>
      </c>
      <c r="E19" s="7">
        <v>365</v>
      </c>
      <c r="F19" s="16" t="s">
        <v>76</v>
      </c>
      <c r="G19" s="18"/>
    </row>
    <row r="20" ht="15.75" spans="1:7">
      <c r="A20" s="3" t="s">
        <v>77</v>
      </c>
      <c r="B20" s="3" t="s">
        <v>78</v>
      </c>
      <c r="C20" s="2" t="s">
        <v>79</v>
      </c>
      <c r="D20" s="7" t="s">
        <v>80</v>
      </c>
      <c r="E20" s="7">
        <v>78.85</v>
      </c>
      <c r="F20" s="16" t="s">
        <v>81</v>
      </c>
      <c r="G20" s="17"/>
    </row>
    <row r="21" ht="15.75" spans="1:7">
      <c r="A21" s="3" t="s">
        <v>82</v>
      </c>
      <c r="B21" s="3" t="s">
        <v>78</v>
      </c>
      <c r="C21" s="5" t="s">
        <v>83</v>
      </c>
      <c r="D21" s="7" t="s">
        <v>84</v>
      </c>
      <c r="E21" s="7">
        <f>231.68+229.34</f>
        <v>461.02</v>
      </c>
      <c r="F21" s="16"/>
      <c r="G21" s="17"/>
    </row>
    <row r="22" ht="15.75" spans="1:7">
      <c r="A22" s="3" t="s">
        <v>85</v>
      </c>
      <c r="B22" s="3" t="s">
        <v>78</v>
      </c>
      <c r="C22" s="5" t="s">
        <v>86</v>
      </c>
      <c r="D22" s="7" t="s">
        <v>87</v>
      </c>
      <c r="E22" s="7">
        <f>144.44+208.72</f>
        <v>353.16</v>
      </c>
      <c r="F22" s="16"/>
      <c r="G22" s="17"/>
    </row>
    <row r="23" ht="15.75" spans="1:7">
      <c r="A23" s="3" t="s">
        <v>88</v>
      </c>
      <c r="B23" s="3" t="s">
        <v>78</v>
      </c>
      <c r="C23" s="2" t="s">
        <v>89</v>
      </c>
      <c r="D23" s="7" t="s">
        <v>90</v>
      </c>
      <c r="E23" s="7">
        <f>67.16+72.76</f>
        <v>139.92</v>
      </c>
      <c r="F23" s="16"/>
      <c r="G23" s="17"/>
    </row>
    <row r="24" ht="15.75" spans="1:7">
      <c r="A24" s="3" t="s">
        <v>91</v>
      </c>
      <c r="B24" s="3" t="s">
        <v>78</v>
      </c>
      <c r="C24" s="2" t="s">
        <v>92</v>
      </c>
      <c r="D24" s="7" t="s">
        <v>93</v>
      </c>
      <c r="E24" s="7">
        <f>223.52</f>
        <v>223.52</v>
      </c>
      <c r="F24" s="16"/>
      <c r="G24" s="17"/>
    </row>
    <row r="25" ht="15.75" spans="1:7">
      <c r="A25" s="3" t="s">
        <v>94</v>
      </c>
      <c r="B25" s="3" t="s">
        <v>78</v>
      </c>
      <c r="C25" s="2" t="s">
        <v>95</v>
      </c>
      <c r="D25" s="7" t="s">
        <v>96</v>
      </c>
      <c r="E25" s="7">
        <f>374.86</f>
        <v>374.86</v>
      </c>
      <c r="F25" s="16"/>
      <c r="G25" s="17"/>
    </row>
    <row r="26" ht="15.75" spans="1:7">
      <c r="A26" s="3" t="s">
        <v>97</v>
      </c>
      <c r="B26" s="3" t="s">
        <v>78</v>
      </c>
      <c r="C26" s="2" t="s">
        <v>98</v>
      </c>
      <c r="D26" s="7" t="s">
        <v>99</v>
      </c>
      <c r="E26" s="7">
        <f>235.8</f>
        <v>235.8</v>
      </c>
      <c r="F26" s="16"/>
      <c r="G26" s="17"/>
    </row>
    <row r="27" ht="15.75" spans="1:7">
      <c r="A27" s="3" t="s">
        <v>100</v>
      </c>
      <c r="B27" s="19" t="s">
        <v>78</v>
      </c>
      <c r="C27" s="2" t="s">
        <v>101</v>
      </c>
      <c r="D27" s="2" t="s">
        <v>102</v>
      </c>
      <c r="E27" s="7">
        <f>49.84+62.01</f>
        <v>111.85</v>
      </c>
      <c r="F27" s="16"/>
      <c r="G27" s="17"/>
    </row>
    <row r="28" ht="15.75" spans="1:7">
      <c r="A28" s="3" t="s">
        <v>103</v>
      </c>
      <c r="B28" s="19" t="s">
        <v>78</v>
      </c>
      <c r="C28" s="2" t="s">
        <v>104</v>
      </c>
      <c r="D28" s="2" t="s">
        <v>87</v>
      </c>
      <c r="E28" s="7">
        <f>164.51+105.08</f>
        <v>269.59</v>
      </c>
      <c r="F28" s="16"/>
      <c r="G28" s="17"/>
    </row>
    <row r="29" ht="15.75" spans="1:7">
      <c r="A29" s="3" t="s">
        <v>105</v>
      </c>
      <c r="B29" s="3" t="s">
        <v>106</v>
      </c>
      <c r="C29" s="5" t="s">
        <v>107</v>
      </c>
      <c r="D29" s="5" t="s">
        <v>108</v>
      </c>
      <c r="E29" s="7">
        <f>65.5+12+65.5+12+80</f>
        <v>235</v>
      </c>
      <c r="F29" s="20" t="s">
        <v>109</v>
      </c>
      <c r="G29" s="17"/>
    </row>
    <row r="30" ht="15.75" spans="1:7">
      <c r="A30" s="3" t="s">
        <v>110</v>
      </c>
      <c r="B30" s="3" t="s">
        <v>106</v>
      </c>
      <c r="C30" s="2" t="s">
        <v>111</v>
      </c>
      <c r="D30" s="7" t="s">
        <v>112</v>
      </c>
      <c r="E30" s="7">
        <f>94.51+86.4</f>
        <v>180.91</v>
      </c>
      <c r="F30" s="21"/>
      <c r="G30" s="17"/>
    </row>
    <row r="31" ht="15.75" spans="1:7">
      <c r="A31" s="3" t="s">
        <v>113</v>
      </c>
      <c r="B31" s="3" t="s">
        <v>106</v>
      </c>
      <c r="C31" s="2" t="s">
        <v>114</v>
      </c>
      <c r="D31" s="7" t="s">
        <v>115</v>
      </c>
      <c r="E31" s="7">
        <f>144.84+149.66</f>
        <v>294.5</v>
      </c>
      <c r="F31" s="21"/>
      <c r="G31" s="17"/>
    </row>
    <row r="32" ht="15.75" spans="1:7">
      <c r="A32" s="3" t="s">
        <v>116</v>
      </c>
      <c r="B32" s="3" t="s">
        <v>106</v>
      </c>
      <c r="C32" s="2" t="s">
        <v>117</v>
      </c>
      <c r="D32" s="7" t="s">
        <v>118</v>
      </c>
      <c r="E32" s="7">
        <f>72+71+15+15</f>
        <v>173</v>
      </c>
      <c r="F32" s="21"/>
      <c r="G32" s="17"/>
    </row>
    <row r="33" ht="16.5" spans="1:7">
      <c r="A33" s="3" t="s">
        <v>119</v>
      </c>
      <c r="B33" s="3" t="s">
        <v>106</v>
      </c>
      <c r="C33" s="5" t="s">
        <v>120</v>
      </c>
      <c r="D33" s="22" t="s">
        <v>121</v>
      </c>
      <c r="E33" s="7">
        <f>135+132+15+15</f>
        <v>297</v>
      </c>
      <c r="F33" s="23"/>
      <c r="G33" s="17"/>
    </row>
    <row r="34" ht="15.75" spans="1:7">
      <c r="A34" s="3" t="s">
        <v>122</v>
      </c>
      <c r="B34" s="3" t="s">
        <v>123</v>
      </c>
      <c r="C34" s="2" t="s">
        <v>124</v>
      </c>
      <c r="D34" s="2" t="s">
        <v>125</v>
      </c>
      <c r="E34" s="7">
        <v>135.17</v>
      </c>
      <c r="F34" s="16" t="s">
        <v>126</v>
      </c>
      <c r="G34" s="17"/>
    </row>
    <row r="35" ht="15.75" spans="1:7">
      <c r="A35" s="3" t="s">
        <v>127</v>
      </c>
      <c r="B35" s="3" t="s">
        <v>123</v>
      </c>
      <c r="C35" s="2" t="s">
        <v>128</v>
      </c>
      <c r="D35" s="2" t="s">
        <v>129</v>
      </c>
      <c r="E35" s="7">
        <f>57.02+57.52</f>
        <v>114.54</v>
      </c>
      <c r="F35" s="16" t="s">
        <v>130</v>
      </c>
      <c r="G35" s="17"/>
    </row>
    <row r="36" ht="15.75" spans="1:7">
      <c r="A36" s="3" t="s">
        <v>131</v>
      </c>
      <c r="B36" s="3" t="s">
        <v>132</v>
      </c>
      <c r="C36" s="2" t="s">
        <v>133</v>
      </c>
      <c r="D36" s="2" t="s">
        <v>134</v>
      </c>
      <c r="E36" s="7">
        <f>154*2</f>
        <v>308</v>
      </c>
      <c r="F36" s="16" t="s">
        <v>135</v>
      </c>
      <c r="G36" s="17"/>
    </row>
    <row r="37" ht="15.75" spans="1:7">
      <c r="A37" s="3" t="s">
        <v>136</v>
      </c>
      <c r="B37" s="3" t="s">
        <v>132</v>
      </c>
      <c r="C37" s="2" t="s">
        <v>137</v>
      </c>
      <c r="D37" s="2" t="s">
        <v>138</v>
      </c>
      <c r="E37" s="7">
        <f>159.12+128.07</f>
        <v>287.19</v>
      </c>
      <c r="F37" s="16" t="s">
        <v>139</v>
      </c>
      <c r="G37" s="17"/>
    </row>
    <row r="38" ht="15.75" spans="1:7">
      <c r="A38" s="3" t="s">
        <v>140</v>
      </c>
      <c r="B38" s="3" t="s">
        <v>132</v>
      </c>
      <c r="C38" s="2" t="s">
        <v>141</v>
      </c>
      <c r="D38" s="2" t="s">
        <v>142</v>
      </c>
      <c r="E38" s="7">
        <f>129+129</f>
        <v>258</v>
      </c>
      <c r="F38" s="16" t="s">
        <v>143</v>
      </c>
      <c r="G38" s="16"/>
    </row>
    <row r="39" ht="15.75" spans="1:7">
      <c r="A39" s="3" t="s">
        <v>144</v>
      </c>
      <c r="B39" s="2" t="s">
        <v>132</v>
      </c>
      <c r="C39" s="2" t="s">
        <v>145</v>
      </c>
      <c r="D39" s="2" t="s">
        <v>146</v>
      </c>
      <c r="E39" s="7">
        <v>1200</v>
      </c>
      <c r="F39" s="16" t="s">
        <v>147</v>
      </c>
      <c r="G39" s="17"/>
    </row>
    <row r="40" ht="15.75" spans="1:7">
      <c r="A40" s="24" t="s">
        <v>148</v>
      </c>
      <c r="B40" s="25"/>
      <c r="C40" s="25"/>
      <c r="D40" s="26"/>
      <c r="E40" s="7">
        <f>SUM(E2:E39)</f>
        <v>11933.84</v>
      </c>
      <c r="F40" s="27"/>
      <c r="G40" s="17"/>
    </row>
  </sheetData>
  <autoFilter ref="A1:G40">
    <extLst/>
  </autoFilter>
  <mergeCells count="5">
    <mergeCell ref="A40:D40"/>
    <mergeCell ref="E8:E9"/>
    <mergeCell ref="F8:F9"/>
    <mergeCell ref="F20:F28"/>
    <mergeCell ref="F29:F33"/>
  </mergeCells>
  <conditionalFormatting sqref="C18">
    <cfRule type="duplicateValues" dxfId="0" priority="2"/>
  </conditionalFormatting>
  <conditionalFormatting sqref="C29">
    <cfRule type="duplicateValues" dxfId="0" priority="1"/>
  </conditionalFormatting>
  <conditionalFormatting sqref="C32">
    <cfRule type="duplicateValues" dxfId="0" priority="3"/>
  </conditionalFormatting>
  <dataValidations count="1">
    <dataValidation type="list" allowBlank="1" showInputMessage="1" showErrorMessage="1" sqref="B12 B13 B14 B15 B18 B21 B26 B27 B30 B31 B32 B33 B35 B36 B37 B38 B39 B2:B3 B19:B20 B22:B25 B28:B29">
      <formula1>"请点击选择,京津大区,东北大区,华北大区,华中大区,华西大区,华东大区,华南大区,其他部门"</formula1>
    </dataValidation>
  </dataValidations>
  <printOptions horizontalCentered="1"/>
  <pageMargins left="0.751388888888889" right="0.751388888888889" top="1" bottom="1" header="0.507638888888889" footer="0.507638888888889"/>
  <pageSetup paperSize="9" scale="6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G17" sqref="G17"/>
    </sheetView>
  </sheetViews>
  <sheetFormatPr defaultColWidth="9" defaultRowHeight="13.5" outlineLevelCol="2"/>
  <sheetData>
    <row r="1" ht="15.75" spans="1:3">
      <c r="A1" s="1" t="s">
        <v>8</v>
      </c>
      <c r="B1" s="2" t="s">
        <v>149</v>
      </c>
      <c r="C1" s="2" t="s">
        <v>150</v>
      </c>
    </row>
    <row r="2" ht="15.75" spans="1:3">
      <c r="A2" s="1" t="s">
        <v>8</v>
      </c>
      <c r="B2" s="2" t="s">
        <v>151</v>
      </c>
      <c r="C2" s="2" t="s">
        <v>150</v>
      </c>
    </row>
    <row r="3" ht="15.75" spans="1:3">
      <c r="A3" s="3" t="s">
        <v>8</v>
      </c>
      <c r="B3" s="2" t="s">
        <v>152</v>
      </c>
      <c r="C3" s="2" t="s">
        <v>150</v>
      </c>
    </row>
    <row r="4" ht="15.75" spans="1:3">
      <c r="A4" s="3" t="s">
        <v>78</v>
      </c>
      <c r="B4" s="2" t="s">
        <v>153</v>
      </c>
      <c r="C4" s="4" t="s">
        <v>150</v>
      </c>
    </row>
    <row r="5" ht="15.75" spans="1:3">
      <c r="A5" s="3" t="s">
        <v>78</v>
      </c>
      <c r="B5" s="5" t="s">
        <v>154</v>
      </c>
      <c r="C5" s="4" t="s">
        <v>150</v>
      </c>
    </row>
    <row r="6" ht="15.75" spans="1:3">
      <c r="A6" s="3" t="s">
        <v>106</v>
      </c>
      <c r="B6" s="6" t="s">
        <v>155</v>
      </c>
      <c r="C6" s="7" t="s">
        <v>150</v>
      </c>
    </row>
    <row r="7" ht="15.75" spans="1:3">
      <c r="A7" s="2"/>
      <c r="B7" s="6" t="s">
        <v>156</v>
      </c>
      <c r="C7" s="7" t="s">
        <v>150</v>
      </c>
    </row>
    <row r="8" ht="15.75" spans="1:3">
      <c r="A8" s="2"/>
      <c r="B8" s="6" t="s">
        <v>157</v>
      </c>
      <c r="C8" s="7" t="s">
        <v>150</v>
      </c>
    </row>
    <row r="9" ht="15.75" spans="1:3">
      <c r="A9" s="2"/>
      <c r="B9" s="6" t="s">
        <v>158</v>
      </c>
      <c r="C9" s="7" t="s">
        <v>150</v>
      </c>
    </row>
    <row r="10" ht="15.75" spans="1:3">
      <c r="A10" s="2"/>
      <c r="B10" s="6" t="s">
        <v>159</v>
      </c>
      <c r="C10" s="7" t="s">
        <v>150</v>
      </c>
    </row>
    <row r="11" ht="15.75" spans="1:3">
      <c r="A11" s="2"/>
      <c r="B11" s="6" t="s">
        <v>160</v>
      </c>
      <c r="C11" s="7" t="s">
        <v>150</v>
      </c>
    </row>
    <row r="12" ht="15.75" spans="1:3">
      <c r="A12" s="2"/>
      <c r="B12" s="6" t="s">
        <v>161</v>
      </c>
      <c r="C12" s="7" t="s">
        <v>150</v>
      </c>
    </row>
    <row r="13" ht="15.75" spans="1:3">
      <c r="A13" s="2"/>
      <c r="B13" s="6" t="s">
        <v>162</v>
      </c>
      <c r="C13" s="7" t="s">
        <v>150</v>
      </c>
    </row>
    <row r="14" ht="15.75" spans="1:3">
      <c r="A14" s="2"/>
      <c r="B14" s="2" t="s">
        <v>163</v>
      </c>
      <c r="C14" s="7" t="s">
        <v>150</v>
      </c>
    </row>
    <row r="15" ht="15.75" spans="1:3">
      <c r="A15" s="2"/>
      <c r="B15" s="2" t="s">
        <v>164</v>
      </c>
      <c r="C15" s="7" t="s">
        <v>150</v>
      </c>
    </row>
    <row r="16" ht="15.75" spans="1:3">
      <c r="A16" s="2"/>
      <c r="B16" s="2" t="s">
        <v>165</v>
      </c>
      <c r="C16" s="7" t="s">
        <v>150</v>
      </c>
    </row>
    <row r="17" ht="15.75" spans="1:3">
      <c r="A17" s="2"/>
      <c r="B17" s="2" t="s">
        <v>166</v>
      </c>
      <c r="C17" s="7" t="s">
        <v>150</v>
      </c>
    </row>
    <row r="18" ht="15.75" spans="1:3">
      <c r="A18" s="3" t="s">
        <v>132</v>
      </c>
      <c r="B18" s="2" t="s">
        <v>167</v>
      </c>
      <c r="C18" s="7" t="s">
        <v>150</v>
      </c>
    </row>
    <row r="19" ht="15.75" spans="1:3">
      <c r="A19" s="3" t="s">
        <v>132</v>
      </c>
      <c r="B19" s="2" t="s">
        <v>168</v>
      </c>
      <c r="C19" s="7" t="s">
        <v>150</v>
      </c>
    </row>
    <row r="20" ht="15.75" spans="1:3">
      <c r="A20" s="3" t="s">
        <v>43</v>
      </c>
      <c r="B20" s="2" t="s">
        <v>169</v>
      </c>
      <c r="C20" s="7" t="s">
        <v>170</v>
      </c>
    </row>
  </sheetData>
  <dataValidations count="1">
    <dataValidation type="list" allowBlank="1" showInputMessage="1" showErrorMessage="1" sqref="A6 A20 A4:A5 A18:A19">
      <formula1>"请点击选择,京津大区,东北大区,华北大区,华中大区,华西大区,华东大区,华南大区,其他部门"</formula1>
    </dataValidation>
  </dataValidation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2018-12-24T03:56:00Z</dcterms:created>
  <dcterms:modified xsi:type="dcterms:W3CDTF">2019-02-26T09:09:48Z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