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结算单" sheetId="6" r:id="rId1"/>
    <sheet name="区域会报价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<sst xmlns="http://schemas.openxmlformats.org/spreadsheetml/2006/main" count="116" uniqueCount="55">
  <si>
    <t>2024年7.27-28华润双鹤成都会结算单</t>
  </si>
  <si>
    <t>报价公司：康辉集团北京国际会议展览有限公司</t>
  </si>
  <si>
    <r>
      <rPr>
        <b/>
        <sz val="9"/>
        <color theme="1"/>
        <rFont val="宋体"/>
        <charset val="134"/>
      </rPr>
      <t>活动日期：</t>
    </r>
    <r>
      <rPr>
        <sz val="9"/>
        <color theme="1"/>
        <rFont val="宋体"/>
        <charset val="134"/>
      </rPr>
      <t>2024年7月27日-7月28日</t>
    </r>
  </si>
  <si>
    <r>
      <rPr>
        <b/>
        <sz val="9"/>
        <color theme="1"/>
        <rFont val="宋体"/>
        <charset val="134"/>
      </rPr>
      <t>会议地点</t>
    </r>
    <r>
      <rPr>
        <sz val="9"/>
        <color theme="1"/>
        <rFont val="宋体"/>
        <charset val="134"/>
      </rPr>
      <t>：按实际发生地结算</t>
    </r>
  </si>
  <si>
    <t>序号</t>
  </si>
  <si>
    <t>项目</t>
  </si>
  <si>
    <t>项目描述</t>
  </si>
  <si>
    <t>数量</t>
  </si>
  <si>
    <t>单位/场</t>
  </si>
  <si>
    <t>单价</t>
  </si>
  <si>
    <t>金额</t>
  </si>
  <si>
    <t>备注</t>
  </si>
  <si>
    <t>A.酒店部分</t>
  </si>
  <si>
    <t>实报实销，不超甲方公司标准</t>
  </si>
  <si>
    <t>按实际发生地结算7月26-28日（两晚）</t>
  </si>
  <si>
    <t>单/双床标间一晚 （含双早）</t>
  </si>
  <si>
    <t>间</t>
  </si>
  <si>
    <t>按实际发生地结算7月25-26日（一晚）</t>
  </si>
  <si>
    <t>合计：</t>
  </si>
  <si>
    <t>B.餐食部分</t>
  </si>
  <si>
    <t>酒店午餐</t>
  </si>
  <si>
    <t>工作餐</t>
  </si>
  <si>
    <t>人</t>
  </si>
  <si>
    <t>酒店晚餐</t>
  </si>
  <si>
    <t>茶歇</t>
  </si>
  <si>
    <t>饮品、水果等</t>
  </si>
  <si>
    <t>C.交通部分</t>
  </si>
  <si>
    <t>c-1.高铁/飞机以实际发生为准</t>
  </si>
  <si>
    <t>高铁</t>
  </si>
  <si>
    <t>飞机</t>
  </si>
  <si>
    <t>c-2.接送站</t>
  </si>
  <si>
    <t>机场/高铁站-会场所在酒店</t>
  </si>
  <si>
    <t>D.现场物料等</t>
  </si>
  <si>
    <t>横幅</t>
  </si>
  <si>
    <t>条</t>
  </si>
  <si>
    <t>桌布</t>
  </si>
  <si>
    <t>个</t>
  </si>
  <si>
    <t>易拉宝</t>
  </si>
  <si>
    <t>会议资料</t>
  </si>
  <si>
    <t>物料运输</t>
  </si>
  <si>
    <t>场</t>
  </si>
  <si>
    <t>服务费：</t>
  </si>
  <si>
    <t>不含税金额合计：</t>
  </si>
  <si>
    <t>服务费+不含税金额合计：</t>
  </si>
  <si>
    <t>税金：</t>
  </si>
  <si>
    <t>发票税点6%</t>
  </si>
  <si>
    <t>单场总计费用：</t>
  </si>
  <si>
    <t>含税</t>
  </si>
  <si>
    <t>2024年华润双鹤区域会报价单</t>
  </si>
  <si>
    <r>
      <rPr>
        <sz val="9"/>
        <color theme="1"/>
        <rFont val="Calibri"/>
        <charset val="134"/>
      </rPr>
      <t>A.</t>
    </r>
    <r>
      <rPr>
        <sz val="9"/>
        <color theme="1"/>
        <rFont val="宋体"/>
        <charset val="134"/>
      </rPr>
      <t>酒店部分</t>
    </r>
  </si>
  <si>
    <t>按实际发生地结算</t>
  </si>
  <si>
    <r>
      <rPr>
        <sz val="9"/>
        <color theme="1"/>
        <rFont val="宋体"/>
        <charset val="134"/>
      </rPr>
      <t>单/双床标间一晚</t>
    </r>
    <r>
      <rPr>
        <sz val="9"/>
        <color theme="1"/>
        <rFont val="Calibri"/>
        <charset val="134"/>
      </rPr>
      <t xml:space="preserve"> </t>
    </r>
    <r>
      <rPr>
        <sz val="9"/>
        <color theme="1"/>
        <rFont val="宋体"/>
        <charset val="134"/>
      </rPr>
      <t>（含双早）</t>
    </r>
  </si>
  <si>
    <r>
      <rPr>
        <sz val="9"/>
        <color theme="1"/>
        <rFont val="Calibri"/>
        <charset val="134"/>
      </rPr>
      <t>B.</t>
    </r>
    <r>
      <rPr>
        <sz val="9"/>
        <color theme="1"/>
        <rFont val="宋体"/>
        <charset val="134"/>
      </rPr>
      <t>餐食部分</t>
    </r>
  </si>
  <si>
    <r>
      <rPr>
        <sz val="9"/>
        <color theme="1"/>
        <rFont val="Calibri"/>
        <charset val="134"/>
      </rPr>
      <t>D.</t>
    </r>
    <r>
      <rPr>
        <sz val="9"/>
        <color theme="1"/>
        <rFont val="宋体"/>
        <charset val="134"/>
      </rPr>
      <t>现场物料等</t>
    </r>
  </si>
  <si>
    <r>
      <rPr>
        <sz val="9"/>
        <color theme="1"/>
        <rFont val="宋体"/>
        <charset val="134"/>
      </rPr>
      <t>发票税点</t>
    </r>
    <r>
      <rPr>
        <sz val="9"/>
        <color theme="1"/>
        <rFont val="Calibri"/>
        <charset val="134"/>
      </rPr>
      <t>6%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</si>
</sst>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Calibri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Calibri"/>
      <charset val="134"/>
    </font>
    <font>
      <sz val="9"/>
      <color theme="1"/>
      <name val="微软雅黑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22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9" fillId="9" borderId="22" applyNumberFormat="0" applyAlignment="0" applyProtection="0">
      <alignment vertical="center"/>
    </xf>
    <xf numFmtId="0" fontId="20" fillId="10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0" fontId="3" fillId="4" borderId="5" xfId="0" applyNumberFormat="1" applyFont="1" applyFill="1" applyBorder="1" applyAlignment="1">
      <alignment horizontal="center" vertical="center" wrapText="1"/>
    </xf>
    <xf numFmtId="176" fontId="3" fillId="4" borderId="5" xfId="0" applyNumberFormat="1" applyFont="1" applyFill="1" applyBorder="1">
      <alignment vertical="center"/>
    </xf>
    <xf numFmtId="176" fontId="3" fillId="4" borderId="6" xfId="0" applyNumberFormat="1" applyFont="1" applyFill="1" applyBorder="1">
      <alignment vertical="center"/>
    </xf>
    <xf numFmtId="40" fontId="3" fillId="4" borderId="5" xfId="0" applyNumberFormat="1" applyFont="1" applyFill="1" applyBorder="1">
      <alignment vertical="center"/>
    </xf>
    <xf numFmtId="40" fontId="3" fillId="4" borderId="3" xfId="0" applyNumberFormat="1" applyFont="1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0" fontId="3" fillId="0" borderId="7" xfId="0" applyNumberFormat="1" applyFont="1" applyBorder="1">
      <alignment vertical="center"/>
    </xf>
    <xf numFmtId="40" fontId="3" fillId="0" borderId="3" xfId="0" applyNumberFormat="1" applyFont="1" applyBorder="1">
      <alignment vertical="center"/>
    </xf>
    <xf numFmtId="0" fontId="5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40" fontId="6" fillId="2" borderId="3" xfId="0" applyNumberFormat="1" applyFont="1" applyFill="1" applyBorder="1">
      <alignment vertical="center"/>
    </xf>
    <xf numFmtId="40" fontId="3" fillId="4" borderId="3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>
      <alignment vertical="center"/>
    </xf>
    <xf numFmtId="40" fontId="6" fillId="5" borderId="5" xfId="0" applyNumberFormat="1" applyFont="1" applyFill="1" applyBorder="1">
      <alignment vertical="center"/>
    </xf>
    <xf numFmtId="40" fontId="6" fillId="5" borderId="3" xfId="0" applyNumberFormat="1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40" fontId="3" fillId="0" borderId="5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40" fontId="3" fillId="2" borderId="3" xfId="0" applyNumberFormat="1" applyFont="1" applyFill="1" applyBorder="1">
      <alignment vertical="center"/>
    </xf>
    <xf numFmtId="176" fontId="4" fillId="4" borderId="5" xfId="0" applyNumberFormat="1" applyFont="1" applyFill="1" applyBorder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0" fontId="3" fillId="4" borderId="1" xfId="0" applyNumberFormat="1" applyFont="1" applyFill="1" applyBorder="1" applyAlignment="1">
      <alignment horizontal="center" vertical="center" wrapText="1"/>
    </xf>
    <xf numFmtId="40" fontId="3" fillId="4" borderId="3" xfId="0" applyNumberFormat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0" fontId="3" fillId="0" borderId="5" xfId="0" applyNumberFormat="1" applyFont="1" applyBorder="1" applyAlignment="1">
      <alignment horizontal="right" vertical="center"/>
    </xf>
    <xf numFmtId="40" fontId="3" fillId="0" borderId="1" xfId="0" applyNumberFormat="1" applyFont="1" applyBorder="1">
      <alignment vertical="center"/>
    </xf>
    <xf numFmtId="40" fontId="3" fillId="0" borderId="9" xfId="0" applyNumberFormat="1" applyFont="1" applyBorder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0" fontId="8" fillId="0" borderId="12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0" fontId="8" fillId="0" borderId="1" xfId="0" applyNumberFormat="1" applyFont="1" applyBorder="1" applyAlignment="1">
      <alignment horizontal="right" vertical="center"/>
    </xf>
    <xf numFmtId="40" fontId="3" fillId="0" borderId="13" xfId="0" applyNumberFormat="1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0" fontId="8" fillId="0" borderId="15" xfId="0" applyNumberFormat="1" applyFont="1" applyBorder="1" applyAlignment="1">
      <alignment horizontal="right" vertical="center"/>
    </xf>
    <xf numFmtId="40" fontId="5" fillId="2" borderId="1" xfId="0" applyNumberFormat="1" applyFont="1" applyFill="1" applyBorder="1" applyAlignment="1">
      <alignment horizontal="right" vertical="center"/>
    </xf>
    <xf numFmtId="40" fontId="5" fillId="2" borderId="15" xfId="0" applyNumberFormat="1" applyFont="1" applyFill="1" applyBorder="1" applyAlignment="1">
      <alignment horizontal="right" vertical="center"/>
    </xf>
    <xf numFmtId="40" fontId="6" fillId="2" borderId="8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right" vertical="center"/>
    </xf>
    <xf numFmtId="40" fontId="3" fillId="4" borderId="7" xfId="0" applyNumberFormat="1" applyFont="1" applyFill="1" applyBorder="1">
      <alignment vertical="center"/>
    </xf>
    <xf numFmtId="0" fontId="4" fillId="4" borderId="13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right" vertical="center"/>
    </xf>
    <xf numFmtId="0" fontId="4" fillId="4" borderId="16" xfId="0" applyFont="1" applyFill="1" applyBorder="1" applyAlignment="1">
      <alignment horizontal="right" vertical="center"/>
    </xf>
    <xf numFmtId="0" fontId="4" fillId="4" borderId="17" xfId="0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40" fontId="2" fillId="6" borderId="5" xfId="0" applyNumberFormat="1" applyFont="1" applyFill="1" applyBorder="1">
      <alignment vertical="center"/>
    </xf>
    <xf numFmtId="177" fontId="1" fillId="0" borderId="0" xfId="0" applyNumberFormat="1" applyFont="1">
      <alignment vertical="center"/>
    </xf>
    <xf numFmtId="43" fontId="1" fillId="0" borderId="0" xfId="1" applyFont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4" borderId="18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9" fontId="3" fillId="4" borderId="2" xfId="0" applyNumberFormat="1" applyFont="1" applyFill="1" applyBorder="1">
      <alignment vertical="center"/>
    </xf>
    <xf numFmtId="9" fontId="4" fillId="4" borderId="5" xfId="0" applyNumberFormat="1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0" fontId="4" fillId="4" borderId="5" xfId="0" applyNumberFormat="1" applyFont="1" applyFill="1" applyBorder="1" applyAlignment="1">
      <alignment horizontal="center" vertical="center" wrapText="1"/>
    </xf>
    <xf numFmtId="176" fontId="4" fillId="4" borderId="6" xfId="0" applyNumberFormat="1" applyFont="1" applyFill="1" applyBorder="1">
      <alignment vertical="center"/>
    </xf>
    <xf numFmtId="40" fontId="4" fillId="4" borderId="5" xfId="0" applyNumberFormat="1" applyFont="1" applyFill="1" applyBorder="1">
      <alignment vertical="center"/>
    </xf>
    <xf numFmtId="40" fontId="4" fillId="4" borderId="3" xfId="0" applyNumberFormat="1" applyFont="1" applyFill="1" applyBorder="1">
      <alignment vertical="center"/>
    </xf>
    <xf numFmtId="40" fontId="4" fillId="0" borderId="7" xfId="0" applyNumberFormat="1" applyFont="1" applyBorder="1">
      <alignment vertical="center"/>
    </xf>
    <xf numFmtId="40" fontId="4" fillId="0" borderId="3" xfId="0" applyNumberFormat="1" applyFont="1" applyBorder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40" fontId="2" fillId="2" borderId="3" xfId="0" applyNumberFormat="1" applyFont="1" applyFill="1" applyBorder="1">
      <alignment vertical="center"/>
    </xf>
    <xf numFmtId="40" fontId="4" fillId="4" borderId="3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>
      <alignment vertical="center"/>
    </xf>
    <xf numFmtId="40" fontId="2" fillId="5" borderId="5" xfId="0" applyNumberFormat="1" applyFont="1" applyFill="1" applyBorder="1">
      <alignment vertical="center"/>
    </xf>
    <xf numFmtId="40" fontId="2" fillId="5" borderId="3" xfId="0" applyNumberFormat="1" applyFont="1" applyFill="1" applyBorder="1">
      <alignment vertical="center"/>
    </xf>
    <xf numFmtId="40" fontId="4" fillId="0" borderId="5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40" fontId="4" fillId="2" borderId="3" xfId="0" applyNumberFormat="1" applyFont="1" applyFill="1" applyBorder="1">
      <alignment vertical="center"/>
    </xf>
    <xf numFmtId="40" fontId="4" fillId="4" borderId="1" xfId="0" applyNumberFormat="1" applyFont="1" applyFill="1" applyBorder="1" applyAlignment="1">
      <alignment horizontal="center" vertical="center" wrapText="1"/>
    </xf>
    <xf numFmtId="40" fontId="4" fillId="4" borderId="3" xfId="0" applyNumberFormat="1" applyFont="1" applyFill="1" applyBorder="1" applyAlignment="1">
      <alignment horizontal="right" vertical="center" wrapText="1"/>
    </xf>
    <xf numFmtId="40" fontId="4" fillId="0" borderId="5" xfId="0" applyNumberFormat="1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40" fontId="4" fillId="0" borderId="1" xfId="0" applyNumberFormat="1" applyFont="1" applyBorder="1">
      <alignment vertical="center"/>
    </xf>
    <xf numFmtId="40" fontId="4" fillId="0" borderId="9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40" fontId="4" fillId="0" borderId="13" xfId="0" applyNumberFormat="1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40" fontId="2" fillId="2" borderId="8" xfId="0" applyNumberFormat="1" applyFont="1" applyFill="1" applyBorder="1">
      <alignment vertical="center"/>
    </xf>
    <xf numFmtId="0" fontId="4" fillId="4" borderId="1" xfId="0" applyFont="1" applyFill="1" applyBorder="1" applyAlignment="1">
      <alignment horizontal="right" vertical="center"/>
    </xf>
    <xf numFmtId="40" fontId="4" fillId="4" borderId="7" xfId="0" applyNumberFormat="1" applyFont="1" applyFill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4" borderId="18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9" fontId="4" fillId="4" borderId="2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5"/>
  <sheetViews>
    <sheetView tabSelected="1" workbookViewId="0">
      <selection activeCell="M40" sqref="M40"/>
    </sheetView>
  </sheetViews>
  <sheetFormatPr defaultColWidth="14" defaultRowHeight="10.8"/>
  <cols>
    <col min="1" max="1" width="2.12962962962963" style="2" customWidth="1"/>
    <col min="2" max="2" width="21.25" style="2" customWidth="1"/>
    <col min="3" max="3" width="31.2222222222222" style="2" customWidth="1"/>
    <col min="4" max="4" width="22.5" style="2" customWidth="1"/>
    <col min="5" max="6" width="13" style="2" customWidth="1"/>
    <col min="7" max="7" width="17.25" style="2" customWidth="1"/>
    <col min="8" max="8" width="12.75" style="2" customWidth="1"/>
    <col min="9" max="9" width="30.3796296296296" style="2" customWidth="1"/>
    <col min="10" max="10" width="8.87962962962963" style="2" hidden="1" customWidth="1"/>
    <col min="11" max="12" width="14" style="2" hidden="1" customWidth="1"/>
    <col min="13" max="16384" width="14" style="2"/>
  </cols>
  <sheetData>
    <row r="1" ht="35.1" customHeight="1" spans="2:9">
      <c r="B1" s="3" t="s">
        <v>0</v>
      </c>
      <c r="C1" s="87"/>
      <c r="D1" s="87"/>
      <c r="E1" s="87"/>
      <c r="F1" s="87"/>
      <c r="G1" s="87"/>
      <c r="H1" s="87"/>
      <c r="I1" s="87"/>
    </row>
    <row r="2" ht="18.95" customHeight="1" spans="2:9">
      <c r="B2" s="5" t="s">
        <v>1</v>
      </c>
      <c r="C2" s="88"/>
      <c r="D2" s="88"/>
      <c r="E2" s="88"/>
      <c r="F2" s="88"/>
      <c r="G2" s="88"/>
      <c r="H2" s="88"/>
      <c r="I2" s="88"/>
    </row>
    <row r="3" ht="18.95" customHeight="1" spans="2:9">
      <c r="B3" s="7" t="s">
        <v>2</v>
      </c>
      <c r="C3" s="89"/>
      <c r="D3" s="89"/>
      <c r="E3" s="89"/>
      <c r="F3" s="89"/>
      <c r="G3" s="89"/>
      <c r="H3" s="89"/>
      <c r="I3" s="119"/>
    </row>
    <row r="4" ht="18.95" customHeight="1" spans="2:9">
      <c r="B4" s="7" t="s">
        <v>3</v>
      </c>
      <c r="C4" s="89"/>
      <c r="D4" s="89"/>
      <c r="E4" s="89"/>
      <c r="F4" s="89"/>
      <c r="G4" s="89"/>
      <c r="H4" s="89"/>
      <c r="I4" s="119"/>
    </row>
    <row r="5" ht="18.95" customHeight="1" spans="2:9">
      <c r="B5" s="7"/>
      <c r="C5" s="89"/>
      <c r="D5" s="89"/>
      <c r="E5" s="89"/>
      <c r="F5" s="89"/>
      <c r="G5" s="89"/>
      <c r="H5" s="89"/>
      <c r="I5" s="119"/>
    </row>
    <row r="6" ht="15" customHeight="1" spans="2:9"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90" t="s">
        <v>9</v>
      </c>
      <c r="H6" s="90" t="s">
        <v>10</v>
      </c>
      <c r="I6" s="120" t="s">
        <v>11</v>
      </c>
    </row>
    <row r="7" ht="15" customHeight="1" spans="2:9">
      <c r="B7" s="40" t="s">
        <v>12</v>
      </c>
      <c r="C7" s="40"/>
      <c r="D7" s="40"/>
      <c r="E7" s="91"/>
      <c r="F7" s="91"/>
      <c r="G7" s="92"/>
      <c r="H7" s="93"/>
      <c r="I7" s="121" t="s">
        <v>13</v>
      </c>
    </row>
    <row r="8" ht="15" customHeight="1" spans="2:9">
      <c r="B8" s="34">
        <v>1</v>
      </c>
      <c r="C8" s="17" t="s">
        <v>14</v>
      </c>
      <c r="D8" s="18" t="s">
        <v>15</v>
      </c>
      <c r="E8" s="20">
        <v>18</v>
      </c>
      <c r="F8" s="20" t="s">
        <v>16</v>
      </c>
      <c r="G8" s="94">
        <v>500</v>
      </c>
      <c r="H8" s="95">
        <f>E8*G8</f>
        <v>9000</v>
      </c>
      <c r="I8" s="121"/>
    </row>
    <row r="9" customFormat="1" ht="15" customHeight="1" spans="2:9">
      <c r="B9" s="34">
        <v>2</v>
      </c>
      <c r="C9" s="17" t="s">
        <v>17</v>
      </c>
      <c r="D9" s="18" t="s">
        <v>15</v>
      </c>
      <c r="E9" s="20">
        <v>2</v>
      </c>
      <c r="F9" s="20" t="s">
        <v>16</v>
      </c>
      <c r="G9" s="94">
        <v>607.66</v>
      </c>
      <c r="H9" s="95">
        <f>E9*G9</f>
        <v>1215.32</v>
      </c>
      <c r="I9" s="121"/>
    </row>
    <row r="10" s="1" customFormat="1" ht="15" customHeight="1" spans="2:9">
      <c r="B10" s="23" t="s">
        <v>18</v>
      </c>
      <c r="C10" s="96"/>
      <c r="D10" s="96"/>
      <c r="E10" s="97"/>
      <c r="F10" s="97"/>
      <c r="G10" s="98"/>
      <c r="H10" s="99">
        <f>H8+H9</f>
        <v>10215.32</v>
      </c>
      <c r="I10" s="121"/>
    </row>
    <row r="11" ht="15" customHeight="1" spans="2:9">
      <c r="B11" s="40" t="s">
        <v>19</v>
      </c>
      <c r="C11" s="10"/>
      <c r="D11" s="10"/>
      <c r="E11" s="10"/>
      <c r="F11" s="10"/>
      <c r="G11" s="90"/>
      <c r="H11" s="100"/>
      <c r="I11" s="121"/>
    </row>
    <row r="12" ht="15" customHeight="1" spans="2:9">
      <c r="B12" s="101"/>
      <c r="C12" s="101"/>
      <c r="D12" s="101"/>
      <c r="E12" s="101"/>
      <c r="F12" s="101"/>
      <c r="G12" s="102"/>
      <c r="H12" s="103"/>
      <c r="I12" s="121"/>
    </row>
    <row r="13" ht="15" customHeight="1" spans="2:9">
      <c r="B13" s="20">
        <v>1</v>
      </c>
      <c r="C13" s="32" t="s">
        <v>20</v>
      </c>
      <c r="D13" s="33" t="s">
        <v>21</v>
      </c>
      <c r="E13" s="34">
        <v>0</v>
      </c>
      <c r="F13" s="34" t="s">
        <v>22</v>
      </c>
      <c r="G13" s="104">
        <v>280</v>
      </c>
      <c r="H13" s="95">
        <f t="shared" ref="H13:H15" si="0">G13*E13</f>
        <v>0</v>
      </c>
      <c r="I13" s="121"/>
    </row>
    <row r="14" ht="15" customHeight="1" spans="2:9">
      <c r="B14" s="34">
        <v>2</v>
      </c>
      <c r="C14" s="17" t="s">
        <v>23</v>
      </c>
      <c r="D14" s="33" t="s">
        <v>21</v>
      </c>
      <c r="E14" s="34">
        <v>0</v>
      </c>
      <c r="F14" s="34" t="s">
        <v>22</v>
      </c>
      <c r="G14" s="104">
        <v>280</v>
      </c>
      <c r="H14" s="95">
        <f t="shared" si="0"/>
        <v>0</v>
      </c>
      <c r="I14" s="121"/>
    </row>
    <row r="15" ht="15" customHeight="1" spans="2:9">
      <c r="B15" s="105">
        <v>3</v>
      </c>
      <c r="C15" s="37" t="s">
        <v>24</v>
      </c>
      <c r="D15" s="37" t="s">
        <v>25</v>
      </c>
      <c r="E15" s="34"/>
      <c r="F15" s="34" t="s">
        <v>22</v>
      </c>
      <c r="G15" s="104">
        <v>80</v>
      </c>
      <c r="H15" s="95">
        <f t="shared" si="0"/>
        <v>0</v>
      </c>
      <c r="I15" s="121"/>
    </row>
    <row r="16" s="1" customFormat="1" ht="15" customHeight="1" spans="2:9">
      <c r="B16" s="23" t="s">
        <v>18</v>
      </c>
      <c r="C16" s="96"/>
      <c r="D16" s="96"/>
      <c r="E16" s="97"/>
      <c r="F16" s="97"/>
      <c r="G16" s="98"/>
      <c r="H16" s="106">
        <f>SUM(H13:H15)</f>
        <v>0</v>
      </c>
      <c r="I16" s="121"/>
    </row>
    <row r="17" ht="15" customHeight="1" spans="2:9">
      <c r="B17" s="40" t="s">
        <v>26</v>
      </c>
      <c r="C17" s="10"/>
      <c r="D17" s="10"/>
      <c r="E17" s="10"/>
      <c r="F17" s="10"/>
      <c r="G17" s="90"/>
      <c r="H17" s="100"/>
      <c r="I17" s="121"/>
    </row>
    <row r="18" ht="15" customHeight="1" spans="2:9">
      <c r="B18" s="40" t="s">
        <v>27</v>
      </c>
      <c r="C18" s="41"/>
      <c r="D18" s="43"/>
      <c r="E18" s="43"/>
      <c r="F18" s="43"/>
      <c r="G18" s="107"/>
      <c r="H18" s="108"/>
      <c r="I18" s="121"/>
    </row>
    <row r="19" ht="15" customHeight="1" spans="2:9">
      <c r="B19" s="34">
        <v>1</v>
      </c>
      <c r="C19" s="47" t="s">
        <v>28</v>
      </c>
      <c r="D19" s="20"/>
      <c r="E19" s="20">
        <v>1</v>
      </c>
      <c r="F19" s="34" t="s">
        <v>22</v>
      </c>
      <c r="G19" s="109">
        <v>236</v>
      </c>
      <c r="H19" s="95">
        <f>G19*E19</f>
        <v>236</v>
      </c>
      <c r="I19" s="121"/>
    </row>
    <row r="20" ht="15" customHeight="1" spans="2:9">
      <c r="B20" s="34">
        <v>2</v>
      </c>
      <c r="C20" s="47" t="s">
        <v>29</v>
      </c>
      <c r="D20" s="20"/>
      <c r="E20" s="20">
        <v>2</v>
      </c>
      <c r="F20" s="34" t="s">
        <v>22</v>
      </c>
      <c r="G20" s="109">
        <v>2040</v>
      </c>
      <c r="H20" s="95">
        <f>G20*E20</f>
        <v>4080</v>
      </c>
      <c r="I20" s="121"/>
    </row>
    <row r="21" ht="15" customHeight="1" spans="2:9">
      <c r="B21" s="40" t="s">
        <v>30</v>
      </c>
      <c r="C21" s="43"/>
      <c r="D21" s="43"/>
      <c r="E21" s="43"/>
      <c r="F21" s="110"/>
      <c r="G21" s="90"/>
      <c r="H21" s="100"/>
      <c r="I21" s="121"/>
    </row>
    <row r="22" ht="15" customHeight="1" spans="2:9">
      <c r="B22" s="34">
        <v>1</v>
      </c>
      <c r="C22" s="47" t="s">
        <v>31</v>
      </c>
      <c r="D22" s="20"/>
      <c r="E22" s="20">
        <v>1</v>
      </c>
      <c r="F22" s="34" t="s">
        <v>22</v>
      </c>
      <c r="G22" s="109">
        <v>124.17</v>
      </c>
      <c r="H22" s="95">
        <f>G22*E22</f>
        <v>124.17</v>
      </c>
      <c r="I22" s="121"/>
    </row>
    <row r="23" s="1" customFormat="1" ht="15" customHeight="1" spans="2:9">
      <c r="B23" s="23" t="s">
        <v>18</v>
      </c>
      <c r="C23" s="96"/>
      <c r="D23" s="96"/>
      <c r="E23" s="97"/>
      <c r="F23" s="97"/>
      <c r="G23" s="98"/>
      <c r="H23" s="99">
        <f>SUM(H17:H22)</f>
        <v>4440.17</v>
      </c>
      <c r="I23" s="121"/>
    </row>
    <row r="24" ht="15" hidden="1" customHeight="1" spans="2:9">
      <c r="B24" s="40" t="s">
        <v>32</v>
      </c>
      <c r="C24" s="10"/>
      <c r="D24" s="10"/>
      <c r="E24" s="10"/>
      <c r="F24" s="10"/>
      <c r="G24" s="90"/>
      <c r="H24" s="100"/>
      <c r="I24" s="121"/>
    </row>
    <row r="25" ht="15" hidden="1" customHeight="1" spans="2:9">
      <c r="B25" s="34">
        <v>1</v>
      </c>
      <c r="C25" s="47" t="s">
        <v>33</v>
      </c>
      <c r="D25" s="47"/>
      <c r="E25" s="20"/>
      <c r="F25" s="20" t="s">
        <v>34</v>
      </c>
      <c r="G25" s="111">
        <v>100</v>
      </c>
      <c r="H25" s="112">
        <f t="shared" ref="H25:H29" si="1">E25*G25</f>
        <v>0</v>
      </c>
      <c r="I25" s="121"/>
    </row>
    <row r="26" ht="15" hidden="1" customHeight="1" spans="2:9">
      <c r="B26" s="34">
        <v>2</v>
      </c>
      <c r="C26" s="51" t="s">
        <v>35</v>
      </c>
      <c r="D26" s="52"/>
      <c r="E26" s="54"/>
      <c r="F26" s="54" t="s">
        <v>36</v>
      </c>
      <c r="G26" s="55">
        <v>200</v>
      </c>
      <c r="H26" s="112">
        <f t="shared" si="1"/>
        <v>0</v>
      </c>
      <c r="I26" s="121"/>
    </row>
    <row r="27" ht="15" hidden="1" customHeight="1" spans="2:9">
      <c r="B27" s="113">
        <v>3</v>
      </c>
      <c r="C27" s="57" t="s">
        <v>37</v>
      </c>
      <c r="D27" s="57"/>
      <c r="E27" s="20"/>
      <c r="F27" s="20" t="s">
        <v>36</v>
      </c>
      <c r="G27" s="58">
        <v>200</v>
      </c>
      <c r="H27" s="114">
        <f t="shared" si="1"/>
        <v>0</v>
      </c>
      <c r="I27" s="121"/>
    </row>
    <row r="28" ht="15" hidden="1" customHeight="1" spans="2:9">
      <c r="B28" s="115">
        <v>4</v>
      </c>
      <c r="C28" s="57" t="s">
        <v>38</v>
      </c>
      <c r="D28" s="57"/>
      <c r="E28" s="20"/>
      <c r="F28" s="20" t="s">
        <v>22</v>
      </c>
      <c r="G28" s="58">
        <v>50</v>
      </c>
      <c r="H28" s="114">
        <f t="shared" si="1"/>
        <v>0</v>
      </c>
      <c r="I28" s="121"/>
    </row>
    <row r="29" ht="15" hidden="1" customHeight="1" spans="2:9">
      <c r="B29" s="115">
        <v>5</v>
      </c>
      <c r="C29" s="61" t="s">
        <v>39</v>
      </c>
      <c r="D29" s="61"/>
      <c r="E29" s="63"/>
      <c r="F29" s="63" t="s">
        <v>40</v>
      </c>
      <c r="G29" s="64">
        <v>300</v>
      </c>
      <c r="H29" s="114">
        <f t="shared" si="1"/>
        <v>0</v>
      </c>
      <c r="I29" s="121"/>
    </row>
    <row r="30" s="1" customFormat="1" ht="16.5" hidden="1" customHeight="1" spans="2:9">
      <c r="B30" s="65" t="s">
        <v>18</v>
      </c>
      <c r="C30" s="66"/>
      <c r="D30" s="66"/>
      <c r="E30" s="66"/>
      <c r="F30" s="66"/>
      <c r="G30" s="66"/>
      <c r="H30" s="116">
        <f>SUM(H25:H29)</f>
        <v>0</v>
      </c>
      <c r="I30" s="121"/>
    </row>
    <row r="31" ht="15" customHeight="1" spans="2:11">
      <c r="B31" s="117" t="s">
        <v>41</v>
      </c>
      <c r="C31" s="117"/>
      <c r="D31" s="117"/>
      <c r="E31" s="117"/>
      <c r="F31" s="117"/>
      <c r="G31" s="117"/>
      <c r="H31" s="118">
        <f>(H10+H16+H23+H30)*0.14</f>
        <v>2051.7686</v>
      </c>
      <c r="I31" s="122">
        <v>0.14</v>
      </c>
      <c r="J31" s="2">
        <f>H31+H34</f>
        <v>3054.204116</v>
      </c>
      <c r="K31" s="2">
        <f>J31*4</f>
        <v>12216.816464</v>
      </c>
    </row>
    <row r="32" ht="15" customHeight="1" spans="2:9">
      <c r="B32" s="70" t="s">
        <v>42</v>
      </c>
      <c r="C32" s="73"/>
      <c r="D32" s="73"/>
      <c r="E32" s="73"/>
      <c r="F32" s="73"/>
      <c r="G32" s="74"/>
      <c r="H32" s="118">
        <f>H10+H16+H23+H30</f>
        <v>14655.49</v>
      </c>
      <c r="I32" s="122"/>
    </row>
    <row r="33" ht="15" customHeight="1" spans="2:9">
      <c r="B33" s="70" t="s">
        <v>43</v>
      </c>
      <c r="C33" s="73"/>
      <c r="D33" s="73"/>
      <c r="E33" s="73"/>
      <c r="F33" s="73"/>
      <c r="G33" s="74"/>
      <c r="H33" s="118">
        <f>SUM(H31:H32)</f>
        <v>16707.2586</v>
      </c>
      <c r="I33" s="122"/>
    </row>
    <row r="34" ht="15" customHeight="1" spans="2:9">
      <c r="B34" s="117" t="s">
        <v>44</v>
      </c>
      <c r="C34" s="117"/>
      <c r="D34" s="117"/>
      <c r="E34" s="117"/>
      <c r="F34" s="117"/>
      <c r="G34" s="117"/>
      <c r="H34" s="118">
        <f>H33*6%</f>
        <v>1002.435516</v>
      </c>
      <c r="I34" s="85" t="s">
        <v>45</v>
      </c>
    </row>
    <row r="35" ht="15" customHeight="1" spans="2:9">
      <c r="B35" s="75" t="s">
        <v>46</v>
      </c>
      <c r="C35" s="75"/>
      <c r="D35" s="75"/>
      <c r="E35" s="75"/>
      <c r="F35" s="75"/>
      <c r="G35" s="75"/>
      <c r="H35" s="77">
        <f>SUM(H33:H34)</f>
        <v>17709.694116</v>
      </c>
      <c r="I35" s="86" t="s">
        <v>47</v>
      </c>
    </row>
    <row r="40" spans="5:8">
      <c r="E40" s="78"/>
      <c r="F40" s="78"/>
      <c r="G40" s="78"/>
      <c r="H40" s="78"/>
    </row>
    <row r="41" spans="8:9">
      <c r="H41" s="78"/>
      <c r="I41" s="79"/>
    </row>
    <row r="42" spans="8:8">
      <c r="H42" s="79"/>
    </row>
    <row r="45" spans="7:7">
      <c r="G45" s="78"/>
    </row>
  </sheetData>
  <mergeCells count="15">
    <mergeCell ref="B1:I1"/>
    <mergeCell ref="B2:I2"/>
    <mergeCell ref="B3:I3"/>
    <mergeCell ref="B4:I4"/>
    <mergeCell ref="B5:I5"/>
    <mergeCell ref="B10:G10"/>
    <mergeCell ref="B16:G16"/>
    <mergeCell ref="B23:G23"/>
    <mergeCell ref="B30:G30"/>
    <mergeCell ref="B31:G31"/>
    <mergeCell ref="B32:G32"/>
    <mergeCell ref="B33:G33"/>
    <mergeCell ref="B34:G34"/>
    <mergeCell ref="B35:G35"/>
    <mergeCell ref="I7:I30"/>
  </mergeCells>
  <pageMargins left="0.7" right="0.7" top="0.75" bottom="0.75" header="0.3" footer="0.3"/>
  <pageSetup paperSize="9" scale="56" fitToHeight="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2"/>
  <sheetViews>
    <sheetView workbookViewId="0">
      <selection activeCell="A1" sqref="$A1:$XFD1048576"/>
    </sheetView>
  </sheetViews>
  <sheetFormatPr defaultColWidth="14" defaultRowHeight="10.8"/>
  <cols>
    <col min="1" max="1" width="2.12962962962963" style="2" customWidth="1"/>
    <col min="2" max="2" width="21.25" style="2" customWidth="1"/>
    <col min="3" max="3" width="24.75" style="2" customWidth="1"/>
    <col min="4" max="4" width="22.5" style="2" customWidth="1"/>
    <col min="5" max="6" width="13" style="2" customWidth="1"/>
    <col min="7" max="7" width="17.25" style="2" customWidth="1"/>
    <col min="8" max="8" width="12.75" style="2" customWidth="1"/>
    <col min="9" max="9" width="30.3796296296296" style="2" customWidth="1"/>
    <col min="10" max="10" width="8.87962962962963" style="2" hidden="1" customWidth="1"/>
    <col min="11" max="12" width="14" style="2" hidden="1" customWidth="1"/>
    <col min="13" max="16384" width="14" style="2"/>
  </cols>
  <sheetData>
    <row r="1" ht="35.1" customHeight="1" spans="2:9">
      <c r="B1" s="3" t="s">
        <v>48</v>
      </c>
      <c r="C1" s="4"/>
      <c r="D1" s="4"/>
      <c r="E1" s="4"/>
      <c r="F1" s="4"/>
      <c r="G1" s="4"/>
      <c r="H1" s="4"/>
      <c r="I1" s="4"/>
    </row>
    <row r="2" ht="18.95" customHeight="1" spans="2:9">
      <c r="B2" s="5" t="s">
        <v>1</v>
      </c>
      <c r="C2" s="6"/>
      <c r="D2" s="6"/>
      <c r="E2" s="6"/>
      <c r="F2" s="6"/>
      <c r="G2" s="6"/>
      <c r="H2" s="6"/>
      <c r="I2" s="6"/>
    </row>
    <row r="3" ht="18.95" customHeight="1" spans="2:9">
      <c r="B3" s="7" t="s">
        <v>2</v>
      </c>
      <c r="C3" s="8"/>
      <c r="D3" s="8"/>
      <c r="E3" s="8"/>
      <c r="F3" s="8"/>
      <c r="G3" s="8"/>
      <c r="H3" s="8"/>
      <c r="I3" s="80"/>
    </row>
    <row r="4" ht="18.95" customHeight="1" spans="2:9">
      <c r="B4" s="7" t="s">
        <v>3</v>
      </c>
      <c r="C4" s="8"/>
      <c r="D4" s="8"/>
      <c r="E4" s="8"/>
      <c r="F4" s="8"/>
      <c r="G4" s="8"/>
      <c r="H4" s="8"/>
      <c r="I4" s="80"/>
    </row>
    <row r="5" ht="18.95" customHeight="1" spans="2:9">
      <c r="B5" s="7"/>
      <c r="C5" s="8"/>
      <c r="D5" s="8"/>
      <c r="E5" s="8"/>
      <c r="F5" s="8"/>
      <c r="G5" s="8"/>
      <c r="H5" s="8"/>
      <c r="I5" s="80"/>
    </row>
    <row r="6" ht="18.95" customHeight="1" spans="2:9">
      <c r="B6" s="9" t="s">
        <v>4</v>
      </c>
      <c r="C6" s="9" t="s">
        <v>5</v>
      </c>
      <c r="D6" s="9" t="s">
        <v>6</v>
      </c>
      <c r="E6" s="10" t="s">
        <v>7</v>
      </c>
      <c r="F6" s="10" t="s">
        <v>8</v>
      </c>
      <c r="G6" s="11" t="s">
        <v>9</v>
      </c>
      <c r="H6" s="11" t="s">
        <v>10</v>
      </c>
      <c r="I6" s="81" t="s">
        <v>11</v>
      </c>
    </row>
    <row r="7" ht="21.95" customHeight="1" spans="2:9">
      <c r="B7" s="12" t="s">
        <v>49</v>
      </c>
      <c r="C7" s="12"/>
      <c r="D7" s="12"/>
      <c r="E7" s="13"/>
      <c r="F7" s="13"/>
      <c r="G7" s="14"/>
      <c r="H7" s="15"/>
      <c r="I7" s="82" t="s">
        <v>13</v>
      </c>
    </row>
    <row r="8" ht="18.95" customHeight="1" spans="2:9">
      <c r="B8" s="16">
        <v>1</v>
      </c>
      <c r="C8" s="17" t="s">
        <v>50</v>
      </c>
      <c r="D8" s="18" t="s">
        <v>51</v>
      </c>
      <c r="E8" s="19">
        <v>5</v>
      </c>
      <c r="F8" s="20" t="s">
        <v>16</v>
      </c>
      <c r="G8" s="21">
        <v>500</v>
      </c>
      <c r="H8" s="22">
        <f>E8*G8</f>
        <v>2500</v>
      </c>
      <c r="I8" s="83"/>
    </row>
    <row r="9" s="1" customFormat="1" ht="18.95" customHeight="1" spans="2:9">
      <c r="B9" s="23" t="s">
        <v>18</v>
      </c>
      <c r="C9" s="24"/>
      <c r="D9" s="24"/>
      <c r="E9" s="25"/>
      <c r="F9" s="25"/>
      <c r="G9" s="26"/>
      <c r="H9" s="27">
        <f>H8</f>
        <v>2500</v>
      </c>
      <c r="I9" s="83"/>
    </row>
    <row r="10" ht="18.95" customHeight="1" spans="2:9">
      <c r="B10" s="12" t="s">
        <v>52</v>
      </c>
      <c r="C10" s="9"/>
      <c r="D10" s="9"/>
      <c r="E10" s="9"/>
      <c r="F10" s="9"/>
      <c r="G10" s="11"/>
      <c r="H10" s="28"/>
      <c r="I10" s="83"/>
    </row>
    <row r="11" ht="18.95" customHeight="1" spans="2:9">
      <c r="B11" s="29"/>
      <c r="C11" s="29"/>
      <c r="D11" s="29"/>
      <c r="E11" s="29"/>
      <c r="F11" s="29"/>
      <c r="G11" s="30"/>
      <c r="H11" s="31"/>
      <c r="I11" s="83"/>
    </row>
    <row r="12" ht="18.95" customHeight="1" spans="2:9">
      <c r="B12" s="19">
        <v>1</v>
      </c>
      <c r="C12" s="32" t="s">
        <v>20</v>
      </c>
      <c r="D12" s="33" t="s">
        <v>21</v>
      </c>
      <c r="E12" s="16">
        <v>5</v>
      </c>
      <c r="F12" s="34" t="s">
        <v>22</v>
      </c>
      <c r="G12" s="35">
        <v>280</v>
      </c>
      <c r="H12" s="22">
        <f>G12*E12</f>
        <v>1400</v>
      </c>
      <c r="I12" s="83"/>
    </row>
    <row r="13" ht="23.1" customHeight="1" spans="2:9">
      <c r="B13" s="16">
        <v>2</v>
      </c>
      <c r="C13" s="17" t="s">
        <v>23</v>
      </c>
      <c r="D13" s="33" t="s">
        <v>21</v>
      </c>
      <c r="E13" s="16">
        <v>5</v>
      </c>
      <c r="F13" s="34" t="s">
        <v>22</v>
      </c>
      <c r="G13" s="35">
        <v>280</v>
      </c>
      <c r="H13" s="22">
        <f>G13*E13</f>
        <v>1400</v>
      </c>
      <c r="I13" s="83"/>
    </row>
    <row r="14" ht="23.1" customHeight="1" spans="2:9">
      <c r="B14" s="36">
        <v>3</v>
      </c>
      <c r="C14" s="37" t="s">
        <v>24</v>
      </c>
      <c r="D14" s="37" t="s">
        <v>25</v>
      </c>
      <c r="E14" s="16"/>
      <c r="F14" s="38" t="s">
        <v>22</v>
      </c>
      <c r="G14" s="35">
        <v>80</v>
      </c>
      <c r="H14" s="22">
        <f>G14*E14</f>
        <v>0</v>
      </c>
      <c r="I14" s="83"/>
    </row>
    <row r="15" s="1" customFormat="1" ht="18.95" customHeight="1" spans="2:9">
      <c r="B15" s="23" t="s">
        <v>18</v>
      </c>
      <c r="C15" s="24"/>
      <c r="D15" s="24"/>
      <c r="E15" s="25"/>
      <c r="F15" s="25"/>
      <c r="G15" s="26"/>
      <c r="H15" s="39">
        <f>SUM(H12:H14)</f>
        <v>2800</v>
      </c>
      <c r="I15" s="83"/>
    </row>
    <row r="16" ht="18.95" customHeight="1" spans="2:9">
      <c r="B16" s="40" t="s">
        <v>26</v>
      </c>
      <c r="C16" s="9"/>
      <c r="D16" s="9"/>
      <c r="E16" s="9"/>
      <c r="F16" s="9"/>
      <c r="G16" s="11"/>
      <c r="H16" s="28"/>
      <c r="I16" s="83"/>
    </row>
    <row r="17" ht="18.95" customHeight="1" spans="2:9">
      <c r="B17" s="40" t="s">
        <v>27</v>
      </c>
      <c r="C17" s="41"/>
      <c r="D17" s="42"/>
      <c r="E17" s="42">
        <v>5</v>
      </c>
      <c r="F17" s="43" t="s">
        <v>22</v>
      </c>
      <c r="G17" s="44">
        <v>2000</v>
      </c>
      <c r="H17" s="45">
        <f>E17*G17</f>
        <v>10000</v>
      </c>
      <c r="I17" s="83"/>
    </row>
    <row r="18" ht="18.95" customHeight="1" spans="2:9">
      <c r="B18" s="40" t="s">
        <v>30</v>
      </c>
      <c r="C18" s="42"/>
      <c r="D18" s="42"/>
      <c r="E18" s="42"/>
      <c r="F18" s="46"/>
      <c r="G18" s="11"/>
      <c r="H18" s="28"/>
      <c r="I18" s="83"/>
    </row>
    <row r="19" ht="18.95" customHeight="1" spans="2:9">
      <c r="B19" s="16">
        <v>1</v>
      </c>
      <c r="C19" s="47" t="s">
        <v>31</v>
      </c>
      <c r="D19" s="20"/>
      <c r="E19" s="20">
        <v>5</v>
      </c>
      <c r="F19" s="38" t="s">
        <v>22</v>
      </c>
      <c r="G19" s="48">
        <v>280</v>
      </c>
      <c r="H19" s="22">
        <f>G19*E19</f>
        <v>1400</v>
      </c>
      <c r="I19" s="83"/>
    </row>
    <row r="20" s="1" customFormat="1" ht="18.95" customHeight="1" spans="2:9">
      <c r="B20" s="23" t="s">
        <v>18</v>
      </c>
      <c r="C20" s="24"/>
      <c r="D20" s="24"/>
      <c r="E20" s="25"/>
      <c r="F20" s="25"/>
      <c r="G20" s="26"/>
      <c r="H20" s="39">
        <f>SUM(H16:H19)</f>
        <v>11400</v>
      </c>
      <c r="I20" s="83"/>
    </row>
    <row r="21" ht="18.95" customHeight="1" spans="2:9">
      <c r="B21" s="12" t="s">
        <v>53</v>
      </c>
      <c r="C21" s="9"/>
      <c r="D21" s="9"/>
      <c r="E21" s="9"/>
      <c r="F21" s="9"/>
      <c r="G21" s="11"/>
      <c r="H21" s="28"/>
      <c r="I21" s="83"/>
    </row>
    <row r="22" ht="18.95" customHeight="1" spans="2:9">
      <c r="B22" s="16">
        <v>1</v>
      </c>
      <c r="C22" s="47" t="s">
        <v>33</v>
      </c>
      <c r="D22" s="47"/>
      <c r="E22" s="19"/>
      <c r="F22" s="20" t="s">
        <v>34</v>
      </c>
      <c r="G22" s="49">
        <v>100</v>
      </c>
      <c r="H22" s="50">
        <f>E22*G22</f>
        <v>0</v>
      </c>
      <c r="I22" s="83"/>
    </row>
    <row r="23" ht="18.95" customHeight="1" spans="2:9">
      <c r="B23" s="16">
        <v>2</v>
      </c>
      <c r="C23" s="51" t="s">
        <v>35</v>
      </c>
      <c r="D23" s="52"/>
      <c r="E23" s="53"/>
      <c r="F23" s="54" t="s">
        <v>36</v>
      </c>
      <c r="G23" s="55">
        <v>200</v>
      </c>
      <c r="H23" s="50">
        <f>E23*G23</f>
        <v>0</v>
      </c>
      <c r="I23" s="83"/>
    </row>
    <row r="24" ht="18.95" customHeight="1" spans="2:9">
      <c r="B24" s="56">
        <v>3</v>
      </c>
      <c r="C24" s="57" t="s">
        <v>37</v>
      </c>
      <c r="D24" s="57"/>
      <c r="E24" s="19"/>
      <c r="F24" s="20" t="s">
        <v>36</v>
      </c>
      <c r="G24" s="58">
        <v>200</v>
      </c>
      <c r="H24" s="59">
        <f>E24*G24</f>
        <v>0</v>
      </c>
      <c r="I24" s="83"/>
    </row>
    <row r="25" ht="12" spans="2:9">
      <c r="B25" s="60">
        <v>4</v>
      </c>
      <c r="C25" s="57" t="s">
        <v>38</v>
      </c>
      <c r="D25" s="57"/>
      <c r="E25" s="19"/>
      <c r="F25" s="20" t="s">
        <v>22</v>
      </c>
      <c r="G25" s="58">
        <v>50</v>
      </c>
      <c r="H25" s="59">
        <f>E25*G25</f>
        <v>0</v>
      </c>
      <c r="I25" s="83"/>
    </row>
    <row r="26" ht="12" spans="2:9">
      <c r="B26" s="60">
        <v>5</v>
      </c>
      <c r="C26" s="61" t="s">
        <v>39</v>
      </c>
      <c r="D26" s="61"/>
      <c r="E26" s="62"/>
      <c r="F26" s="63" t="s">
        <v>40</v>
      </c>
      <c r="G26" s="64">
        <v>300</v>
      </c>
      <c r="H26" s="59">
        <f>E26*G26</f>
        <v>0</v>
      </c>
      <c r="I26" s="83"/>
    </row>
    <row r="27" s="1" customFormat="1" ht="16.5" customHeight="1" spans="2:9">
      <c r="B27" s="65" t="s">
        <v>18</v>
      </c>
      <c r="C27" s="66"/>
      <c r="D27" s="66"/>
      <c r="E27" s="66"/>
      <c r="F27" s="66"/>
      <c r="G27" s="66"/>
      <c r="H27" s="67">
        <f>SUM(H22:H26)</f>
        <v>0</v>
      </c>
      <c r="I27" s="83"/>
    </row>
    <row r="28" ht="15" customHeight="1" spans="2:11">
      <c r="B28" s="68" t="s">
        <v>41</v>
      </c>
      <c r="C28" s="68"/>
      <c r="D28" s="68"/>
      <c r="E28" s="68"/>
      <c r="F28" s="68"/>
      <c r="G28" s="68"/>
      <c r="H28" s="69">
        <f>(H9+H15+H20+H27)*0.14</f>
        <v>2338</v>
      </c>
      <c r="I28" s="84">
        <v>0.14</v>
      </c>
      <c r="J28" s="2">
        <f>H28+H31</f>
        <v>3480.28</v>
      </c>
      <c r="K28" s="2">
        <f>J28*4</f>
        <v>13921.12</v>
      </c>
    </row>
    <row r="29" ht="15" customHeight="1" spans="2:9">
      <c r="B29" s="70" t="s">
        <v>42</v>
      </c>
      <c r="C29" s="71"/>
      <c r="D29" s="71"/>
      <c r="E29" s="71"/>
      <c r="F29" s="71"/>
      <c r="G29" s="72"/>
      <c r="H29" s="69">
        <f>H9+H15+H20+H27</f>
        <v>16700</v>
      </c>
      <c r="I29" s="84"/>
    </row>
    <row r="30" ht="15" customHeight="1" spans="2:9">
      <c r="B30" s="70" t="s">
        <v>43</v>
      </c>
      <c r="C30" s="73"/>
      <c r="D30" s="73"/>
      <c r="E30" s="73"/>
      <c r="F30" s="73"/>
      <c r="G30" s="74"/>
      <c r="H30" s="69">
        <f>SUM(H28:H29)</f>
        <v>19038</v>
      </c>
      <c r="I30" s="84"/>
    </row>
    <row r="31" ht="15" customHeight="1" spans="2:9">
      <c r="B31" s="68" t="s">
        <v>44</v>
      </c>
      <c r="C31" s="68"/>
      <c r="D31" s="68"/>
      <c r="E31" s="68"/>
      <c r="F31" s="68"/>
      <c r="G31" s="68"/>
      <c r="H31" s="69">
        <f>H30*6%</f>
        <v>1142.28</v>
      </c>
      <c r="I31" s="85" t="s">
        <v>54</v>
      </c>
    </row>
    <row r="32" ht="15" customHeight="1" spans="2:9">
      <c r="B32" s="75" t="s">
        <v>46</v>
      </c>
      <c r="C32" s="76"/>
      <c r="D32" s="76"/>
      <c r="E32" s="76"/>
      <c r="F32" s="76"/>
      <c r="G32" s="76"/>
      <c r="H32" s="77">
        <f>SUM(H30:H31)</f>
        <v>20180.28</v>
      </c>
      <c r="I32" s="86" t="s">
        <v>47</v>
      </c>
    </row>
    <row r="37" spans="5:8">
      <c r="E37" s="78"/>
      <c r="F37" s="78"/>
      <c r="G37" s="78"/>
      <c r="H37" s="78"/>
    </row>
    <row r="38" spans="8:9">
      <c r="H38" s="78"/>
      <c r="I38" s="79">
        <f>G38*30%</f>
        <v>0</v>
      </c>
    </row>
    <row r="39" spans="8:8">
      <c r="H39" s="79"/>
    </row>
    <row r="42" spans="7:7">
      <c r="G42" s="78"/>
    </row>
  </sheetData>
  <mergeCells count="15">
    <mergeCell ref="B1:I1"/>
    <mergeCell ref="B2:I2"/>
    <mergeCell ref="B3:I3"/>
    <mergeCell ref="B4:I4"/>
    <mergeCell ref="B5:I5"/>
    <mergeCell ref="B9:G9"/>
    <mergeCell ref="B15:G15"/>
    <mergeCell ref="B20:G20"/>
    <mergeCell ref="B27:G27"/>
    <mergeCell ref="B28:G28"/>
    <mergeCell ref="B29:G29"/>
    <mergeCell ref="B30:G30"/>
    <mergeCell ref="B31:G31"/>
    <mergeCell ref="B32:G32"/>
    <mergeCell ref="I7:I27"/>
  </mergeCells>
  <pageMargins left="0.7" right="0.7" top="0.75" bottom="0.75" header="0.3" footer="0.3"/>
  <pageSetup paperSize="9" scale="56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区域会报价单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mhl</dc:creator>
  <cp:lastModifiedBy>果子儿</cp:lastModifiedBy>
  <dcterms:created xsi:type="dcterms:W3CDTF">2022-08-13T16:33:00Z</dcterms:created>
  <cp:lastPrinted>2024-04-26T10:38:00Z</cp:lastPrinted>
  <dcterms:modified xsi:type="dcterms:W3CDTF">2024-08-16T13:02:28Z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CC25E8E33F7B4A018F144559AC76E808_13</vt:lpwstr>
  </property>
</Properties>
</file>