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王凤雨\Desktop\2024.7-8月 沃芬美国差旅项目\"/>
    </mc:Choice>
  </mc:AlternateContent>
  <xr:revisionPtr revIDLastSave="0" documentId="13_ncr:1_{28B495BE-3608-46DA-A85E-92F5E3DF271C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报价" sheetId="7" r:id="rId1"/>
  </sheets>
  <definedNames>
    <definedName name="_xlnm.Print_Area" localSheetId="0">报价!$A$2:$R$105</definedName>
  </definedNames>
  <calcPr calcId="191029"/>
</workbook>
</file>

<file path=xl/calcChain.xml><?xml version="1.0" encoding="utf-8"?>
<calcChain xmlns="http://schemas.openxmlformats.org/spreadsheetml/2006/main">
  <c r="J71" i="7" l="1"/>
  <c r="J41" i="7"/>
  <c r="J26" i="7"/>
  <c r="Q26" i="7"/>
  <c r="Q24" i="7"/>
  <c r="J24" i="7"/>
  <c r="J70" i="7"/>
  <c r="O69" i="7"/>
  <c r="P69" i="7" s="1"/>
  <c r="O70" i="7"/>
  <c r="J69" i="7"/>
  <c r="N69" i="7"/>
  <c r="Q69" i="7" l="1"/>
  <c r="Q70" i="7"/>
  <c r="J23" i="7"/>
  <c r="J68" i="7"/>
  <c r="H101" i="7" s="1"/>
  <c r="J49" i="7"/>
  <c r="J48" i="7"/>
  <c r="O26" i="7"/>
  <c r="P26" i="7" s="1"/>
  <c r="O24" i="7"/>
  <c r="P24" i="7" s="1"/>
  <c r="N24" i="7"/>
  <c r="J63" i="7"/>
  <c r="O63" i="7"/>
  <c r="P63" i="7" s="1"/>
  <c r="O47" i="7"/>
  <c r="P47" i="7" s="1"/>
  <c r="O48" i="7"/>
  <c r="O49" i="7"/>
  <c r="P49" i="7" s="1"/>
  <c r="J47" i="7"/>
  <c r="N89" i="7"/>
  <c r="N90" i="7" s="1"/>
  <c r="P90" i="7" s="1"/>
  <c r="N87" i="7"/>
  <c r="P87" i="7" s="1"/>
  <c r="J87" i="7"/>
  <c r="J90" i="7" s="1"/>
  <c r="J91" i="7" s="1"/>
  <c r="H104" i="7" s="1"/>
  <c r="J104" i="7" s="1"/>
  <c r="N86" i="7"/>
  <c r="P86" i="7" s="1"/>
  <c r="N85" i="7"/>
  <c r="P85" i="7" s="1"/>
  <c r="N84" i="7"/>
  <c r="O79" i="7"/>
  <c r="P79" i="7" s="1"/>
  <c r="O78" i="7"/>
  <c r="P78" i="7" s="1"/>
  <c r="O77" i="7"/>
  <c r="P77" i="7" s="1"/>
  <c r="N77" i="7"/>
  <c r="Q77" i="7" s="1"/>
  <c r="O76" i="7"/>
  <c r="P76" i="7" s="1"/>
  <c r="N76" i="7"/>
  <c r="Q76" i="7" s="1"/>
  <c r="O75" i="7"/>
  <c r="P75" i="7" s="1"/>
  <c r="N75" i="7"/>
  <c r="J75" i="7"/>
  <c r="O71" i="7"/>
  <c r="P71" i="7" s="1"/>
  <c r="O68" i="7"/>
  <c r="P68" i="7" s="1"/>
  <c r="N68" i="7"/>
  <c r="O64" i="7"/>
  <c r="P64" i="7" s="1"/>
  <c r="N63" i="7"/>
  <c r="O62" i="7"/>
  <c r="P62" i="7" s="1"/>
  <c r="N62" i="7"/>
  <c r="J62" i="7"/>
  <c r="O61" i="7"/>
  <c r="P61" i="7" s="1"/>
  <c r="N61" i="7"/>
  <c r="J61" i="7"/>
  <c r="O57" i="7"/>
  <c r="P57" i="7" s="1"/>
  <c r="O55" i="7"/>
  <c r="P55" i="7" s="1"/>
  <c r="N55" i="7"/>
  <c r="J55" i="7"/>
  <c r="O54" i="7"/>
  <c r="P54" i="7" s="1"/>
  <c r="N54" i="7"/>
  <c r="J54" i="7"/>
  <c r="O50" i="7"/>
  <c r="P50" i="7" s="1"/>
  <c r="N49" i="7"/>
  <c r="N47" i="7"/>
  <c r="O46" i="7"/>
  <c r="P46" i="7" s="1"/>
  <c r="N46" i="7"/>
  <c r="J46" i="7"/>
  <c r="O41" i="7"/>
  <c r="P41" i="7" s="1"/>
  <c r="O40" i="7"/>
  <c r="P40" i="7" s="1"/>
  <c r="J39" i="7"/>
  <c r="O38" i="7"/>
  <c r="P38" i="7" s="1"/>
  <c r="N38" i="7"/>
  <c r="J38" i="7"/>
  <c r="O37" i="7"/>
  <c r="P37" i="7" s="1"/>
  <c r="N37" i="7"/>
  <c r="J37" i="7"/>
  <c r="O33" i="7"/>
  <c r="P33" i="7" s="1"/>
  <c r="O31" i="7"/>
  <c r="P31" i="7" s="1"/>
  <c r="N31" i="7"/>
  <c r="J31" i="7"/>
  <c r="O30" i="7"/>
  <c r="P30" i="7" s="1"/>
  <c r="N30" i="7"/>
  <c r="J30" i="7"/>
  <c r="Q25" i="7"/>
  <c r="O25" i="7"/>
  <c r="P25" i="7" s="1"/>
  <c r="O23" i="7"/>
  <c r="P23" i="7" s="1"/>
  <c r="N23" i="7"/>
  <c r="O22" i="7"/>
  <c r="P22" i="7" s="1"/>
  <c r="N22" i="7"/>
  <c r="Q22" i="7" s="1"/>
  <c r="O17" i="7"/>
  <c r="P17" i="7" s="1"/>
  <c r="N17" i="7"/>
  <c r="J17" i="7"/>
  <c r="Q16" i="7"/>
  <c r="O16" i="7"/>
  <c r="P16" i="7" s="1"/>
  <c r="J50" i="7" l="1"/>
  <c r="N26" i="7"/>
  <c r="L95" i="7" s="1"/>
  <c r="Q68" i="7"/>
  <c r="Q63" i="7"/>
  <c r="Q47" i="7"/>
  <c r="Q49" i="7"/>
  <c r="Q54" i="7"/>
  <c r="Q17" i="7"/>
  <c r="Q48" i="7"/>
  <c r="N57" i="7"/>
  <c r="L99" i="7" s="1"/>
  <c r="N64" i="7"/>
  <c r="L100" i="7" s="1"/>
  <c r="Q75" i="7"/>
  <c r="Q38" i="7"/>
  <c r="N33" i="7"/>
  <c r="L96" i="7" s="1"/>
  <c r="Q62" i="7"/>
  <c r="J40" i="7"/>
  <c r="H97" i="7" s="1"/>
  <c r="J97" i="7" s="1"/>
  <c r="Q37" i="7"/>
  <c r="Q30" i="7"/>
  <c r="N40" i="7"/>
  <c r="L97" i="7" s="1"/>
  <c r="J64" i="7"/>
  <c r="N50" i="7"/>
  <c r="N71" i="7"/>
  <c r="L101" i="7" s="1"/>
  <c r="J33" i="7"/>
  <c r="Q55" i="7"/>
  <c r="Q23" i="7"/>
  <c r="Q46" i="7"/>
  <c r="J57" i="7"/>
  <c r="P89" i="7"/>
  <c r="Q31" i="7"/>
  <c r="Q61" i="7"/>
  <c r="P84" i="7"/>
  <c r="N88" i="7"/>
  <c r="P88" i="7" s="1"/>
  <c r="J78" i="7" l="1"/>
  <c r="J79" i="7" s="1"/>
  <c r="J80" i="7" s="1"/>
  <c r="H99" i="7"/>
  <c r="J99" i="7" s="1"/>
  <c r="H96" i="7"/>
  <c r="J96" i="7" s="1"/>
  <c r="H95" i="7"/>
  <c r="H100" i="7"/>
  <c r="J100" i="7" s="1"/>
  <c r="N78" i="7"/>
  <c r="Q33" i="7"/>
  <c r="P97" i="7"/>
  <c r="Q71" i="7"/>
  <c r="Q40" i="7"/>
  <c r="Q64" i="7"/>
  <c r="H98" i="7"/>
  <c r="N97" i="7"/>
  <c r="N41" i="7"/>
  <c r="L98" i="7"/>
  <c r="N98" i="7" s="1"/>
  <c r="Q50" i="7"/>
  <c r="P91" i="7"/>
  <c r="Q57" i="7"/>
  <c r="N91" i="7"/>
  <c r="L104" i="7" s="1"/>
  <c r="N99" i="7"/>
  <c r="N96" i="7"/>
  <c r="N101" i="7"/>
  <c r="N95" i="7"/>
  <c r="N100" i="7"/>
  <c r="H102" i="7" l="1"/>
  <c r="P99" i="7"/>
  <c r="J101" i="7"/>
  <c r="J95" i="7"/>
  <c r="J98" i="7"/>
  <c r="P101" i="7"/>
  <c r="P96" i="7"/>
  <c r="P95" i="7"/>
  <c r="Q41" i="7"/>
  <c r="P100" i="7"/>
  <c r="N79" i="7"/>
  <c r="L102" i="7" s="1"/>
  <c r="Q78" i="7"/>
  <c r="P98" i="7"/>
  <c r="P104" i="7"/>
  <c r="N104" i="7"/>
  <c r="H103" i="7" l="1"/>
  <c r="H105" i="7" s="1"/>
  <c r="N80" i="7"/>
  <c r="L103" i="7" s="1"/>
  <c r="L105" i="7" s="1"/>
  <c r="N105" i="7" s="1"/>
  <c r="Q79" i="7"/>
  <c r="N102" i="7"/>
  <c r="J103" i="7" l="1"/>
  <c r="J102" i="7"/>
  <c r="P102" i="7"/>
  <c r="Q80" i="7"/>
  <c r="P103" i="7"/>
  <c r="N103" i="7"/>
  <c r="J105" i="7" l="1"/>
  <c r="P105" i="7"/>
</calcChain>
</file>

<file path=xl/sharedStrings.xml><?xml version="1.0" encoding="utf-8"?>
<sst xmlns="http://schemas.openxmlformats.org/spreadsheetml/2006/main" count="363" uniqueCount="149">
  <si>
    <r>
      <rPr>
        <b/>
        <sz val="16"/>
        <rFont val="Arial"/>
        <family val="2"/>
      </rPr>
      <t xml:space="preserve">Quotation / Bill Settlement 
</t>
    </r>
    <r>
      <rPr>
        <b/>
        <sz val="16"/>
        <rFont val="宋体"/>
        <family val="3"/>
        <charset val="134"/>
      </rPr>
      <t>报价及结算单</t>
    </r>
  </si>
  <si>
    <r>
      <rPr>
        <b/>
        <sz val="10"/>
        <color indexed="8"/>
        <rFont val="Arial"/>
        <family val="2"/>
      </rPr>
      <t xml:space="preserve">Vendor Name/code </t>
    </r>
    <r>
      <rPr>
        <b/>
        <sz val="10"/>
        <color indexed="8"/>
        <rFont val="宋体"/>
        <family val="3"/>
        <charset val="134"/>
      </rPr>
      <t>供应商名称与编号</t>
    </r>
    <r>
      <rPr>
        <b/>
        <sz val="10"/>
        <color indexed="8"/>
        <rFont val="Arial"/>
        <family val="2"/>
      </rPr>
      <t>:</t>
    </r>
  </si>
  <si>
    <t>康辉集团北京国际会议展览有限公司</t>
  </si>
  <si>
    <r>
      <rPr>
        <sz val="10"/>
        <color indexed="8"/>
        <rFont val="Arial"/>
        <family val="2"/>
      </rPr>
      <t>Forecast</t>
    </r>
    <r>
      <rPr>
        <sz val="10"/>
        <color indexed="8"/>
        <rFont val="宋体"/>
        <family val="3"/>
        <charset val="134"/>
      </rPr>
      <t>预计</t>
    </r>
  </si>
  <si>
    <r>
      <rPr>
        <sz val="10"/>
        <rFont val="Arial"/>
        <family val="2"/>
      </rPr>
      <t xml:space="preserve">Actual </t>
    </r>
    <r>
      <rPr>
        <sz val="10"/>
        <rFont val="宋体"/>
        <family val="3"/>
        <charset val="134"/>
      </rPr>
      <t>实际</t>
    </r>
  </si>
  <si>
    <r>
      <rPr>
        <b/>
        <sz val="10"/>
        <color indexed="8"/>
        <rFont val="Arial"/>
        <family val="2"/>
      </rPr>
      <t xml:space="preserve">Vendor contact </t>
    </r>
    <r>
      <rPr>
        <b/>
        <sz val="10"/>
        <color indexed="8"/>
        <rFont val="宋体"/>
        <family val="3"/>
        <charset val="134"/>
      </rPr>
      <t>供应商联系人及电话与邮箱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</si>
  <si>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Number of days of the event </t>
    </r>
    <r>
      <rPr>
        <b/>
        <sz val="10"/>
        <color indexed="8"/>
        <rFont val="宋体"/>
        <family val="3"/>
        <charset val="134"/>
      </rPr>
      <t>会议天数</t>
    </r>
  </si>
  <si>
    <r>
      <rPr>
        <b/>
        <sz val="10"/>
        <color indexed="8"/>
        <rFont val="Arial"/>
        <family val="2"/>
      </rPr>
      <t xml:space="preserve">Date of Quotation </t>
    </r>
    <r>
      <rPr>
        <b/>
        <sz val="10"/>
        <color indexed="8"/>
        <rFont val="宋体"/>
        <family val="3"/>
        <charset val="134"/>
      </rPr>
      <t>报价日期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</si>
  <si>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No. of participants </t>
    </r>
    <r>
      <rPr>
        <b/>
        <sz val="10"/>
        <color indexed="8"/>
        <rFont val="宋体"/>
        <family val="3"/>
        <charset val="134"/>
      </rPr>
      <t>参会人数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</si>
  <si>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Validation Period </t>
    </r>
    <r>
      <rPr>
        <b/>
        <sz val="10"/>
        <color indexed="8"/>
        <rFont val="宋体"/>
        <family val="3"/>
        <charset val="134"/>
      </rPr>
      <t>报价有效期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</si>
  <si>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Project Owner </t>
    </r>
    <r>
      <rPr>
        <b/>
        <sz val="10"/>
        <color indexed="8"/>
        <rFont val="宋体"/>
        <family val="3"/>
        <charset val="134"/>
      </rPr>
      <t>项目负责人及电话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</si>
  <si>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>Project Owner email</t>
    </r>
    <r>
      <rPr>
        <b/>
        <sz val="10"/>
        <color indexed="8"/>
        <rFont val="宋体"/>
        <family val="3"/>
        <charset val="134"/>
      </rPr>
      <t>：项目负责人邮箱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</si>
  <si>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Project Name  </t>
    </r>
    <r>
      <rPr>
        <b/>
        <sz val="10"/>
        <color indexed="8"/>
        <rFont val="宋体"/>
        <family val="3"/>
        <charset val="134"/>
      </rPr>
      <t>项目名称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</si>
  <si>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Country /City </t>
    </r>
    <r>
      <rPr>
        <b/>
        <sz val="10"/>
        <color indexed="8"/>
        <rFont val="宋体"/>
        <family val="3"/>
        <charset val="134"/>
      </rPr>
      <t>会议地点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</si>
  <si>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Date of event </t>
    </r>
    <r>
      <rPr>
        <b/>
        <sz val="10"/>
        <color indexed="8"/>
        <rFont val="宋体"/>
        <family val="3"/>
        <charset val="134"/>
      </rPr>
      <t>会议日期</t>
    </r>
    <r>
      <rPr>
        <b/>
        <sz val="10"/>
        <color indexed="8"/>
        <rFont val="Arial"/>
        <family val="2"/>
      </rPr>
      <t>:</t>
    </r>
  </si>
  <si>
    <t>公司直付酒店部分-无需报价</t>
  </si>
  <si>
    <r>
      <rPr>
        <b/>
        <sz val="10"/>
        <rFont val="Arial"/>
        <family val="2"/>
      </rPr>
      <t xml:space="preserve"> Item</t>
    </r>
    <r>
      <rPr>
        <b/>
        <sz val="10"/>
        <rFont val="宋体"/>
        <family val="3"/>
        <charset val="134"/>
      </rPr>
      <t xml:space="preserve"> 项目</t>
    </r>
  </si>
  <si>
    <r>
      <rPr>
        <b/>
        <sz val="10"/>
        <rFont val="Arial"/>
        <family val="2"/>
      </rPr>
      <t>Quotation</t>
    </r>
    <r>
      <rPr>
        <b/>
        <sz val="10"/>
        <rFont val="宋体"/>
        <family val="3"/>
        <charset val="134"/>
      </rPr>
      <t xml:space="preserve"> 报价单</t>
    </r>
  </si>
  <si>
    <r>
      <rPr>
        <b/>
        <sz val="10"/>
        <rFont val="Arial"/>
        <family val="2"/>
      </rPr>
      <t>Bill Check</t>
    </r>
    <r>
      <rPr>
        <b/>
        <sz val="10"/>
        <rFont val="宋体"/>
        <family val="3"/>
        <charset val="134"/>
      </rPr>
      <t xml:space="preserve"> 结算单</t>
    </r>
  </si>
  <si>
    <r>
      <rPr>
        <b/>
        <sz val="10"/>
        <rFont val="Arial"/>
        <family val="2"/>
      </rPr>
      <t xml:space="preserve">Deviation </t>
    </r>
    <r>
      <rPr>
        <b/>
        <sz val="10"/>
        <rFont val="宋体"/>
        <family val="3"/>
        <charset val="134"/>
      </rPr>
      <t>差额</t>
    </r>
  </si>
  <si>
    <t>REMARKS</t>
  </si>
  <si>
    <t>酒店内花费(净价)</t>
  </si>
  <si>
    <t>n/a</t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</si>
  <si>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（酒店部分）</t>
    </r>
  </si>
  <si>
    <r>
      <rPr>
        <b/>
        <sz val="12"/>
        <color indexed="9"/>
        <rFont val="宋体"/>
        <family val="3"/>
        <charset val="134"/>
      </rPr>
      <t>非公司直付酒店部分</t>
    </r>
    <r>
      <rPr>
        <b/>
        <sz val="12"/>
        <color indexed="9"/>
        <rFont val="Arial"/>
        <family val="2"/>
      </rPr>
      <t>-</t>
    </r>
    <r>
      <rPr>
        <b/>
        <sz val="12"/>
        <color indexed="9"/>
        <rFont val="宋体"/>
        <family val="3"/>
        <charset val="134"/>
      </rPr>
      <t>所有报价均为不含税价格（不可抵扣项除外）</t>
    </r>
  </si>
  <si>
    <r>
      <rPr>
        <b/>
        <sz val="10"/>
        <color indexed="8"/>
        <rFont val="Arial"/>
        <family val="2"/>
      </rPr>
      <t xml:space="preserve">Accommodation </t>
    </r>
    <r>
      <rPr>
        <b/>
        <sz val="10"/>
        <color indexed="8"/>
        <rFont val="宋体"/>
        <family val="3"/>
        <charset val="134"/>
      </rPr>
      <t>住宿：酒店内</t>
    </r>
  </si>
  <si>
    <t>FORECASTED</t>
  </si>
  <si>
    <t>ACT.</t>
  </si>
  <si>
    <t>FIN</t>
  </si>
  <si>
    <t>ACTUAL</t>
  </si>
  <si>
    <t>UNI Variance</t>
  </si>
  <si>
    <t>UNI TOTAL</t>
  </si>
  <si>
    <t>Variance</t>
  </si>
  <si>
    <r>
      <rPr>
        <b/>
        <sz val="10"/>
        <color theme="1"/>
        <rFont val="Arial"/>
        <family val="2"/>
      </rPr>
      <t xml:space="preserve">All room charge should include Breakfast &amp; Service charge 
</t>
    </r>
    <r>
      <rPr>
        <b/>
        <sz val="10"/>
        <color indexed="8"/>
        <rFont val="宋体"/>
        <family val="3"/>
        <charset val="134"/>
      </rPr>
      <t>所有房间报价需含早餐及服务费：</t>
    </r>
  </si>
  <si>
    <r>
      <rPr>
        <sz val="10"/>
        <color indexed="8"/>
        <rFont val="Arial"/>
        <family val="2"/>
      </rP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</si>
  <si>
    <r>
      <rPr>
        <sz val="10"/>
        <color indexed="8"/>
        <rFont val="Arial"/>
        <family val="2"/>
      </rPr>
      <t xml:space="preserve">No. of Room
</t>
    </r>
    <r>
      <rPr>
        <sz val="10"/>
        <color indexed="8"/>
        <rFont val="宋体"/>
        <family val="3"/>
        <charset val="134"/>
      </rPr>
      <t>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</si>
  <si>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</si>
  <si>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预计单价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</si>
  <si>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预计总额</t>
    </r>
  </si>
  <si>
    <r>
      <rPr>
        <sz val="10"/>
        <color indexed="8"/>
        <rFont val="Arial"/>
        <family val="2"/>
      </rPr>
      <t xml:space="preserve">No.
of Room
</t>
    </r>
    <r>
      <rPr>
        <sz val="10"/>
        <color indexed="8"/>
        <rFont val="宋体"/>
        <family val="3"/>
        <charset val="134"/>
      </rPr>
      <t>实际间数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</si>
  <si>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实际间夜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</si>
  <si>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实际单价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</si>
  <si>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实际总额</t>
    </r>
  </si>
  <si>
    <r>
      <rPr>
        <sz val="10"/>
        <color indexed="8"/>
        <rFont val="Arial"/>
        <family val="2"/>
      </rPr>
      <t xml:space="preserve">Uni Variance
</t>
    </r>
    <r>
      <rPr>
        <sz val="10"/>
        <color indexed="8"/>
        <rFont val="宋体"/>
        <family val="3"/>
        <charset val="134"/>
      </rPr>
      <t>单价差额</t>
    </r>
  </si>
  <si>
    <r>
      <rPr>
        <sz val="10"/>
        <color indexed="8"/>
        <rFont val="Arial"/>
        <family val="2"/>
      </rPr>
      <t xml:space="preserve">Variance
</t>
    </r>
    <r>
      <rPr>
        <sz val="10"/>
        <color indexed="8"/>
        <rFont val="宋体"/>
        <family val="3"/>
        <charset val="134"/>
      </rPr>
      <t>差额</t>
    </r>
  </si>
  <si>
    <r>
      <rPr>
        <b/>
        <sz val="10"/>
        <color indexed="18"/>
        <rFont val="Arial"/>
        <family val="2"/>
      </rPr>
      <t>Hotel name,star</t>
    </r>
    <r>
      <rPr>
        <b/>
        <sz val="10"/>
        <color indexed="18"/>
        <rFont val="宋体"/>
        <family val="3"/>
        <charset val="134"/>
      </rPr>
      <t>酒店名称及星级</t>
    </r>
  </si>
  <si>
    <r>
      <rPr>
        <sz val="10"/>
        <color indexed="8"/>
        <rFont val="Arial"/>
        <family val="2"/>
      </rPr>
      <t>Cancellation policy(notice before Xdays  )</t>
    </r>
    <r>
      <rPr>
        <sz val="10"/>
        <color indexed="8"/>
        <rFont val="宋体"/>
        <family val="3"/>
        <charset val="134"/>
      </rPr>
      <t>取消规定及费用：</t>
    </r>
  </si>
  <si>
    <r>
      <rPr>
        <b/>
        <sz val="10"/>
        <color indexed="8"/>
        <rFont val="Arial"/>
        <family val="2"/>
      </rPr>
      <t xml:space="preserve">Subtotal for accommodation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</si>
  <si>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</si>
  <si>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日期，酒店内用餐：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</si>
  <si>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</si>
  <si>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次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</si>
  <si>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实际人数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</si>
  <si>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实际次数</t>
    </r>
  </si>
  <si>
    <r>
      <rPr>
        <sz val="10"/>
        <color indexed="8"/>
        <rFont val="Arial"/>
        <family val="2"/>
      </rPr>
      <t>Lunch</t>
    </r>
    <r>
      <rPr>
        <sz val="10"/>
        <color indexed="8"/>
        <rFont val="宋体"/>
        <family val="3"/>
        <charset val="134"/>
      </rPr>
      <t>午餐：</t>
    </r>
  </si>
  <si>
    <r>
      <rPr>
        <sz val="10"/>
        <color indexed="8"/>
        <rFont val="Arial"/>
        <family val="2"/>
      </rPr>
      <t>Dinner</t>
    </r>
    <r>
      <rPr>
        <sz val="10"/>
        <color indexed="8"/>
        <rFont val="宋体"/>
        <family val="3"/>
        <charset val="134"/>
      </rPr>
      <t>晚餐：</t>
    </r>
  </si>
  <si>
    <r>
      <rPr>
        <b/>
        <sz val="10"/>
        <color indexed="8"/>
        <rFont val="Arial"/>
        <family val="2"/>
      </rPr>
      <t xml:space="preserve">Subtotal for catering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</si>
  <si>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Meetings - renting space &amp; facilities </t>
    </r>
    <r>
      <rPr>
        <b/>
        <sz val="10"/>
        <color indexed="8"/>
        <rFont val="宋体"/>
        <family val="3"/>
        <charset val="134"/>
      </rPr>
      <t>会议：</t>
    </r>
  </si>
  <si>
    <r>
      <rPr>
        <b/>
        <sz val="10"/>
        <color theme="1"/>
        <rFont val="Arial"/>
        <family val="2"/>
      </rPr>
      <t>Date, name of meeting room</t>
    </r>
    <r>
      <rPr>
        <b/>
        <sz val="10"/>
        <color indexed="8"/>
        <rFont val="宋体"/>
        <family val="3"/>
        <charset val="134"/>
      </rPr>
      <t>日期，酒店内费用：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</si>
  <si>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数量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</si>
  <si>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实际数量</t>
    </r>
  </si>
  <si>
    <r>
      <rPr>
        <sz val="10"/>
        <color rgb="FF000000"/>
        <rFont val="Arial"/>
        <family val="2"/>
      </rPr>
      <t>Meeting Room</t>
    </r>
    <r>
      <rPr>
        <sz val="10"/>
        <color rgb="FF000000"/>
        <rFont val="宋体"/>
        <family val="3"/>
        <charset val="134"/>
      </rPr>
      <t>会场</t>
    </r>
  </si>
  <si>
    <r>
      <rPr>
        <sz val="10"/>
        <color rgb="FF000000"/>
        <rFont val="Arial"/>
        <family val="2"/>
      </rPr>
      <t>Tea Breaks</t>
    </r>
    <r>
      <rPr>
        <sz val="10"/>
        <color rgb="FF000000"/>
        <rFont val="宋体"/>
        <family val="3"/>
        <charset val="134"/>
      </rPr>
      <t>茶歇：酒店单次茶歇</t>
    </r>
  </si>
  <si>
    <t>纸质邀请函</t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</si>
  <si>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</si>
  <si>
    <t>非酒店部分-所有报价均为不含税价（不可抵扣项除外）</t>
  </si>
  <si>
    <r>
      <rPr>
        <b/>
        <sz val="10"/>
        <color theme="1"/>
        <rFont val="Arial"/>
        <family val="2"/>
      </rPr>
      <t>All transportation charge should include details</t>
    </r>
    <r>
      <rPr>
        <b/>
        <sz val="10"/>
        <color indexed="8"/>
        <rFont val="宋体"/>
        <family val="3"/>
        <charset val="134"/>
      </rPr>
      <t>：
所有车价需要注明车型、行程、以及超时费等：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</si>
  <si>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数量</t>
    </r>
  </si>
  <si>
    <r>
      <rPr>
        <b/>
        <sz val="9"/>
        <color indexed="18"/>
        <rFont val="Arial"/>
        <family val="2"/>
      </rPr>
      <t xml:space="preserve">OT Charge:
</t>
    </r>
    <r>
      <rPr>
        <b/>
        <sz val="9"/>
        <color indexed="18"/>
        <rFont val="宋体"/>
        <family val="3"/>
        <charset val="134"/>
      </rPr>
      <t>超时费：</t>
    </r>
  </si>
  <si>
    <r>
      <rPr>
        <b/>
        <sz val="10"/>
        <color indexed="8"/>
        <rFont val="Arial"/>
        <family val="2"/>
      </rPr>
      <t xml:space="preserve">Subtotal for transport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</si>
  <si>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餐：非酒店内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</si>
  <si>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日期：</t>
    </r>
  </si>
  <si>
    <r>
      <rPr>
        <b/>
        <sz val="10"/>
        <color indexed="8"/>
        <rFont val="Arial"/>
        <family val="2"/>
      </rPr>
      <t xml:space="preserve">Meetings facilities </t>
    </r>
    <r>
      <rPr>
        <b/>
        <sz val="10"/>
        <color indexed="8"/>
        <rFont val="宋体"/>
        <family val="3"/>
        <charset val="134"/>
      </rPr>
      <t>会议设施：</t>
    </r>
  </si>
  <si>
    <r>
      <rPr>
        <b/>
        <sz val="10"/>
        <color theme="1"/>
        <rFont val="Arial"/>
        <family val="2"/>
      </rPr>
      <t xml:space="preserve">Date, </t>
    </r>
    <r>
      <rPr>
        <b/>
        <sz val="10"/>
        <color indexed="8"/>
        <rFont val="宋体"/>
        <family val="3"/>
        <charset val="134"/>
      </rPr>
      <t>日期，非酒店内费用：</t>
    </r>
  </si>
  <si>
    <r>
      <rPr>
        <sz val="10"/>
        <color indexed="8"/>
        <rFont val="Arial"/>
        <family val="2"/>
      </rPr>
      <t>Meeting Room</t>
    </r>
    <r>
      <rPr>
        <sz val="10"/>
        <color indexed="8"/>
        <rFont val="宋体"/>
        <family val="3"/>
        <charset val="134"/>
      </rPr>
      <t>会场</t>
    </r>
  </si>
  <si>
    <t>面积: eg:</t>
  </si>
  <si>
    <r>
      <rPr>
        <sz val="10"/>
        <color rgb="FF000000"/>
        <rFont val="宋体"/>
        <family val="3"/>
        <charset val="134"/>
      </rPr>
      <t>名称：</t>
    </r>
    <r>
      <rPr>
        <sz val="10"/>
        <color rgb="FF000000"/>
        <rFont val="Arial"/>
        <family val="2"/>
      </rPr>
      <t>eg:</t>
    </r>
  </si>
  <si>
    <r>
      <rPr>
        <sz val="10"/>
        <color indexed="8"/>
        <rFont val="Arial"/>
        <family val="2"/>
      </rPr>
      <t>Set-up and disassembly: dates to be specified</t>
    </r>
    <r>
      <rPr>
        <sz val="10"/>
        <color indexed="8"/>
        <rFont val="宋体"/>
        <family val="3"/>
        <charset val="134"/>
      </rPr>
      <t>搭建费用</t>
    </r>
  </si>
  <si>
    <r>
      <rPr>
        <b/>
        <sz val="10"/>
        <color indexed="8"/>
        <rFont val="Arial"/>
        <family val="2"/>
      </rPr>
      <t xml:space="preserve">Agency Management Fee </t>
    </r>
    <r>
      <rPr>
        <b/>
        <sz val="10"/>
        <color indexed="8"/>
        <rFont val="宋体"/>
        <family val="3"/>
        <charset val="134"/>
      </rPr>
      <t>服务费：</t>
    </r>
  </si>
  <si>
    <r>
      <rPr>
        <sz val="10"/>
        <rFont val="Arial"/>
        <family val="2"/>
      </rPr>
      <t>Destinationation Escort</t>
    </r>
    <r>
      <rPr>
        <sz val="10"/>
        <rFont val="宋体"/>
        <family val="3"/>
        <charset val="134"/>
      </rPr>
      <t>地陪：</t>
    </r>
  </si>
  <si>
    <r>
      <rPr>
        <sz val="10"/>
        <rFont val="Arial"/>
        <family val="2"/>
      </rPr>
      <t xml:space="preserve">Accommondation </t>
    </r>
    <r>
      <rPr>
        <sz val="10"/>
        <rFont val="宋体"/>
        <family val="3"/>
        <charset val="134"/>
      </rPr>
      <t>住宿</t>
    </r>
  </si>
  <si>
    <r>
      <rPr>
        <sz val="10"/>
        <rFont val="Arial"/>
        <family val="2"/>
      </rPr>
      <t>Transportation</t>
    </r>
    <r>
      <rPr>
        <sz val="10"/>
        <rFont val="宋体"/>
        <family val="3"/>
        <charset val="134"/>
      </rPr>
      <t>交通</t>
    </r>
    <r>
      <rPr>
        <sz val="10"/>
        <rFont val="Arial"/>
        <family val="2"/>
      </rPr>
      <t xml:space="preserve"> </t>
    </r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</si>
  <si>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（非酒店部分）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</si>
  <si>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含酒店部分服务费包括直付</t>
    </r>
  </si>
  <si>
    <r>
      <rPr>
        <b/>
        <sz val="10"/>
        <color indexed="8"/>
        <rFont val="Arial"/>
        <family val="2"/>
      </rPr>
      <t xml:space="preserve">Tax change (  %) </t>
    </r>
    <r>
      <rPr>
        <b/>
        <sz val="10"/>
        <color indexed="8"/>
        <rFont val="宋体"/>
        <family val="3"/>
        <charset val="134"/>
      </rPr>
      <t>增值税费；</t>
    </r>
  </si>
  <si>
    <r>
      <rPr>
        <b/>
        <sz val="10"/>
        <color indexed="8"/>
        <rFont val="Arial"/>
        <family val="2"/>
      </rPr>
      <t xml:space="preserve">Actual additionalexpenses </t>
    </r>
    <r>
      <rPr>
        <b/>
        <sz val="10"/>
        <color indexed="8"/>
        <rFont val="宋体"/>
        <family val="3"/>
        <charset val="134"/>
      </rPr>
      <t>实际增项费用</t>
    </r>
  </si>
  <si>
    <t>（原报价中无此项）</t>
  </si>
  <si>
    <r>
      <rPr>
        <b/>
        <sz val="10"/>
        <color indexed="10"/>
        <rFont val="宋体"/>
        <family val="3"/>
        <charset val="134"/>
      </rPr>
      <t>桌花</t>
    </r>
    <r>
      <rPr>
        <b/>
        <sz val="10"/>
        <color indexed="10"/>
        <rFont val="Arial"/>
        <family val="2"/>
      </rPr>
      <t>/</t>
    </r>
    <r>
      <rPr>
        <b/>
        <sz val="10"/>
        <color indexed="10"/>
        <rFont val="宋体"/>
        <family val="3"/>
        <charset val="134"/>
      </rPr>
      <t>讲台花（原报价中无此项）</t>
    </r>
  </si>
  <si>
    <t>新增会场（原报价中无此项)需标明面积，参会人数，使用时间</t>
  </si>
  <si>
    <t>其他(预估参会专家单程高铁费用)</t>
  </si>
  <si>
    <t>酒店部分服务费</t>
  </si>
  <si>
    <t>-</t>
  </si>
  <si>
    <t>其他（预估参会专家单程机票费用）</t>
  </si>
  <si>
    <t>旅行社部分服务费</t>
  </si>
  <si>
    <r>
      <rPr>
        <b/>
        <sz val="10"/>
        <color indexed="8"/>
        <rFont val="Arial"/>
        <family val="2"/>
      </rPr>
      <t>Subtotal of actual additional expenses</t>
    </r>
    <r>
      <rPr>
        <b/>
        <sz val="10"/>
        <color indexed="8"/>
        <rFont val="宋体"/>
        <family val="3"/>
        <charset val="134"/>
      </rPr>
      <t>小计：</t>
    </r>
  </si>
  <si>
    <t>Summary</t>
  </si>
  <si>
    <t>ACT.ual</t>
  </si>
  <si>
    <r>
      <rPr>
        <b/>
        <sz val="10"/>
        <color indexed="8"/>
        <rFont val="Arial"/>
        <family val="2"/>
      </rPr>
      <t xml:space="preserve">Total in RMB
</t>
    </r>
    <r>
      <rPr>
        <b/>
        <sz val="10"/>
        <color indexed="8"/>
        <rFont val="宋体"/>
        <family val="3"/>
        <charset val="134"/>
      </rPr>
      <t>预计总额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</si>
  <si>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预计人均日消费</t>
    </r>
    <r>
      <rPr>
        <b/>
        <sz val="10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</si>
  <si>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Total in RMB 
</t>
    </r>
    <r>
      <rPr>
        <b/>
        <sz val="10"/>
        <color indexed="8"/>
        <rFont val="宋体"/>
        <family val="3"/>
        <charset val="134"/>
      </rPr>
      <t>实际总额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</si>
  <si>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实际人均日消费</t>
    </r>
    <r>
      <rPr>
        <b/>
        <sz val="10"/>
        <color indexed="8"/>
        <rFont val="Arial"/>
        <family val="2"/>
      </rPr>
      <t xml:space="preserve"> </t>
    </r>
  </si>
  <si>
    <t>Uni(SAV)RMB</t>
  </si>
  <si>
    <r>
      <rPr>
        <b/>
        <sz val="10"/>
        <rFont val="Arial"/>
        <family val="2"/>
      </rPr>
      <t xml:space="preserve">1 Accommodation </t>
    </r>
    <r>
      <rPr>
        <b/>
        <sz val="10"/>
        <rFont val="宋体"/>
        <family val="3"/>
        <charset val="134"/>
      </rPr>
      <t>住宿：</t>
    </r>
  </si>
  <si>
    <r>
      <rPr>
        <b/>
        <sz val="10"/>
        <rFont val="Arial"/>
        <family val="2"/>
      </rPr>
      <t xml:space="preserve">2 Catering </t>
    </r>
    <r>
      <rPr>
        <b/>
        <sz val="10"/>
        <rFont val="宋体"/>
        <family val="3"/>
        <charset val="134"/>
      </rPr>
      <t>餐：酒店内</t>
    </r>
  </si>
  <si>
    <r>
      <rPr>
        <b/>
        <sz val="10"/>
        <rFont val="Arial"/>
        <family val="2"/>
      </rPr>
      <t>3 Meeting room</t>
    </r>
    <r>
      <rPr>
        <b/>
        <sz val="10"/>
        <rFont val="宋体"/>
        <family val="3"/>
        <charset val="134"/>
      </rPr>
      <t>：酒店内</t>
    </r>
  </si>
  <si>
    <r>
      <rPr>
        <b/>
        <sz val="10"/>
        <rFont val="Arial"/>
        <family val="2"/>
      </rPr>
      <t xml:space="preserve">5 Catering </t>
    </r>
    <r>
      <rPr>
        <b/>
        <sz val="10"/>
        <rFont val="宋体"/>
        <family val="3"/>
        <charset val="134"/>
      </rPr>
      <t>餐：非酒店内</t>
    </r>
  </si>
  <si>
    <r>
      <rPr>
        <b/>
        <sz val="10"/>
        <rFont val="Arial"/>
        <family val="2"/>
      </rPr>
      <t xml:space="preserve">6 Meetings facilities </t>
    </r>
    <r>
      <rPr>
        <b/>
        <sz val="10"/>
        <rFont val="宋体"/>
        <family val="3"/>
        <charset val="134"/>
      </rPr>
      <t>会议设施：</t>
    </r>
  </si>
  <si>
    <r>
      <rPr>
        <b/>
        <sz val="10"/>
        <rFont val="Arial"/>
        <family val="2"/>
      </rPr>
      <t>8 Agency Management Fee</t>
    </r>
    <r>
      <rPr>
        <b/>
        <sz val="10"/>
        <rFont val="宋体"/>
        <family val="3"/>
        <charset val="134"/>
      </rPr>
      <t>服务费：</t>
    </r>
  </si>
  <si>
    <r>
      <rPr>
        <b/>
        <sz val="10"/>
        <rFont val="Arial"/>
        <family val="2"/>
      </rPr>
      <t xml:space="preserve">10 Tax VAT </t>
    </r>
    <r>
      <rPr>
        <b/>
        <sz val="10"/>
        <rFont val="宋体"/>
        <family val="3"/>
        <charset val="134"/>
      </rPr>
      <t>增值税税金</t>
    </r>
  </si>
  <si>
    <r>
      <rPr>
        <b/>
        <sz val="10"/>
        <rFont val="Arial"/>
        <family val="2"/>
      </rPr>
      <t>9 Actual additionalexpenses</t>
    </r>
    <r>
      <rPr>
        <b/>
        <sz val="10"/>
        <rFont val="宋体"/>
        <family val="3"/>
        <charset val="134"/>
      </rPr>
      <t>实际增项费用</t>
    </r>
  </si>
  <si>
    <r>
      <rPr>
        <b/>
        <sz val="10"/>
        <rFont val="Arial"/>
        <family val="2"/>
      </rPr>
      <t xml:space="preserve">10 total </t>
    </r>
    <r>
      <rPr>
        <b/>
        <sz val="10"/>
        <rFont val="宋体"/>
        <family val="3"/>
        <charset val="134"/>
      </rPr>
      <t>总计</t>
    </r>
  </si>
  <si>
    <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  <phoneticPr fontId="4" type="noConversion"/>
  </si>
  <si>
    <t>REMARKS</t>
    <phoneticPr fontId="4" type="noConversion"/>
  </si>
  <si>
    <t>停车费、过路费</t>
    <phoneticPr fontId="4" type="noConversion"/>
  </si>
  <si>
    <t>预估</t>
    <phoneticPr fontId="4" type="noConversion"/>
  </si>
  <si>
    <r>
      <rPr>
        <u/>
        <sz val="10"/>
        <color theme="10"/>
        <rFont val="宋体"/>
        <family val="3"/>
        <charset val="134"/>
      </rPr>
      <t>王凤雨</t>
    </r>
    <r>
      <rPr>
        <u/>
        <sz val="10"/>
        <color theme="10"/>
        <rFont val="Verdana"/>
        <family val="2"/>
      </rPr>
      <t>15210370021/wangfengyu@cct.cn</t>
    </r>
    <phoneticPr fontId="4" type="noConversion"/>
  </si>
  <si>
    <t>2024.3.6</t>
    <phoneticPr fontId="4" type="noConversion"/>
  </si>
  <si>
    <t>2024.3.31</t>
    <phoneticPr fontId="4" type="noConversion"/>
  </si>
  <si>
    <t>王凤雨 15210370021</t>
    <phoneticPr fontId="4" type="noConversion"/>
  </si>
  <si>
    <t>wangfengyu@cct.cn</t>
    <phoneticPr fontId="4" type="noConversion"/>
  </si>
  <si>
    <t>美国</t>
    <phoneticPr fontId="4" type="noConversion"/>
  </si>
  <si>
    <t>沃芬美国差旅项目</t>
    <phoneticPr fontId="4" type="noConversion"/>
  </si>
  <si>
    <t>2024.7-8月</t>
    <phoneticPr fontId="4" type="noConversion"/>
  </si>
  <si>
    <t>$#%</t>
    <phoneticPr fontId="4" type="noConversion"/>
  </si>
  <si>
    <t xml:space="preserve">按实际结算；超时费100美金/时 </t>
    <phoneticPr fontId="4" type="noConversion"/>
  </si>
  <si>
    <t>每日10小时，含司机路上往返时间，含小费</t>
    <phoneticPr fontId="4" type="noConversion"/>
  </si>
  <si>
    <t>含早  7月7日-21日 住 Bedford工厂附近
（180 Hartwell Road Bedford Massachusetts 01730-2443 USA）</t>
    <phoneticPr fontId="4" type="noConversion"/>
  </si>
  <si>
    <t>酒店为目前均价参考，以实际预定进行结算</t>
    <phoneticPr fontId="4" type="noConversion"/>
  </si>
  <si>
    <t>美元汇率参考7.3，以实际预定为准</t>
    <phoneticPr fontId="4" type="noConversion"/>
  </si>
  <si>
    <r>
      <t>4 Transport --Non Air</t>
    </r>
    <r>
      <rPr>
        <b/>
        <sz val="10"/>
        <rFont val="宋体"/>
        <family val="3"/>
        <charset val="134"/>
      </rPr>
      <t>其他交通工具：</t>
    </r>
    <phoneticPr fontId="4" type="noConversion"/>
  </si>
  <si>
    <r>
      <t>Airport</t>
    </r>
    <r>
      <rPr>
        <b/>
        <sz val="10"/>
        <color rgb="FF000000"/>
        <rFont val="宋体"/>
        <family val="2"/>
        <charset val="134"/>
      </rPr>
      <t>机票</t>
    </r>
    <r>
      <rPr>
        <b/>
        <sz val="10"/>
        <color indexed="8"/>
        <rFont val="宋体"/>
        <family val="3"/>
        <charset val="134"/>
      </rPr>
      <t>：</t>
    </r>
    <phoneticPr fontId="4" type="noConversion"/>
  </si>
  <si>
    <r>
      <t>7 Airport</t>
    </r>
    <r>
      <rPr>
        <b/>
        <sz val="10"/>
        <rFont val="宋体"/>
        <family val="2"/>
        <charset val="134"/>
      </rPr>
      <t>机票</t>
    </r>
    <r>
      <rPr>
        <b/>
        <sz val="10"/>
        <rFont val="宋体"/>
        <family val="3"/>
        <charset val="134"/>
      </rPr>
      <t>：</t>
    </r>
    <phoneticPr fontId="4" type="noConversion"/>
  </si>
  <si>
    <r>
      <t xml:space="preserve">Transport --Non Air(exclude sightseeing) </t>
    </r>
    <r>
      <rPr>
        <b/>
        <sz val="10"/>
        <color indexed="8"/>
        <rFont val="宋体"/>
        <family val="3"/>
        <charset val="134"/>
      </rPr>
      <t>其他交通工具：</t>
    </r>
    <phoneticPr fontId="4" type="noConversion"/>
  </si>
  <si>
    <r>
      <t xml:space="preserve">Subtotal for Airport </t>
    </r>
    <r>
      <rPr>
        <b/>
        <sz val="10"/>
        <color indexed="8"/>
        <rFont val="宋体"/>
        <family val="3"/>
        <charset val="134"/>
      </rPr>
      <t>小计：</t>
    </r>
    <phoneticPr fontId="4" type="noConversion"/>
  </si>
  <si>
    <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  <phoneticPr fontId="4" type="noConversion"/>
  </si>
  <si>
    <r>
      <rPr>
        <b/>
        <sz val="10"/>
        <color theme="1"/>
        <rFont val="宋体"/>
        <family val="2"/>
        <charset val="134"/>
      </rPr>
      <t>北京</t>
    </r>
    <r>
      <rPr>
        <b/>
        <sz val="10"/>
        <color theme="1"/>
        <rFont val="Arial"/>
        <family val="2"/>
      </rPr>
      <t>-</t>
    </r>
    <r>
      <rPr>
        <b/>
        <sz val="10"/>
        <color theme="1"/>
        <rFont val="宋体"/>
        <family val="2"/>
        <charset val="134"/>
      </rPr>
      <t>美国波士顿往返经济舱，参考价格，以实际预定产生费用为准</t>
    </r>
    <phoneticPr fontId="4" type="noConversion"/>
  </si>
  <si>
    <r>
      <rPr>
        <sz val="10"/>
        <color rgb="FF000000"/>
        <rFont val="宋体"/>
        <family val="3"/>
        <charset val="134"/>
      </rPr>
      <t>第一批去程：</t>
    </r>
    <r>
      <rPr>
        <sz val="10"/>
        <color indexed="8"/>
        <rFont val="Arial"/>
        <family val="2"/>
      </rPr>
      <t>7</t>
    </r>
    <r>
      <rPr>
        <sz val="10"/>
        <color rgb="FF000000"/>
        <rFont val="宋体"/>
        <family val="3"/>
        <charset val="134"/>
      </rPr>
      <t>月</t>
    </r>
    <r>
      <rPr>
        <sz val="10"/>
        <color rgb="FF000000"/>
        <rFont val="Arial"/>
        <family val="2"/>
      </rPr>
      <t>7</t>
    </r>
    <r>
      <rPr>
        <sz val="10"/>
        <color rgb="FF000000"/>
        <rFont val="宋体"/>
        <family val="3"/>
        <charset val="134"/>
      </rPr>
      <t>日北京</t>
    </r>
    <r>
      <rPr>
        <sz val="10"/>
        <color rgb="FF000000"/>
        <rFont val="Arial"/>
        <family val="2"/>
      </rPr>
      <t>-</t>
    </r>
    <r>
      <rPr>
        <sz val="10"/>
        <color rgb="FF000000"/>
        <rFont val="宋体"/>
        <family val="3"/>
        <charset val="134"/>
      </rPr>
      <t>波士顿</t>
    </r>
    <r>
      <rPr>
        <sz val="10"/>
        <color indexed="8"/>
        <rFont val="Arial"/>
        <family val="2"/>
      </rPr>
      <t>HU729</t>
    </r>
    <r>
      <rPr>
        <sz val="10"/>
        <color rgb="FF000000"/>
        <rFont val="宋体"/>
        <family val="3"/>
        <charset val="134"/>
      </rPr>
      <t>（</t>
    </r>
    <r>
      <rPr>
        <sz val="10"/>
        <color rgb="FF000000"/>
        <rFont val="Arial"/>
        <family val="2"/>
      </rPr>
      <t>13:20-16:40</t>
    </r>
    <r>
      <rPr>
        <sz val="10"/>
        <color rgb="FF000000"/>
        <rFont val="宋体"/>
        <family val="3"/>
        <charset val="134"/>
      </rPr>
      <t>）</t>
    </r>
    <r>
      <rPr>
        <sz val="10"/>
        <color indexed="8"/>
        <rFont val="Arial"/>
        <family val="3"/>
        <charset val="134"/>
      </rPr>
      <t xml:space="preserve">
</t>
    </r>
    <r>
      <rPr>
        <sz val="10"/>
        <color rgb="FF000000"/>
        <rFont val="宋体"/>
        <family val="3"/>
        <charset val="134"/>
      </rPr>
      <t>第一批返程：</t>
    </r>
    <r>
      <rPr>
        <sz val="10"/>
        <color indexed="8"/>
        <rFont val="Arial"/>
        <family val="3"/>
        <charset val="134"/>
      </rPr>
      <t>7</t>
    </r>
    <r>
      <rPr>
        <sz val="10"/>
        <color rgb="FF000000"/>
        <rFont val="宋体"/>
        <family val="3"/>
        <charset val="134"/>
      </rPr>
      <t>月</t>
    </r>
    <r>
      <rPr>
        <sz val="10"/>
        <color indexed="8"/>
        <rFont val="Arial"/>
        <family val="3"/>
        <charset val="134"/>
      </rPr>
      <t>21</t>
    </r>
    <r>
      <rPr>
        <sz val="10"/>
        <color rgb="FF000000"/>
        <rFont val="宋体"/>
        <family val="3"/>
        <charset val="134"/>
      </rPr>
      <t>日波士顿</t>
    </r>
    <r>
      <rPr>
        <sz val="10"/>
        <color indexed="8"/>
        <rFont val="Arial"/>
        <family val="3"/>
        <charset val="134"/>
      </rPr>
      <t>-</t>
    </r>
    <r>
      <rPr>
        <sz val="10"/>
        <color rgb="FF000000"/>
        <rFont val="宋体"/>
        <family val="3"/>
        <charset val="134"/>
      </rPr>
      <t>北京</t>
    </r>
    <r>
      <rPr>
        <sz val="10"/>
        <color indexed="8"/>
        <rFont val="Arial"/>
        <family val="3"/>
        <charset val="134"/>
      </rPr>
      <t>HU730</t>
    </r>
    <r>
      <rPr>
        <sz val="10"/>
        <color rgb="FF000000"/>
        <rFont val="宋体"/>
        <family val="3"/>
        <charset val="134"/>
      </rPr>
      <t>（</t>
    </r>
    <r>
      <rPr>
        <sz val="10"/>
        <color indexed="8"/>
        <rFont val="Arial"/>
        <family val="3"/>
        <charset val="134"/>
      </rPr>
      <t>18:40-03:00+2</t>
    </r>
    <r>
      <rPr>
        <sz val="10"/>
        <color rgb="FF000000"/>
        <rFont val="宋体"/>
        <family val="3"/>
        <charset val="134"/>
      </rPr>
      <t>）</t>
    </r>
    <phoneticPr fontId="4" type="noConversion"/>
  </si>
  <si>
    <r>
      <rPr>
        <sz val="10"/>
        <color rgb="FF000000"/>
        <rFont val="宋体"/>
        <family val="3"/>
        <charset val="134"/>
      </rPr>
      <t>第二批去程：</t>
    </r>
    <r>
      <rPr>
        <sz val="10"/>
        <color rgb="FF000000"/>
        <rFont val="Arial"/>
        <family val="2"/>
      </rPr>
      <t>7</t>
    </r>
    <r>
      <rPr>
        <sz val="10"/>
        <color rgb="FF000000"/>
        <rFont val="宋体"/>
        <family val="2"/>
        <charset val="134"/>
      </rPr>
      <t>月</t>
    </r>
    <r>
      <rPr>
        <sz val="10"/>
        <color rgb="FF000000"/>
        <rFont val="Arial"/>
        <family val="2"/>
      </rPr>
      <t>14</t>
    </r>
    <r>
      <rPr>
        <sz val="10"/>
        <color rgb="FF000000"/>
        <rFont val="宋体"/>
        <family val="2"/>
        <charset val="134"/>
      </rPr>
      <t>日北京</t>
    </r>
    <r>
      <rPr>
        <sz val="10"/>
        <color rgb="FF000000"/>
        <rFont val="Arial"/>
        <family val="2"/>
      </rPr>
      <t>-</t>
    </r>
    <r>
      <rPr>
        <sz val="10"/>
        <color rgb="FF000000"/>
        <rFont val="宋体"/>
        <family val="2"/>
        <charset val="134"/>
      </rPr>
      <t>波士顿</t>
    </r>
    <r>
      <rPr>
        <sz val="10"/>
        <color rgb="FF000000"/>
        <rFont val="Arial"/>
        <family val="2"/>
      </rPr>
      <t>HU729</t>
    </r>
    <r>
      <rPr>
        <sz val="10"/>
        <color rgb="FF000000"/>
        <rFont val="宋体"/>
        <family val="2"/>
        <charset val="134"/>
      </rPr>
      <t>（</t>
    </r>
    <r>
      <rPr>
        <sz val="10"/>
        <color rgb="FF000000"/>
        <rFont val="Arial"/>
        <family val="2"/>
      </rPr>
      <t>13:20-16:40</t>
    </r>
    <r>
      <rPr>
        <sz val="10"/>
        <color rgb="FF000000"/>
        <rFont val="宋体"/>
        <family val="2"/>
        <charset val="134"/>
      </rPr>
      <t>）</t>
    </r>
    <r>
      <rPr>
        <sz val="10"/>
        <color rgb="FF000000"/>
        <rFont val="Arial"/>
        <family val="3"/>
        <charset val="134"/>
      </rPr>
      <t xml:space="preserve">
</t>
    </r>
    <r>
      <rPr>
        <sz val="10"/>
        <color rgb="FF000000"/>
        <rFont val="宋体"/>
        <family val="3"/>
        <charset val="134"/>
      </rPr>
      <t>第二批返程：</t>
    </r>
    <r>
      <rPr>
        <sz val="10"/>
        <color rgb="FF000000"/>
        <rFont val="Arial"/>
        <family val="3"/>
        <charset val="134"/>
      </rPr>
      <t>8</t>
    </r>
    <r>
      <rPr>
        <sz val="10"/>
        <color rgb="FF000000"/>
        <rFont val="宋体"/>
        <family val="3"/>
        <charset val="134"/>
      </rPr>
      <t>月</t>
    </r>
    <r>
      <rPr>
        <sz val="10"/>
        <color rgb="FF000000"/>
        <rFont val="Arial"/>
        <family val="3"/>
        <charset val="134"/>
      </rPr>
      <t>5</t>
    </r>
    <r>
      <rPr>
        <sz val="10"/>
        <color rgb="FF000000"/>
        <rFont val="宋体"/>
        <family val="3"/>
        <charset val="134"/>
      </rPr>
      <t>日波士顿</t>
    </r>
    <r>
      <rPr>
        <sz val="10"/>
        <color rgb="FF000000"/>
        <rFont val="Arial"/>
        <family val="3"/>
        <charset val="134"/>
      </rPr>
      <t>-</t>
    </r>
    <r>
      <rPr>
        <sz val="10"/>
        <color rgb="FF000000"/>
        <rFont val="宋体"/>
        <family val="3"/>
        <charset val="134"/>
      </rPr>
      <t>北京</t>
    </r>
    <r>
      <rPr>
        <sz val="10"/>
        <color rgb="FF000000"/>
        <rFont val="Arial"/>
        <family val="3"/>
        <charset val="134"/>
      </rPr>
      <t>CX811</t>
    </r>
    <r>
      <rPr>
        <sz val="10"/>
        <color rgb="FF000000"/>
        <rFont val="宋体"/>
        <family val="3"/>
        <charset val="134"/>
      </rPr>
      <t>（</t>
    </r>
    <r>
      <rPr>
        <sz val="10"/>
        <color rgb="FF000000"/>
        <rFont val="Arial"/>
        <family val="3"/>
        <charset val="134"/>
      </rPr>
      <t>01:45-05:00+1</t>
    </r>
    <r>
      <rPr>
        <sz val="10"/>
        <color rgb="FF000000"/>
        <rFont val="宋体"/>
        <family val="3"/>
        <charset val="134"/>
      </rPr>
      <t>）</t>
    </r>
    <r>
      <rPr>
        <sz val="10"/>
        <color rgb="FF000000"/>
        <rFont val="Arial"/>
        <family val="3"/>
        <charset val="134"/>
      </rPr>
      <t>+CX334</t>
    </r>
    <r>
      <rPr>
        <sz val="10"/>
        <color rgb="FF000000"/>
        <rFont val="宋体"/>
        <family val="3"/>
        <charset val="134"/>
      </rPr>
      <t>（</t>
    </r>
    <r>
      <rPr>
        <sz val="10"/>
        <color rgb="FF000000"/>
        <rFont val="Arial"/>
        <family val="3"/>
        <charset val="134"/>
      </rPr>
      <t>07:30-10:50</t>
    </r>
    <r>
      <rPr>
        <sz val="10"/>
        <color rgb="FF000000"/>
        <rFont val="宋体"/>
        <family val="3"/>
        <charset val="134"/>
      </rPr>
      <t>）</t>
    </r>
    <phoneticPr fontId="4" type="noConversion"/>
  </si>
  <si>
    <r>
      <t xml:space="preserve">Qty
</t>
    </r>
    <r>
      <rPr>
        <sz val="10"/>
        <color indexed="8"/>
        <rFont val="宋体"/>
        <family val="3"/>
        <charset val="134"/>
      </rPr>
      <t>往返</t>
    </r>
    <phoneticPr fontId="4" type="noConversion"/>
  </si>
  <si>
    <t>以实际出票为准</t>
    <phoneticPr fontId="4" type="noConversion"/>
  </si>
  <si>
    <r>
      <t xml:space="preserve">Qty
</t>
    </r>
    <r>
      <rPr>
        <sz val="10"/>
        <color indexed="8"/>
        <rFont val="宋体"/>
        <family val="3"/>
        <charset val="134"/>
      </rPr>
      <t>天</t>
    </r>
    <phoneticPr fontId="4" type="noConversion"/>
  </si>
  <si>
    <t>境外机票出票手续费</t>
    <phoneticPr fontId="4" type="noConversion"/>
  </si>
  <si>
    <t>机票不额外收取服务费</t>
    <phoneticPr fontId="4" type="noConversion"/>
  </si>
  <si>
    <r>
      <t>单双同价</t>
    </r>
    <r>
      <rPr>
        <sz val="10"/>
        <rFont val="宋体"/>
        <family val="3"/>
        <charset val="134"/>
      </rPr>
      <t>：</t>
    </r>
    <r>
      <rPr>
        <sz val="10"/>
        <rFont val="宋体"/>
        <family val="2"/>
        <charset val="134"/>
      </rPr>
      <t>Homewood Suites by Hilton Boston Billerica/Bedford/Burlington（35 Middlesex Turnpike）
距离车程30分钟</t>
    </r>
    <phoneticPr fontId="4" type="noConversion"/>
  </si>
  <si>
    <t>含税含早</t>
    <phoneticPr fontId="4" type="noConversion"/>
  </si>
  <si>
    <r>
      <t>含税</t>
    </r>
    <r>
      <rPr>
        <sz val="10"/>
        <color rgb="FFFF0000"/>
        <rFont val="宋体"/>
        <family val="3"/>
        <charset val="134"/>
      </rPr>
      <t>不含早</t>
    </r>
    <phoneticPr fontId="4" type="noConversion"/>
  </si>
  <si>
    <r>
      <t>单双同价</t>
    </r>
    <r>
      <rPr>
        <sz val="10"/>
        <rFont val="宋体"/>
        <family val="3"/>
        <charset val="134"/>
      </rPr>
      <t>：</t>
    </r>
    <r>
      <rPr>
        <sz val="10"/>
        <rFont val="宋体"/>
        <family val="2"/>
        <charset val="134"/>
      </rPr>
      <t> The Boxboro Regency（242 Adams Place） ；距离车程30分钟（未计入总价）</t>
    </r>
    <phoneticPr fontId="4" type="noConversion"/>
  </si>
  <si>
    <t>7月14日-8月5日（8.4日退房） 住 intertek附近（70 Codman Hill Rd, Boxborough, Massachusetts 01719 USA）</t>
    <phoneticPr fontId="4" type="noConversion"/>
  </si>
  <si>
    <t>预定后不可取消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</si>
</sst>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_ _€_-;\-* #,##0.00_ _€_-;_-* &quot;-&quot;??_ _€_-;_-@_-"/>
    <numFmt numFmtId="178" formatCode="0.00_);[Red]\(0.00\)"/>
  </numFmts>
  <fonts count="56" x14ac:knownFonts="1">
    <font>
      <sz val="10"/>
      <color theme="1"/>
      <name val="Verdana"/>
      <charset val="134"/>
    </font>
    <font>
      <sz val="10"/>
      <name val="微软雅黑"/>
      <family val="2"/>
      <charset val="134"/>
    </font>
    <font>
      <sz val="10"/>
      <name val="Verdana"/>
      <family val="2"/>
    </font>
    <font>
      <sz val="12"/>
      <name val="宋体"/>
      <family val="3"/>
      <charset val="134"/>
    </font>
    <font>
      <sz val="9"/>
      <name val="Verdana"/>
      <family val="2"/>
    </font>
    <font>
      <b/>
      <sz val="16"/>
      <name val="Arial"/>
      <family val="2"/>
    </font>
    <font>
      <b/>
      <sz val="16"/>
      <name val="宋体"/>
      <family val="3"/>
      <charset val="134"/>
    </font>
    <font>
      <sz val="1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Arial"/>
      <family val="2"/>
    </font>
    <font>
      <u/>
      <sz val="10"/>
      <color indexed="12"/>
      <name val="Verdana"/>
      <family val="2"/>
    </font>
    <font>
      <b/>
      <sz val="10"/>
      <color indexed="10"/>
      <name val="Arial"/>
      <family val="2"/>
    </font>
    <font>
      <b/>
      <sz val="12"/>
      <color theme="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name val="Trebuchet MS"/>
      <family val="2"/>
    </font>
    <font>
      <b/>
      <sz val="10"/>
      <color indexed="18"/>
      <name val="Arial"/>
      <family val="2"/>
    </font>
    <font>
      <b/>
      <sz val="10"/>
      <color indexed="18"/>
      <name val="宋体"/>
      <family val="3"/>
      <charset val="134"/>
    </font>
    <font>
      <sz val="10"/>
      <color indexed="18"/>
      <name val="宋体"/>
      <family val="3"/>
      <charset val="134"/>
    </font>
    <font>
      <b/>
      <sz val="12"/>
      <color theme="0"/>
      <name val="Arial"/>
      <family val="2"/>
    </font>
    <font>
      <b/>
      <sz val="12"/>
      <color indexed="9"/>
      <name val="宋体"/>
      <family val="3"/>
      <charset val="134"/>
    </font>
    <font>
      <b/>
      <sz val="12"/>
      <color indexed="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rgb="FF000000"/>
      <name val="宋体"/>
      <family val="3"/>
      <charset val="134"/>
    </font>
    <font>
      <sz val="10"/>
      <color rgb="FF000000"/>
      <name val="Arial"/>
      <family val="2"/>
    </font>
    <font>
      <sz val="10"/>
      <color rgb="FFFF0000"/>
      <name val="宋体"/>
      <family val="3"/>
      <charset val="134"/>
    </font>
    <font>
      <b/>
      <sz val="9"/>
      <color indexed="18"/>
      <name val="Arial"/>
      <family val="2"/>
    </font>
    <font>
      <b/>
      <sz val="9"/>
      <color indexed="18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002060"/>
      <name val="宋体"/>
      <family val="3"/>
      <charset val="134"/>
    </font>
    <font>
      <b/>
      <sz val="10"/>
      <color rgb="FFFF0000"/>
      <name val="Arial"/>
      <family val="2"/>
    </font>
    <font>
      <b/>
      <sz val="12"/>
      <color indexed="10"/>
      <name val="宋体"/>
      <family val="3"/>
      <charset val="134"/>
    </font>
    <font>
      <b/>
      <sz val="9"/>
      <color rgb="FF000080"/>
      <name val="宋体"/>
      <family val="2"/>
      <charset val="134"/>
    </font>
    <font>
      <b/>
      <sz val="9"/>
      <color indexed="18"/>
      <name val="Arial"/>
      <family val="2"/>
      <charset val="134"/>
    </font>
    <font>
      <sz val="10"/>
      <color rgb="FF000000"/>
      <name val="宋体"/>
      <family val="2"/>
      <charset val="134"/>
    </font>
    <font>
      <sz val="10"/>
      <name val="宋体"/>
      <family val="2"/>
      <charset val="134"/>
    </font>
    <font>
      <b/>
      <sz val="9"/>
      <color rgb="FF000080"/>
      <name val="Arial"/>
      <family val="2"/>
      <charset val="134"/>
    </font>
    <font>
      <sz val="10"/>
      <color theme="1"/>
      <name val="Verdana"/>
      <family val="2"/>
    </font>
    <font>
      <u/>
      <sz val="10"/>
      <color theme="10"/>
      <name val="Verdana"/>
      <family val="2"/>
    </font>
    <font>
      <u/>
      <sz val="10"/>
      <color theme="10"/>
      <name val="宋体"/>
      <family val="3"/>
      <charset val="134"/>
    </font>
    <font>
      <b/>
      <sz val="10"/>
      <name val="宋体"/>
      <family val="2"/>
      <charset val="134"/>
    </font>
    <font>
      <b/>
      <sz val="10"/>
      <color rgb="FF000000"/>
      <name val="宋体"/>
      <family val="2"/>
      <charset val="134"/>
    </font>
    <font>
      <b/>
      <sz val="10"/>
      <color theme="1"/>
      <name val="宋体"/>
      <family val="2"/>
      <charset val="134"/>
    </font>
    <font>
      <b/>
      <sz val="10"/>
      <color theme="1"/>
      <name val="Arial"/>
      <family val="2"/>
      <charset val="134"/>
    </font>
    <font>
      <sz val="10"/>
      <color indexed="8"/>
      <name val="Arial"/>
      <family val="3"/>
      <charset val="134"/>
    </font>
    <font>
      <sz val="10"/>
      <color rgb="FF000000"/>
      <name val="Arial"/>
      <family val="3"/>
      <charset val="134"/>
    </font>
    <font>
      <sz val="10"/>
      <color rgb="FFFF0000"/>
      <name val="宋体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CE6F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177" fontId="2" fillId="0" borderId="0" applyFont="0" applyFill="0" applyBorder="0" applyAlignment="0" applyProtection="0"/>
    <xf numFmtId="0" fontId="46" fillId="0" borderId="0">
      <alignment vertical="center"/>
    </xf>
    <xf numFmtId="0" fontId="47" fillId="0" borderId="0" applyNumberFormat="0" applyFill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0" fontId="3" fillId="2" borderId="0" xfId="1" applyFill="1" applyAlignment="1">
      <alignment vertical="center"/>
    </xf>
    <xf numFmtId="0" fontId="3" fillId="0" borderId="0" xfId="1" applyAlignment="1">
      <alignment vertical="center"/>
    </xf>
    <xf numFmtId="0" fontId="7" fillId="0" borderId="0" xfId="2" applyFont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9" fillId="3" borderId="5" xfId="2" applyFont="1" applyFill="1" applyBorder="1" applyAlignment="1" applyProtection="1">
      <alignment horizontal="left" vertical="center"/>
      <protection locked="0"/>
    </xf>
    <xf numFmtId="0" fontId="9" fillId="3" borderId="6" xfId="2" applyFont="1" applyFill="1" applyBorder="1" applyAlignment="1" applyProtection="1">
      <alignment horizontal="left" vertical="center"/>
      <protection locked="0"/>
    </xf>
    <xf numFmtId="0" fontId="9" fillId="3" borderId="7" xfId="2" applyFont="1" applyFill="1" applyBorder="1" applyAlignment="1" applyProtection="1">
      <alignment horizontal="left" vertic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4" borderId="8" xfId="2" applyFont="1" applyFill="1" applyBorder="1" applyAlignment="1" applyProtection="1">
      <alignment horizontal="center" vertical="center" wrapText="1"/>
      <protection locked="0"/>
    </xf>
    <xf numFmtId="0" fontId="7" fillId="4" borderId="8" xfId="2" applyFont="1" applyFill="1" applyBorder="1" applyAlignment="1" applyProtection="1">
      <alignment horizontal="center" vertical="center" wrapText="1"/>
      <protection locked="0"/>
    </xf>
    <xf numFmtId="0" fontId="15" fillId="0" borderId="9" xfId="2" applyFont="1" applyBorder="1" applyAlignment="1" applyProtection="1">
      <alignment vertical="center"/>
      <protection locked="0"/>
    </xf>
    <xf numFmtId="0" fontId="15" fillId="5" borderId="9" xfId="2" applyFont="1" applyFill="1" applyBorder="1" applyAlignment="1" applyProtection="1">
      <alignment vertical="center"/>
      <protection locked="0"/>
    </xf>
    <xf numFmtId="0" fontId="15" fillId="0" borderId="1" xfId="2" applyFont="1" applyBorder="1" applyAlignment="1" applyProtection="1">
      <alignment vertical="center"/>
      <protection locked="0"/>
    </xf>
    <xf numFmtId="0" fontId="15" fillId="5" borderId="1" xfId="2" applyFont="1" applyFill="1" applyBorder="1" applyAlignment="1" applyProtection="1">
      <alignment vertical="center"/>
      <protection locked="0"/>
    </xf>
    <xf numFmtId="0" fontId="9" fillId="0" borderId="0" xfId="2" applyFont="1" applyAlignment="1" applyProtection="1">
      <alignment horizontal="left" vertical="center"/>
      <protection locked="0"/>
    </xf>
    <xf numFmtId="0" fontId="17" fillId="0" borderId="0" xfId="2" applyFont="1" applyAlignment="1" applyProtection="1">
      <alignment horizontal="center" vertical="center"/>
      <protection locked="0"/>
    </xf>
    <xf numFmtId="0" fontId="20" fillId="4" borderId="1" xfId="2" applyFont="1" applyFill="1" applyBorder="1" applyAlignment="1" applyProtection="1">
      <alignment horizontal="center" vertical="center"/>
      <protection locked="0"/>
    </xf>
    <xf numFmtId="0" fontId="3" fillId="0" borderId="0" xfId="1" applyAlignment="1" applyProtection="1">
      <alignment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7" fillId="4" borderId="1" xfId="2" applyFont="1" applyFill="1" applyBorder="1" applyAlignment="1" applyProtection="1">
      <alignment horizontal="center" vertical="center"/>
      <protection locked="0"/>
    </xf>
    <xf numFmtId="176" fontId="17" fillId="0" borderId="1" xfId="2" applyNumberFormat="1" applyFont="1" applyBorder="1" applyAlignment="1">
      <alignment vertical="center"/>
    </xf>
    <xf numFmtId="0" fontId="7" fillId="7" borderId="1" xfId="2" applyFont="1" applyFill="1" applyBorder="1" applyAlignment="1" applyProtection="1">
      <alignment horizontal="center" vertical="center"/>
      <protection locked="0"/>
    </xf>
    <xf numFmtId="177" fontId="7" fillId="7" borderId="1" xfId="4" applyFont="1" applyFill="1" applyBorder="1" applyAlignment="1" applyProtection="1">
      <alignment vertical="center"/>
      <protection locked="0"/>
    </xf>
    <xf numFmtId="176" fontId="17" fillId="7" borderId="1" xfId="2" applyNumberFormat="1" applyFont="1" applyFill="1" applyBorder="1" applyAlignment="1">
      <alignment vertical="center"/>
    </xf>
    <xf numFmtId="43" fontId="7" fillId="8" borderId="1" xfId="2" applyNumberFormat="1" applyFont="1" applyFill="1" applyBorder="1" applyAlignment="1">
      <alignment vertical="center"/>
    </xf>
    <xf numFmtId="0" fontId="7" fillId="0" borderId="1" xfId="1" applyFont="1" applyBorder="1" applyAlignment="1" applyProtection="1">
      <alignment vertical="center"/>
      <protection locked="0"/>
    </xf>
    <xf numFmtId="0" fontId="7" fillId="0" borderId="0" xfId="1" applyFont="1" applyAlignment="1">
      <alignment vertical="center"/>
    </xf>
    <xf numFmtId="9" fontId="12" fillId="0" borderId="1" xfId="2" applyNumberFormat="1" applyFont="1" applyBorder="1" applyAlignment="1" applyProtection="1">
      <alignment horizontal="left" vertical="center" wrapText="1"/>
      <protection locked="0"/>
    </xf>
    <xf numFmtId="0" fontId="12" fillId="7" borderId="1" xfId="2" applyFont="1" applyFill="1" applyBorder="1" applyAlignment="1" applyProtection="1">
      <alignment horizontal="center" vertical="center" wrapText="1"/>
      <protection locked="0"/>
    </xf>
    <xf numFmtId="0" fontId="12" fillId="7" borderId="1" xfId="2" applyFont="1" applyFill="1" applyBorder="1" applyAlignment="1" applyProtection="1">
      <alignment horizontal="center" vertical="center"/>
      <protection locked="0"/>
    </xf>
    <xf numFmtId="176" fontId="17" fillId="10" borderId="1" xfId="2" applyNumberFormat="1" applyFont="1" applyFill="1" applyBorder="1" applyAlignment="1">
      <alignment vertical="center"/>
    </xf>
    <xf numFmtId="0" fontId="20" fillId="3" borderId="1" xfId="2" applyFont="1" applyFill="1" applyBorder="1" applyAlignment="1" applyProtection="1">
      <alignment horizontal="center" vertical="center" wrapText="1"/>
      <protection locked="0"/>
    </xf>
    <xf numFmtId="0" fontId="9" fillId="3" borderId="1" xfId="2" applyFont="1" applyFill="1" applyBorder="1" applyAlignment="1" applyProtection="1">
      <alignment vertical="center" wrapText="1"/>
      <protection locked="0"/>
    </xf>
    <xf numFmtId="0" fontId="7" fillId="4" borderId="1" xfId="2" applyFont="1" applyFill="1" applyBorder="1" applyAlignment="1" applyProtection="1">
      <alignment horizontal="center" vertical="center" wrapText="1"/>
      <protection locked="0"/>
    </xf>
    <xf numFmtId="0" fontId="20" fillId="4" borderId="1" xfId="2" applyFont="1" applyFill="1" applyBorder="1" applyAlignment="1" applyProtection="1">
      <alignment horizontal="center" vertical="center" wrapText="1"/>
      <protection locked="0"/>
    </xf>
    <xf numFmtId="0" fontId="20" fillId="4" borderId="1" xfId="2" applyFont="1" applyFill="1" applyBorder="1" applyAlignment="1" applyProtection="1">
      <alignment vertical="center"/>
      <protection locked="0"/>
    </xf>
    <xf numFmtId="0" fontId="20" fillId="4" borderId="1" xfId="1" applyFont="1" applyFill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horizontal="center" vertical="center" wrapText="1"/>
      <protection locked="0"/>
    </xf>
    <xf numFmtId="0" fontId="12" fillId="4" borderId="1" xfId="2" applyFont="1" applyFill="1" applyBorder="1" applyAlignment="1" applyProtection="1">
      <alignment vertical="center" wrapText="1"/>
      <protection locked="0"/>
    </xf>
    <xf numFmtId="0" fontId="7" fillId="4" borderId="1" xfId="1" applyFont="1" applyFill="1" applyBorder="1" applyAlignment="1" applyProtection="1">
      <alignment vertical="center"/>
      <protection locked="0"/>
    </xf>
    <xf numFmtId="0" fontId="12" fillId="0" borderId="1" xfId="2" applyFont="1" applyBorder="1" applyAlignment="1" applyProtection="1">
      <alignment horizontal="center" vertical="center" wrapText="1"/>
      <protection locked="0"/>
    </xf>
    <xf numFmtId="0" fontId="29" fillId="0" borderId="1" xfId="2" applyFont="1" applyBorder="1" applyAlignment="1" applyProtection="1">
      <alignment horizontal="center" vertical="center" wrapText="1"/>
      <protection locked="0"/>
    </xf>
    <xf numFmtId="0" fontId="29" fillId="0" borderId="1" xfId="2" applyFont="1" applyBorder="1" applyAlignment="1" applyProtection="1">
      <alignment horizontal="center" vertical="center"/>
      <protection locked="0"/>
    </xf>
    <xf numFmtId="43" fontId="7" fillId="0" borderId="1" xfId="2" applyNumberFormat="1" applyFont="1" applyBorder="1" applyAlignment="1">
      <alignment vertical="center"/>
    </xf>
    <xf numFmtId="43" fontId="7" fillId="7" borderId="1" xfId="2" applyNumberFormat="1" applyFont="1" applyFill="1" applyBorder="1" applyAlignment="1">
      <alignment vertical="center"/>
    </xf>
    <xf numFmtId="0" fontId="14" fillId="0" borderId="1" xfId="1" applyFont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horizontal="center" vertical="center"/>
      <protection locked="0"/>
    </xf>
    <xf numFmtId="176" fontId="17" fillId="8" borderId="1" xfId="2" applyNumberFormat="1" applyFont="1" applyFill="1" applyBorder="1" applyAlignment="1">
      <alignment vertical="center"/>
    </xf>
    <xf numFmtId="0" fontId="12" fillId="9" borderId="6" xfId="2" applyFont="1" applyFill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vertical="center"/>
      <protection locked="0"/>
    </xf>
    <xf numFmtId="177" fontId="7" fillId="4" borderId="1" xfId="4" applyFont="1" applyFill="1" applyBorder="1" applyAlignment="1" applyProtection="1">
      <alignment vertical="center"/>
      <protection locked="0"/>
    </xf>
    <xf numFmtId="0" fontId="9" fillId="4" borderId="1" xfId="2" applyFont="1" applyFill="1" applyBorder="1" applyAlignment="1" applyProtection="1">
      <alignment vertical="center" wrapText="1"/>
      <protection locked="0"/>
    </xf>
    <xf numFmtId="0" fontId="12" fillId="0" borderId="7" xfId="2" applyFont="1" applyBorder="1" applyAlignment="1" applyProtection="1">
      <alignment vertical="center"/>
      <protection locked="0"/>
    </xf>
    <xf numFmtId="0" fontId="12" fillId="9" borderId="7" xfId="2" applyFont="1" applyFill="1" applyBorder="1" applyAlignment="1" applyProtection="1">
      <alignment vertical="center"/>
      <protection locked="0"/>
    </xf>
    <xf numFmtId="0" fontId="32" fillId="9" borderId="5" xfId="2" applyFont="1" applyFill="1" applyBorder="1" applyAlignment="1" applyProtection="1">
      <alignment horizontal="left" vertical="center"/>
      <protection locked="0"/>
    </xf>
    <xf numFmtId="0" fontId="12" fillId="0" borderId="7" xfId="2" applyFont="1" applyBorder="1" applyAlignment="1" applyProtection="1">
      <alignment horizontal="center" vertical="center" wrapText="1"/>
      <protection locked="0"/>
    </xf>
    <xf numFmtId="0" fontId="12" fillId="0" borderId="7" xfId="2" applyFont="1" applyBorder="1" applyAlignment="1" applyProtection="1">
      <alignment horizontal="left" vertical="center" wrapText="1"/>
      <protection locked="0"/>
    </xf>
    <xf numFmtId="0" fontId="13" fillId="9" borderId="6" xfId="2" applyFont="1" applyFill="1" applyBorder="1" applyAlignment="1" applyProtection="1">
      <alignment vertical="center"/>
      <protection locked="0"/>
    </xf>
    <xf numFmtId="43" fontId="7" fillId="0" borderId="1" xfId="2" applyNumberFormat="1" applyFont="1" applyBorder="1"/>
    <xf numFmtId="43" fontId="7" fillId="10" borderId="1" xfId="2" applyNumberFormat="1" applyFont="1" applyFill="1" applyBorder="1" applyAlignment="1">
      <alignment vertical="center"/>
    </xf>
    <xf numFmtId="0" fontId="1" fillId="4" borderId="1" xfId="2" applyFont="1" applyFill="1" applyBorder="1" applyAlignment="1" applyProtection="1">
      <alignment horizontal="center" vertical="center" wrapText="1"/>
      <protection locked="0"/>
    </xf>
    <xf numFmtId="0" fontId="12" fillId="3" borderId="1" xfId="2" applyFont="1" applyFill="1" applyBorder="1" applyAlignment="1" applyProtection="1">
      <alignment horizontal="left" vertical="center" wrapText="1"/>
      <protection locked="0"/>
    </xf>
    <xf numFmtId="0" fontId="12" fillId="3" borderId="1" xfId="2" applyFont="1" applyFill="1" applyBorder="1" applyAlignment="1" applyProtection="1">
      <alignment horizontal="center" vertical="center" wrapText="1"/>
      <protection locked="0"/>
    </xf>
    <xf numFmtId="0" fontId="12" fillId="3" borderId="1" xfId="2" applyFont="1" applyFill="1" applyBorder="1" applyAlignment="1" applyProtection="1">
      <alignment horizontal="center" vertical="center"/>
      <protection locked="0"/>
    </xf>
    <xf numFmtId="43" fontId="7" fillId="3" borderId="1" xfId="2" applyNumberFormat="1" applyFont="1" applyFill="1" applyBorder="1" applyAlignment="1" applyProtection="1">
      <alignment vertical="center"/>
      <protection locked="0"/>
    </xf>
    <xf numFmtId="43" fontId="7" fillId="7" borderId="1" xfId="2" applyNumberFormat="1" applyFont="1" applyFill="1" applyBorder="1" applyAlignment="1" applyProtection="1">
      <alignment vertical="center"/>
      <protection locked="0"/>
    </xf>
    <xf numFmtId="178" fontId="7" fillId="3" borderId="1" xfId="2" applyNumberFormat="1" applyFont="1" applyFill="1" applyBorder="1" applyAlignment="1" applyProtection="1">
      <alignment horizontal="center" vertical="center"/>
      <protection locked="0"/>
    </xf>
    <xf numFmtId="4" fontId="7" fillId="3" borderId="1" xfId="2" applyNumberFormat="1" applyFont="1" applyFill="1" applyBorder="1" applyAlignment="1" applyProtection="1">
      <alignment vertical="center"/>
      <protection locked="0"/>
    </xf>
    <xf numFmtId="9" fontId="12" fillId="3" borderId="1" xfId="2" applyNumberFormat="1" applyFont="1" applyFill="1" applyBorder="1" applyAlignment="1" applyProtection="1">
      <alignment horizontal="left" vertical="center" wrapText="1"/>
      <protection locked="0"/>
    </xf>
    <xf numFmtId="176" fontId="17" fillId="10" borderId="1" xfId="2" applyNumberFormat="1" applyFont="1" applyFill="1" applyBorder="1" applyAlignment="1" applyProtection="1">
      <alignment vertical="center"/>
      <protection locked="0"/>
    </xf>
    <xf numFmtId="9" fontId="12" fillId="4" borderId="1" xfId="2" applyNumberFormat="1" applyFont="1" applyFill="1" applyBorder="1" applyAlignment="1" applyProtection="1">
      <alignment horizontal="left" vertical="center" wrapText="1"/>
      <protection locked="0"/>
    </xf>
    <xf numFmtId="43" fontId="7" fillId="4" borderId="1" xfId="2" applyNumberFormat="1" applyFont="1" applyFill="1" applyBorder="1" applyAlignment="1" applyProtection="1">
      <alignment vertical="center"/>
      <protection locked="0"/>
    </xf>
    <xf numFmtId="176" fontId="7" fillId="4" borderId="1" xfId="2" applyNumberFormat="1" applyFont="1" applyFill="1" applyBorder="1" applyAlignment="1" applyProtection="1">
      <alignment vertical="center"/>
      <protection locked="0"/>
    </xf>
    <xf numFmtId="178" fontId="17" fillId="3" borderId="1" xfId="2" applyNumberFormat="1" applyFont="1" applyFill="1" applyBorder="1" applyAlignment="1" applyProtection="1">
      <alignment horizontal="center" vertical="center"/>
      <protection locked="0"/>
    </xf>
    <xf numFmtId="176" fontId="17" fillId="3" borderId="1" xfId="2" applyNumberFormat="1" applyFont="1" applyFill="1" applyBorder="1" applyAlignment="1" applyProtection="1">
      <alignment vertical="center"/>
      <protection locked="0"/>
    </xf>
    <xf numFmtId="0" fontId="9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20" fillId="4" borderId="16" xfId="1" applyFont="1" applyFill="1" applyBorder="1" applyAlignment="1">
      <alignment horizontal="center" vertical="center"/>
    </xf>
    <xf numFmtId="0" fontId="20" fillId="4" borderId="20" xfId="1" applyFont="1" applyFill="1" applyBorder="1" applyAlignment="1">
      <alignment horizontal="center" vertical="center"/>
    </xf>
    <xf numFmtId="43" fontId="7" fillId="8" borderId="22" xfId="2" applyNumberFormat="1" applyFont="1" applyFill="1" applyBorder="1" applyAlignment="1">
      <alignment vertical="center"/>
    </xf>
    <xf numFmtId="176" fontId="17" fillId="8" borderId="26" xfId="2" applyNumberFormat="1" applyFont="1" applyFill="1" applyBorder="1" applyAlignment="1">
      <alignment vertical="center"/>
    </xf>
    <xf numFmtId="0" fontId="40" fillId="0" borderId="0" xfId="1" applyFont="1" applyAlignment="1">
      <alignment vertical="center"/>
    </xf>
    <xf numFmtId="58" fontId="36" fillId="9" borderId="7" xfId="2" applyNumberFormat="1" applyFont="1" applyFill="1" applyBorder="1" applyAlignment="1" applyProtection="1">
      <alignment horizontal="left" vertical="center" wrapText="1"/>
      <protection locked="0"/>
    </xf>
    <xf numFmtId="0" fontId="41" fillId="9" borderId="7" xfId="2" applyFont="1" applyFill="1" applyBorder="1" applyAlignment="1" applyProtection="1">
      <alignment horizontal="left" vertical="center" wrapText="1"/>
      <protection locked="0"/>
    </xf>
    <xf numFmtId="0" fontId="44" fillId="0" borderId="1" xfId="1" applyFont="1" applyBorder="1" applyAlignment="1" applyProtection="1">
      <alignment vertical="center"/>
      <protection locked="0"/>
    </xf>
    <xf numFmtId="0" fontId="43" fillId="9" borderId="7" xfId="2" applyFont="1" applyFill="1" applyBorder="1" applyAlignment="1" applyProtection="1">
      <alignment vertical="center"/>
      <protection locked="0"/>
    </xf>
    <xf numFmtId="0" fontId="14" fillId="0" borderId="1" xfId="1" applyFont="1" applyBorder="1" applyAlignment="1" applyProtection="1">
      <alignment vertical="center" wrapText="1"/>
      <protection locked="0"/>
    </xf>
    <xf numFmtId="0" fontId="43" fillId="0" borderId="1" xfId="2" applyFont="1" applyBorder="1" applyAlignment="1" applyProtection="1">
      <alignment horizontal="center" vertical="center" wrapText="1"/>
      <protection locked="0"/>
    </xf>
    <xf numFmtId="43" fontId="3" fillId="0" borderId="0" xfId="1" applyNumberFormat="1" applyAlignment="1">
      <alignment vertical="center"/>
    </xf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3" xfId="2" applyFont="1" applyFill="1" applyBorder="1" applyAlignment="1" applyProtection="1">
      <alignment horizontal="center" vertical="center" wrapText="1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9" fillId="3" borderId="5" xfId="2" applyFont="1" applyFill="1" applyBorder="1" applyAlignment="1" applyProtection="1">
      <alignment horizontal="left" vertical="center"/>
      <protection locked="0"/>
    </xf>
    <xf numFmtId="0" fontId="9" fillId="3" borderId="6" xfId="2" applyFont="1" applyFill="1" applyBorder="1" applyAlignment="1" applyProtection="1">
      <alignment horizontal="left" vertical="center"/>
      <protection locked="0"/>
    </xf>
    <xf numFmtId="0" fontId="9" fillId="3" borderId="7" xfId="2" applyFont="1" applyFill="1" applyBorder="1" applyAlignment="1" applyProtection="1">
      <alignment horizontal="left" vertical="center"/>
      <protection locked="0"/>
    </xf>
    <xf numFmtId="0" fontId="11" fillId="2" borderId="5" xfId="2" applyFont="1" applyFill="1" applyBorder="1" applyAlignment="1" applyProtection="1">
      <alignment horizontal="center" vertical="center"/>
      <protection locked="0"/>
    </xf>
    <xf numFmtId="0" fontId="11" fillId="2" borderId="6" xfId="2" applyFont="1" applyFill="1" applyBorder="1" applyAlignment="1" applyProtection="1">
      <alignment horizontal="center" vertical="center"/>
      <protection locked="0"/>
    </xf>
    <xf numFmtId="0" fontId="11" fillId="2" borderId="7" xfId="2" applyFont="1" applyFill="1" applyBorder="1" applyAlignment="1" applyProtection="1">
      <alignment horizontal="center" vertical="center"/>
      <protection locked="0"/>
    </xf>
    <xf numFmtId="0" fontId="47" fillId="2" borderId="5" xfId="6" applyFill="1" applyBorder="1" applyAlignment="1" applyProtection="1">
      <alignment horizontal="center" vertical="center"/>
      <protection locked="0"/>
    </xf>
    <xf numFmtId="0" fontId="9" fillId="3" borderId="1" xfId="2" applyFont="1" applyFill="1" applyBorder="1" applyAlignment="1" applyProtection="1">
      <alignment horizontal="left" vertical="center"/>
      <protection locked="0"/>
    </xf>
    <xf numFmtId="0" fontId="18" fillId="6" borderId="10" xfId="2" applyFont="1" applyFill="1" applyBorder="1" applyAlignment="1" applyProtection="1">
      <alignment horizontal="left" vertical="center" wrapText="1"/>
      <protection locked="0"/>
    </xf>
    <xf numFmtId="0" fontId="18" fillId="6" borderId="11" xfId="2" applyFont="1" applyFill="1" applyBorder="1" applyAlignment="1" applyProtection="1">
      <alignment horizontal="left" vertical="center" wrapText="1"/>
      <protection locked="0"/>
    </xf>
    <xf numFmtId="0" fontId="19" fillId="4" borderId="5" xfId="2" applyFont="1" applyFill="1" applyBorder="1" applyAlignment="1" applyProtection="1">
      <alignment horizontal="center" vertical="center"/>
      <protection locked="0"/>
    </xf>
    <xf numFmtId="0" fontId="19" fillId="4" borderId="6" xfId="2" applyFont="1" applyFill="1" applyBorder="1" applyAlignment="1" applyProtection="1">
      <alignment horizontal="center" vertical="center"/>
      <protection locked="0"/>
    </xf>
    <xf numFmtId="0" fontId="19" fillId="4" borderId="7" xfId="2" applyFont="1" applyFill="1" applyBorder="1" applyAlignment="1" applyProtection="1">
      <alignment horizontal="center" vertical="center"/>
      <protection locked="0"/>
    </xf>
    <xf numFmtId="0" fontId="19" fillId="4" borderId="1" xfId="2" applyFont="1" applyFill="1" applyBorder="1" applyAlignment="1" applyProtection="1">
      <alignment horizontal="center" vertical="center"/>
      <protection locked="0"/>
    </xf>
    <xf numFmtId="0" fontId="21" fillId="4" borderId="1" xfId="2" applyFont="1" applyFill="1" applyBorder="1" applyAlignment="1" applyProtection="1">
      <alignment horizontal="center" vertical="center"/>
      <protection locked="0"/>
    </xf>
    <xf numFmtId="0" fontId="20" fillId="4" borderId="5" xfId="2" applyFont="1" applyFill="1" applyBorder="1" applyAlignment="1" applyProtection="1">
      <alignment horizontal="center" vertical="center"/>
      <protection locked="0"/>
    </xf>
    <xf numFmtId="0" fontId="20" fillId="4" borderId="6" xfId="2" applyFont="1" applyFill="1" applyBorder="1" applyAlignment="1" applyProtection="1">
      <alignment horizontal="center" vertical="center"/>
      <protection locked="0"/>
    </xf>
    <xf numFmtId="0" fontId="20" fillId="4" borderId="7" xfId="2" applyFont="1" applyFill="1" applyBorder="1" applyAlignment="1" applyProtection="1">
      <alignment horizontal="center" vertical="center"/>
      <protection locked="0"/>
    </xf>
    <xf numFmtId="0" fontId="22" fillId="9" borderId="5" xfId="2" applyFont="1" applyFill="1" applyBorder="1" applyAlignment="1" applyProtection="1">
      <alignment horizontal="center" vertical="center" wrapText="1"/>
      <protection locked="0"/>
    </xf>
    <xf numFmtId="0" fontId="22" fillId="9" borderId="6" xfId="2" applyFont="1" applyFill="1" applyBorder="1" applyAlignment="1" applyProtection="1">
      <alignment horizontal="center" vertical="center" wrapText="1"/>
      <protection locked="0"/>
    </xf>
    <xf numFmtId="0" fontId="23" fillId="0" borderId="5" xfId="2" applyFont="1" applyBorder="1" applyAlignment="1" applyProtection="1">
      <alignment horizontal="center" vertical="center" wrapText="1"/>
      <protection locked="0"/>
    </xf>
    <xf numFmtId="0" fontId="22" fillId="0" borderId="7" xfId="2" applyFont="1" applyBorder="1" applyAlignment="1" applyProtection="1">
      <alignment horizontal="center" vertical="center" wrapText="1"/>
      <protection locked="0"/>
    </xf>
    <xf numFmtId="0" fontId="44" fillId="0" borderId="5" xfId="1" applyFont="1" applyBorder="1" applyAlignment="1" applyProtection="1">
      <alignment horizontal="left" vertical="center" wrapText="1"/>
      <protection locked="0"/>
    </xf>
    <xf numFmtId="0" fontId="7" fillId="0" borderId="6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horizontal="left" vertical="center"/>
      <protection locked="0"/>
    </xf>
    <xf numFmtId="0" fontId="12" fillId="9" borderId="5" xfId="2" applyFont="1" applyFill="1" applyBorder="1" applyAlignment="1" applyProtection="1">
      <alignment horizontal="left" vertical="center" wrapText="1"/>
      <protection locked="0"/>
    </xf>
    <xf numFmtId="0" fontId="12" fillId="9" borderId="6" xfId="2" applyFont="1" applyFill="1" applyBorder="1" applyAlignment="1" applyProtection="1">
      <alignment horizontal="left" vertical="center" wrapText="1"/>
      <protection locked="0"/>
    </xf>
    <xf numFmtId="0" fontId="12" fillId="9" borderId="7" xfId="2" applyFont="1" applyFill="1" applyBorder="1" applyAlignment="1" applyProtection="1">
      <alignment horizontal="left" vertical="center" wrapText="1"/>
      <protection locked="0"/>
    </xf>
    <xf numFmtId="43" fontId="49" fillId="0" borderId="5" xfId="2" applyNumberFormat="1" applyFont="1" applyBorder="1" applyAlignment="1">
      <alignment horizontal="center" vertical="center" wrapText="1"/>
    </xf>
    <xf numFmtId="43" fontId="20" fillId="0" borderId="6" xfId="2" applyNumberFormat="1" applyFont="1" applyBorder="1" applyAlignment="1">
      <alignment horizontal="center" vertical="center"/>
    </xf>
    <xf numFmtId="43" fontId="20" fillId="0" borderId="7" xfId="2" applyNumberFormat="1" applyFont="1" applyBorder="1" applyAlignment="1">
      <alignment horizontal="center" vertical="center"/>
    </xf>
    <xf numFmtId="0" fontId="9" fillId="0" borderId="5" xfId="2" applyFont="1" applyBorder="1" applyAlignment="1" applyProtection="1">
      <alignment horizontal="left" vertical="center"/>
      <protection locked="0"/>
    </xf>
    <xf numFmtId="0" fontId="9" fillId="0" borderId="6" xfId="2" applyFont="1" applyBorder="1" applyAlignment="1" applyProtection="1">
      <alignment horizontal="left" vertical="center"/>
      <protection locked="0"/>
    </xf>
    <xf numFmtId="0" fontId="9" fillId="0" borderId="7" xfId="2" applyFont="1" applyBorder="1" applyAlignment="1" applyProtection="1">
      <alignment horizontal="left" vertical="center"/>
      <protection locked="0"/>
    </xf>
    <xf numFmtId="0" fontId="12" fillId="4" borderId="1" xfId="2" applyFont="1" applyFill="1" applyBorder="1" applyAlignment="1" applyProtection="1">
      <alignment horizontal="center" vertical="center"/>
      <protection locked="0"/>
    </xf>
    <xf numFmtId="0" fontId="10" fillId="0" borderId="5" xfId="2" applyFont="1" applyBorder="1" applyAlignment="1" applyProtection="1">
      <alignment horizontal="left" vertical="center"/>
      <protection locked="0"/>
    </xf>
    <xf numFmtId="0" fontId="10" fillId="0" borderId="6" xfId="2" applyFont="1" applyBorder="1" applyAlignment="1" applyProtection="1">
      <alignment horizontal="left" vertical="center"/>
      <protection locked="0"/>
    </xf>
    <xf numFmtId="0" fontId="10" fillId="0" borderId="7" xfId="2" applyFont="1" applyBorder="1" applyAlignment="1" applyProtection="1">
      <alignment horizontal="left" vertical="center"/>
      <protection locked="0"/>
    </xf>
    <xf numFmtId="0" fontId="22" fillId="9" borderId="5" xfId="2" applyFont="1" applyFill="1" applyBorder="1" applyAlignment="1" applyProtection="1">
      <alignment horizontal="left" vertical="center"/>
      <protection locked="0"/>
    </xf>
    <xf numFmtId="0" fontId="22" fillId="9" borderId="6" xfId="2" applyFont="1" applyFill="1" applyBorder="1" applyAlignment="1" applyProtection="1">
      <alignment horizontal="left" vertical="center"/>
      <protection locked="0"/>
    </xf>
    <xf numFmtId="0" fontId="22" fillId="9" borderId="7" xfId="2" applyFont="1" applyFill="1" applyBorder="1" applyAlignment="1" applyProtection="1">
      <alignment horizontal="left" vertical="center"/>
      <protection locked="0"/>
    </xf>
    <xf numFmtId="0" fontId="25" fillId="6" borderId="5" xfId="2" applyFont="1" applyFill="1" applyBorder="1" applyAlignment="1" applyProtection="1">
      <alignment horizontal="left" vertical="center"/>
      <protection locked="0"/>
    </xf>
    <xf numFmtId="0" fontId="25" fillId="6" borderId="6" xfId="2" applyFont="1" applyFill="1" applyBorder="1" applyAlignment="1" applyProtection="1">
      <alignment horizontal="left" vertical="center"/>
      <protection locked="0"/>
    </xf>
    <xf numFmtId="0" fontId="9" fillId="3" borderId="5" xfId="2" applyFont="1" applyFill="1" applyBorder="1" applyAlignment="1" applyProtection="1">
      <alignment horizontal="left" vertical="center" wrapText="1"/>
      <protection locked="0"/>
    </xf>
    <xf numFmtId="0" fontId="9" fillId="3" borderId="6" xfId="2" applyFont="1" applyFill="1" applyBorder="1" applyAlignment="1" applyProtection="1">
      <alignment horizontal="left" vertical="center" wrapText="1"/>
      <protection locked="0"/>
    </xf>
    <xf numFmtId="0" fontId="9" fillId="3" borderId="7" xfId="2" applyFont="1" applyFill="1" applyBorder="1" applyAlignment="1" applyProtection="1">
      <alignment horizontal="left" vertical="center" wrapText="1"/>
      <protection locked="0"/>
    </xf>
    <xf numFmtId="0" fontId="22" fillId="4" borderId="1" xfId="2" applyFont="1" applyFill="1" applyBorder="1" applyAlignment="1" applyProtection="1">
      <alignment horizontal="left" vertical="center" wrapText="1"/>
      <protection locked="0"/>
    </xf>
    <xf numFmtId="0" fontId="28" fillId="4" borderId="1" xfId="2" applyFont="1" applyFill="1" applyBorder="1" applyAlignment="1" applyProtection="1">
      <alignment horizontal="left" vertical="center" wrapText="1"/>
      <protection locked="0"/>
    </xf>
    <xf numFmtId="0" fontId="12" fillId="9" borderId="1" xfId="2" applyFont="1" applyFill="1" applyBorder="1" applyAlignment="1" applyProtection="1">
      <alignment horizontal="left" vertical="center" wrapText="1"/>
      <protection locked="0"/>
    </xf>
    <xf numFmtId="43" fontId="14" fillId="0" borderId="1" xfId="2" applyNumberFormat="1" applyFont="1" applyBorder="1" applyAlignment="1">
      <alignment horizontal="center" vertical="center"/>
    </xf>
    <xf numFmtId="43" fontId="7" fillId="0" borderId="1" xfId="2" applyNumberFormat="1" applyFont="1" applyBorder="1" applyAlignment="1">
      <alignment horizontal="center" vertical="center"/>
    </xf>
    <xf numFmtId="0" fontId="9" fillId="4" borderId="5" xfId="2" applyFont="1" applyFill="1" applyBorder="1" applyAlignment="1" applyProtection="1">
      <alignment horizontal="left" vertical="center" wrapText="1"/>
      <protection locked="0"/>
    </xf>
    <xf numFmtId="0" fontId="9" fillId="4" borderId="6" xfId="2" applyFont="1" applyFill="1" applyBorder="1" applyAlignment="1" applyProtection="1">
      <alignment horizontal="left" vertical="center" wrapText="1"/>
      <protection locked="0"/>
    </xf>
    <xf numFmtId="0" fontId="9" fillId="4" borderId="7" xfId="2" applyFont="1" applyFill="1" applyBorder="1" applyAlignment="1" applyProtection="1">
      <alignment horizontal="left" vertical="center" wrapText="1"/>
      <protection locked="0"/>
    </xf>
    <xf numFmtId="0" fontId="7" fillId="4" borderId="5" xfId="1" applyFont="1" applyFill="1" applyBorder="1" applyAlignment="1" applyProtection="1">
      <alignment horizontal="center" vertical="center"/>
      <protection locked="0"/>
    </xf>
    <xf numFmtId="0" fontId="7" fillId="4" borderId="6" xfId="1" applyFont="1" applyFill="1" applyBorder="1" applyAlignment="1" applyProtection="1">
      <alignment horizontal="center" vertical="center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28" fillId="4" borderId="12" xfId="2" applyFont="1" applyFill="1" applyBorder="1" applyAlignment="1" applyProtection="1">
      <alignment horizontal="left" vertical="center"/>
      <protection locked="0"/>
    </xf>
    <xf numFmtId="0" fontId="28" fillId="4" borderId="13" xfId="2" applyFont="1" applyFill="1" applyBorder="1" applyAlignment="1" applyProtection="1">
      <alignment horizontal="left" vertical="center"/>
      <protection locked="0"/>
    </xf>
    <xf numFmtId="0" fontId="28" fillId="4" borderId="14" xfId="2" applyFont="1" applyFill="1" applyBorder="1" applyAlignment="1" applyProtection="1">
      <alignment horizontal="left" vertical="center"/>
      <protection locked="0"/>
    </xf>
    <xf numFmtId="0" fontId="11" fillId="4" borderId="5" xfId="1" applyFont="1" applyFill="1" applyBorder="1" applyAlignment="1" applyProtection="1">
      <alignment horizontal="center" vertical="center"/>
      <protection locked="0"/>
    </xf>
    <xf numFmtId="0" fontId="11" fillId="4" borderId="6" xfId="1" applyFont="1" applyFill="1" applyBorder="1" applyAlignment="1" applyProtection="1">
      <alignment horizontal="center" vertical="center"/>
      <protection locked="0"/>
    </xf>
    <xf numFmtId="0" fontId="11" fillId="4" borderId="7" xfId="1" applyFont="1" applyFill="1" applyBorder="1" applyAlignment="1" applyProtection="1">
      <alignment horizontal="center" vertical="center"/>
      <protection locked="0"/>
    </xf>
    <xf numFmtId="0" fontId="28" fillId="4" borderId="5" xfId="2" applyFont="1" applyFill="1" applyBorder="1" applyAlignment="1" applyProtection="1">
      <alignment horizontal="left" vertical="center"/>
      <protection locked="0"/>
    </xf>
    <xf numFmtId="0" fontId="28" fillId="4" borderId="6" xfId="2" applyFont="1" applyFill="1" applyBorder="1" applyAlignment="1" applyProtection="1">
      <alignment horizontal="left" vertical="center"/>
      <protection locked="0"/>
    </xf>
    <xf numFmtId="0" fontId="28" fillId="4" borderId="7" xfId="2" applyFont="1" applyFill="1" applyBorder="1" applyAlignment="1" applyProtection="1">
      <alignment horizontal="left" vertical="center"/>
      <protection locked="0"/>
    </xf>
    <xf numFmtId="0" fontId="12" fillId="9" borderId="5" xfId="2" applyFont="1" applyFill="1" applyBorder="1" applyAlignment="1" applyProtection="1">
      <alignment horizontal="left" vertical="center"/>
      <protection locked="0"/>
    </xf>
    <xf numFmtId="0" fontId="12" fillId="9" borderId="6" xfId="2" applyFont="1" applyFill="1" applyBorder="1" applyAlignment="1" applyProtection="1">
      <alignment horizontal="left" vertical="center"/>
      <protection locked="0"/>
    </xf>
    <xf numFmtId="0" fontId="30" fillId="9" borderId="6" xfId="2" applyFont="1" applyFill="1" applyBorder="1" applyAlignment="1" applyProtection="1">
      <alignment horizontal="center" vertical="center"/>
      <protection locked="0"/>
    </xf>
    <xf numFmtId="0" fontId="31" fillId="9" borderId="6" xfId="2" applyFont="1" applyFill="1" applyBorder="1" applyAlignment="1" applyProtection="1">
      <alignment horizontal="center" vertical="center"/>
      <protection locked="0"/>
    </xf>
    <xf numFmtId="0" fontId="31" fillId="9" borderId="7" xfId="2" applyFont="1" applyFill="1" applyBorder="1" applyAlignment="1" applyProtection="1">
      <alignment horizontal="center" vertical="center"/>
      <protection locked="0"/>
    </xf>
    <xf numFmtId="0" fontId="32" fillId="9" borderId="6" xfId="2" applyFont="1" applyFill="1" applyBorder="1" applyAlignment="1" applyProtection="1">
      <alignment horizontal="center" vertical="center"/>
      <protection locked="0"/>
    </xf>
    <xf numFmtId="0" fontId="12" fillId="9" borderId="6" xfId="2" applyFont="1" applyFill="1" applyBorder="1" applyAlignment="1" applyProtection="1">
      <alignment horizontal="center" vertical="center"/>
      <protection locked="0"/>
    </xf>
    <xf numFmtId="0" fontId="12" fillId="9" borderId="7" xfId="2" applyFont="1" applyFill="1" applyBorder="1" applyAlignment="1" applyProtection="1">
      <alignment horizontal="center" vertical="center"/>
      <protection locked="0"/>
    </xf>
    <xf numFmtId="0" fontId="9" fillId="3" borderId="5" xfId="2" applyFont="1" applyFill="1" applyBorder="1" applyAlignment="1" applyProtection="1">
      <alignment horizontal="center" vertical="center" wrapText="1"/>
      <protection locked="0"/>
    </xf>
    <xf numFmtId="0" fontId="9" fillId="3" borderId="6" xfId="2" applyFont="1" applyFill="1" applyBorder="1" applyAlignment="1" applyProtection="1">
      <alignment horizontal="center" vertical="center" wrapText="1"/>
      <protection locked="0"/>
    </xf>
    <xf numFmtId="0" fontId="9" fillId="3" borderId="7" xfId="2" applyFont="1" applyFill="1" applyBorder="1" applyAlignment="1" applyProtection="1">
      <alignment horizontal="center" vertical="center" wrapText="1"/>
      <protection locked="0"/>
    </xf>
    <xf numFmtId="0" fontId="22" fillId="4" borderId="5" xfId="2" applyFont="1" applyFill="1" applyBorder="1" applyAlignment="1" applyProtection="1">
      <alignment horizontal="left" vertical="center" wrapText="1"/>
      <protection locked="0"/>
    </xf>
    <xf numFmtId="0" fontId="22" fillId="4" borderId="6" xfId="2" applyFont="1" applyFill="1" applyBorder="1" applyAlignment="1" applyProtection="1">
      <alignment horizontal="left" vertical="center" wrapText="1"/>
      <protection locked="0"/>
    </xf>
    <xf numFmtId="0" fontId="22" fillId="4" borderId="7" xfId="2" applyFont="1" applyFill="1" applyBorder="1" applyAlignment="1" applyProtection="1">
      <alignment horizontal="left" vertical="center" wrapText="1"/>
      <protection locked="0"/>
    </xf>
    <xf numFmtId="0" fontId="28" fillId="4" borderId="5" xfId="2" applyFont="1" applyFill="1" applyBorder="1" applyAlignment="1" applyProtection="1">
      <alignment horizontal="left" vertical="center" wrapText="1"/>
      <protection locked="0"/>
    </xf>
    <xf numFmtId="0" fontId="28" fillId="4" borderId="6" xfId="2" applyFont="1" applyFill="1" applyBorder="1" applyAlignment="1" applyProtection="1">
      <alignment horizontal="left" vertical="center" wrapText="1"/>
      <protection locked="0"/>
    </xf>
    <xf numFmtId="0" fontId="28" fillId="4" borderId="7" xfId="2" applyFont="1" applyFill="1" applyBorder="1" applyAlignment="1" applyProtection="1">
      <alignment horizontal="left" vertical="center" wrapText="1"/>
      <protection locked="0"/>
    </xf>
    <xf numFmtId="0" fontId="45" fillId="9" borderId="5" xfId="2" applyFont="1" applyFill="1" applyBorder="1" applyAlignment="1" applyProtection="1">
      <alignment horizontal="center" vertical="center" wrapText="1"/>
      <protection locked="0"/>
    </xf>
    <xf numFmtId="0" fontId="42" fillId="9" borderId="6" xfId="2" applyFont="1" applyFill="1" applyBorder="1" applyAlignment="1" applyProtection="1">
      <alignment horizontal="center" vertical="center" wrapText="1"/>
      <protection locked="0"/>
    </xf>
    <xf numFmtId="0" fontId="33" fillId="9" borderId="5" xfId="2" applyFont="1" applyFill="1" applyBorder="1" applyAlignment="1" applyProtection="1">
      <alignment horizontal="center" vertical="center"/>
      <protection locked="0"/>
    </xf>
    <xf numFmtId="0" fontId="34" fillId="0" borderId="6" xfId="2" applyFont="1" applyBorder="1" applyAlignment="1" applyProtection="1">
      <alignment horizontal="left" vertical="center" wrapText="1"/>
      <protection locked="0"/>
    </xf>
    <xf numFmtId="0" fontId="13" fillId="0" borderId="6" xfId="2" applyFont="1" applyBorder="1" applyAlignment="1" applyProtection="1">
      <alignment horizontal="left" vertical="center"/>
      <protection locked="0"/>
    </xf>
    <xf numFmtId="0" fontId="13" fillId="0" borderId="7" xfId="2" applyFont="1" applyBorder="1" applyAlignment="1" applyProtection="1">
      <alignment horizontal="left" vertical="center"/>
      <protection locked="0"/>
    </xf>
    <xf numFmtId="0" fontId="33" fillId="9" borderId="5" xfId="2" applyFont="1" applyFill="1" applyBorder="1" applyAlignment="1" applyProtection="1">
      <alignment horizontal="left" vertical="center"/>
      <protection locked="0"/>
    </xf>
    <xf numFmtId="0" fontId="22" fillId="9" borderId="1" xfId="2" applyFont="1" applyFill="1" applyBorder="1" applyAlignment="1" applyProtection="1">
      <alignment horizontal="left" vertical="center"/>
      <protection locked="0"/>
    </xf>
    <xf numFmtId="0" fontId="18" fillId="6" borderId="5" xfId="2" applyFont="1" applyFill="1" applyBorder="1" applyAlignment="1" applyProtection="1">
      <alignment horizontal="left" vertical="center" wrapText="1"/>
      <protection locked="0"/>
    </xf>
    <xf numFmtId="0" fontId="18" fillId="6" borderId="6" xfId="2" applyFont="1" applyFill="1" applyBorder="1" applyAlignment="1" applyProtection="1">
      <alignment horizontal="left" vertical="center" wrapText="1"/>
      <protection locked="0"/>
    </xf>
    <xf numFmtId="58" fontId="36" fillId="9" borderId="6" xfId="2" applyNumberFormat="1" applyFont="1" applyFill="1" applyBorder="1" applyAlignment="1" applyProtection="1">
      <alignment horizontal="center" vertical="center" wrapText="1"/>
      <protection locked="0"/>
    </xf>
    <xf numFmtId="0" fontId="35" fillId="9" borderId="5" xfId="2" applyFont="1" applyFill="1" applyBorder="1" applyAlignment="1" applyProtection="1">
      <alignment horizontal="left" vertical="center" wrapText="1"/>
      <protection locked="0"/>
    </xf>
    <xf numFmtId="0" fontId="35" fillId="9" borderId="6" xfId="2" applyFont="1" applyFill="1" applyBorder="1" applyAlignment="1" applyProtection="1">
      <alignment horizontal="left" vertical="center" wrapText="1"/>
      <protection locked="0"/>
    </xf>
    <xf numFmtId="0" fontId="12" fillId="9" borderId="7" xfId="2" applyFont="1" applyFill="1" applyBorder="1" applyAlignment="1" applyProtection="1">
      <alignment horizontal="left" vertical="center"/>
      <protection locked="0"/>
    </xf>
    <xf numFmtId="0" fontId="32" fillId="9" borderId="5" xfId="2" applyFont="1" applyFill="1" applyBorder="1" applyAlignment="1" applyProtection="1">
      <alignment horizontal="left" vertical="center"/>
      <protection locked="0"/>
    </xf>
    <xf numFmtId="0" fontId="12" fillId="9" borderId="5" xfId="2" applyFont="1" applyFill="1" applyBorder="1" applyAlignment="1" applyProtection="1">
      <alignment horizontal="center" vertical="center"/>
      <protection locked="0"/>
    </xf>
    <xf numFmtId="0" fontId="32" fillId="9" borderId="7" xfId="2" applyFont="1" applyFill="1" applyBorder="1" applyAlignment="1" applyProtection="1">
      <alignment horizontal="left" vertical="center"/>
      <protection locked="0"/>
    </xf>
    <xf numFmtId="0" fontId="12" fillId="9" borderId="1" xfId="2" applyFont="1" applyFill="1" applyBorder="1" applyAlignment="1" applyProtection="1">
      <alignment horizontal="left" vertical="center"/>
      <protection locked="0"/>
    </xf>
    <xf numFmtId="0" fontId="52" fillId="4" borderId="5" xfId="2" applyFont="1" applyFill="1" applyBorder="1" applyAlignment="1" applyProtection="1">
      <alignment horizontal="left" vertical="center"/>
      <protection locked="0"/>
    </xf>
    <xf numFmtId="0" fontId="53" fillId="9" borderId="15" xfId="2" applyFont="1" applyFill="1" applyBorder="1" applyAlignment="1" applyProtection="1">
      <alignment horizontal="left" vertical="center" wrapText="1"/>
      <protection locked="0"/>
    </xf>
    <xf numFmtId="0" fontId="32" fillId="9" borderId="15" xfId="2" applyFont="1" applyFill="1" applyBorder="1" applyAlignment="1" applyProtection="1">
      <alignment horizontal="left" vertical="center" wrapText="1"/>
      <protection locked="0"/>
    </xf>
    <xf numFmtId="0" fontId="54" fillId="9" borderId="15" xfId="2" applyFont="1" applyFill="1" applyBorder="1" applyAlignment="1" applyProtection="1">
      <alignment horizontal="left" vertical="center" wrapText="1"/>
      <protection locked="0"/>
    </xf>
    <xf numFmtId="0" fontId="7" fillId="4" borderId="5" xfId="1" applyFont="1" applyFill="1" applyBorder="1" applyAlignment="1" applyProtection="1">
      <alignment horizontal="center" vertical="center" wrapText="1"/>
      <protection locked="0"/>
    </xf>
    <xf numFmtId="0" fontId="7" fillId="4" borderId="6" xfId="1" applyFont="1" applyFill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 wrapText="1"/>
      <protection locked="0"/>
    </xf>
    <xf numFmtId="0" fontId="7" fillId="4" borderId="5" xfId="1" applyFont="1" applyFill="1" applyBorder="1" applyAlignment="1" applyProtection="1">
      <alignment horizontal="left" vertical="center" wrapText="1"/>
      <protection locked="0"/>
    </xf>
    <xf numFmtId="0" fontId="7" fillId="4" borderId="6" xfId="1" applyFont="1" applyFill="1" applyBorder="1" applyAlignment="1" applyProtection="1">
      <alignment horizontal="left" vertical="center" wrapText="1"/>
      <protection locked="0"/>
    </xf>
    <xf numFmtId="0" fontId="7" fillId="4" borderId="7" xfId="1" applyFont="1" applyFill="1" applyBorder="1" applyAlignment="1" applyProtection="1">
      <alignment horizontal="left" vertical="center" wrapText="1"/>
      <protection locked="0"/>
    </xf>
    <xf numFmtId="0" fontId="11" fillId="0" borderId="5" xfId="1" applyFont="1" applyBorder="1" applyAlignment="1" applyProtection="1">
      <alignment horizontal="left" vertical="center"/>
      <protection locked="0"/>
    </xf>
    <xf numFmtId="0" fontId="11" fillId="0" borderId="6" xfId="1" applyFont="1" applyBorder="1" applyAlignment="1" applyProtection="1">
      <alignment horizontal="left" vertical="center"/>
      <protection locked="0"/>
    </xf>
    <xf numFmtId="0" fontId="11" fillId="0" borderId="7" xfId="1" applyFont="1" applyBorder="1" applyAlignment="1" applyProtection="1">
      <alignment horizontal="left" vertical="center"/>
      <protection locked="0"/>
    </xf>
    <xf numFmtId="0" fontId="11" fillId="0" borderId="5" xfId="1" applyFont="1" applyBorder="1" applyAlignment="1" applyProtection="1">
      <alignment horizontal="left" vertical="center" wrapText="1"/>
      <protection locked="0"/>
    </xf>
    <xf numFmtId="0" fontId="11" fillId="0" borderId="6" xfId="1" applyFont="1" applyBorder="1" applyAlignment="1" applyProtection="1">
      <alignment horizontal="left" vertical="center" wrapText="1"/>
      <protection locked="0"/>
    </xf>
    <xf numFmtId="0" fontId="11" fillId="0" borderId="7" xfId="1" applyFont="1" applyBorder="1" applyAlignment="1" applyProtection="1">
      <alignment horizontal="left" vertical="center" wrapText="1"/>
      <protection locked="0"/>
    </xf>
    <xf numFmtId="0" fontId="37" fillId="9" borderId="5" xfId="2" applyFont="1" applyFill="1" applyBorder="1" applyAlignment="1" applyProtection="1">
      <alignment horizontal="left" vertical="center"/>
      <protection locked="0"/>
    </xf>
    <xf numFmtId="0" fontId="37" fillId="9" borderId="6" xfId="2" applyFont="1" applyFill="1" applyBorder="1" applyAlignment="1" applyProtection="1">
      <alignment horizontal="left" vertical="center"/>
      <protection locked="0"/>
    </xf>
    <xf numFmtId="0" fontId="37" fillId="9" borderId="7" xfId="2" applyFont="1" applyFill="1" applyBorder="1" applyAlignment="1" applyProtection="1">
      <alignment horizontal="left" vertical="center"/>
      <protection locked="0"/>
    </xf>
    <xf numFmtId="0" fontId="20" fillId="4" borderId="2" xfId="1" applyFont="1" applyFill="1" applyBorder="1" applyAlignment="1">
      <alignment horizontal="center" vertical="center"/>
    </xf>
    <xf numFmtId="0" fontId="20" fillId="4" borderId="3" xfId="1" applyFont="1" applyFill="1" applyBorder="1" applyAlignment="1">
      <alignment horizontal="center" vertical="center"/>
    </xf>
    <xf numFmtId="0" fontId="20" fillId="4" borderId="4" xfId="1" applyFont="1" applyFill="1" applyBorder="1" applyAlignment="1">
      <alignment horizontal="center" vertical="center"/>
    </xf>
    <xf numFmtId="0" fontId="3" fillId="4" borderId="17" xfId="1" applyFill="1" applyBorder="1" applyAlignment="1">
      <alignment horizontal="center" vertical="center"/>
    </xf>
    <xf numFmtId="0" fontId="3" fillId="4" borderId="16" xfId="1" applyFill="1" applyBorder="1" applyAlignment="1">
      <alignment horizontal="center" vertical="center"/>
    </xf>
    <xf numFmtId="0" fontId="9" fillId="4" borderId="17" xfId="2" applyFont="1" applyFill="1" applyBorder="1" applyAlignment="1">
      <alignment horizontal="center" vertical="center" wrapText="1"/>
    </xf>
    <xf numFmtId="0" fontId="9" fillId="4" borderId="18" xfId="2" applyFont="1" applyFill="1" applyBorder="1" applyAlignment="1">
      <alignment horizontal="center" vertical="center" wrapText="1"/>
    </xf>
    <xf numFmtId="0" fontId="9" fillId="4" borderId="19" xfId="2" applyFont="1" applyFill="1" applyBorder="1" applyAlignment="1">
      <alignment horizontal="center" vertical="center" wrapText="1"/>
    </xf>
    <xf numFmtId="0" fontId="9" fillId="4" borderId="16" xfId="2" applyFont="1" applyFill="1" applyBorder="1" applyAlignment="1">
      <alignment horizontal="center" vertical="center" wrapText="1"/>
    </xf>
    <xf numFmtId="0" fontId="38" fillId="0" borderId="5" xfId="1" applyFont="1" applyBorder="1" applyAlignment="1" applyProtection="1">
      <alignment horizontal="left" vertical="center" wrapText="1"/>
      <protection locked="0"/>
    </xf>
    <xf numFmtId="0" fontId="38" fillId="0" borderId="6" xfId="1" applyFont="1" applyBorder="1" applyAlignment="1" applyProtection="1">
      <alignment horizontal="left" vertical="center" wrapText="1"/>
      <protection locked="0"/>
    </xf>
    <xf numFmtId="0" fontId="38" fillId="0" borderId="7" xfId="1" applyFont="1" applyBorder="1" applyAlignment="1" applyProtection="1">
      <alignment horizontal="left" vertical="center" wrapText="1"/>
      <protection locked="0"/>
    </xf>
    <xf numFmtId="0" fontId="20" fillId="4" borderId="2" xfId="2" applyFont="1" applyFill="1" applyBorder="1" applyAlignment="1">
      <alignment horizontal="center" vertical="center"/>
    </xf>
    <xf numFmtId="0" fontId="20" fillId="4" borderId="4" xfId="2" applyFont="1" applyFill="1" applyBorder="1" applyAlignment="1">
      <alignment horizontal="center" vertical="center"/>
    </xf>
    <xf numFmtId="0" fontId="20" fillId="4" borderId="2" xfId="2" applyFont="1" applyFill="1" applyBorder="1" applyAlignment="1" applyProtection="1">
      <alignment horizontal="center" vertical="center"/>
      <protection locked="0"/>
    </xf>
    <xf numFmtId="0" fontId="20" fillId="4" borderId="3" xfId="2" applyFont="1" applyFill="1" applyBorder="1" applyAlignment="1" applyProtection="1">
      <alignment horizontal="center" vertical="center"/>
      <protection locked="0"/>
    </xf>
    <xf numFmtId="0" fontId="20" fillId="4" borderId="4" xfId="2" applyFont="1" applyFill="1" applyBorder="1" applyAlignment="1" applyProtection="1">
      <alignment horizontal="center" vertical="center"/>
      <protection locked="0"/>
    </xf>
    <xf numFmtId="0" fontId="20" fillId="4" borderId="15" xfId="2" applyFont="1" applyFill="1" applyBorder="1" applyAlignment="1">
      <alignment horizontal="left" vertical="center"/>
    </xf>
    <xf numFmtId="0" fontId="20" fillId="4" borderId="21" xfId="2" applyFont="1" applyFill="1" applyBorder="1" applyAlignment="1">
      <alignment horizontal="left" vertical="center"/>
    </xf>
    <xf numFmtId="176" fontId="7" fillId="0" borderId="15" xfId="1" applyNumberFormat="1" applyFont="1" applyBorder="1" applyAlignment="1">
      <alignment horizontal="center" vertical="center"/>
    </xf>
    <xf numFmtId="176" fontId="7" fillId="0" borderId="21" xfId="1" applyNumberFormat="1" applyFont="1" applyBorder="1" applyAlignment="1">
      <alignment horizontal="center" vertical="center"/>
    </xf>
    <xf numFmtId="43" fontId="7" fillId="0" borderId="15" xfId="1" applyNumberFormat="1" applyFont="1" applyBorder="1" applyAlignment="1">
      <alignment horizontal="right" vertical="center"/>
    </xf>
    <xf numFmtId="176" fontId="7" fillId="0" borderId="21" xfId="1" applyNumberFormat="1" applyFont="1" applyBorder="1" applyAlignment="1">
      <alignment horizontal="right" vertical="center"/>
    </xf>
    <xf numFmtId="176" fontId="7" fillId="7" borderId="15" xfId="1" applyNumberFormat="1" applyFont="1" applyFill="1" applyBorder="1" applyAlignment="1">
      <alignment horizontal="center" vertical="center"/>
    </xf>
    <xf numFmtId="176" fontId="7" fillId="7" borderId="7" xfId="1" applyNumberFormat="1" applyFont="1" applyFill="1" applyBorder="1" applyAlignment="1">
      <alignment horizontal="center" vertical="center"/>
    </xf>
    <xf numFmtId="0" fontId="7" fillId="7" borderId="5" xfId="1" applyFont="1" applyFill="1" applyBorder="1" applyAlignment="1">
      <alignment horizontal="center" vertical="center"/>
    </xf>
    <xf numFmtId="0" fontId="7" fillId="7" borderId="21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right" vertical="center"/>
    </xf>
    <xf numFmtId="2" fontId="7" fillId="0" borderId="15" xfId="1" applyNumberFormat="1" applyFont="1" applyBorder="1" applyAlignment="1">
      <alignment horizontal="right" vertical="center"/>
    </xf>
    <xf numFmtId="2" fontId="7" fillId="0" borderId="21" xfId="1" applyNumberFormat="1" applyFont="1" applyBorder="1" applyAlignment="1">
      <alignment horizontal="right" vertical="center"/>
    </xf>
    <xf numFmtId="176" fontId="17" fillId="0" borderId="23" xfId="1" applyNumberFormat="1" applyFont="1" applyBorder="1" applyAlignment="1">
      <alignment horizontal="center" vertical="center"/>
    </xf>
    <xf numFmtId="176" fontId="17" fillId="0" borderId="24" xfId="1" applyNumberFormat="1" applyFont="1" applyBorder="1" applyAlignment="1">
      <alignment horizontal="center" vertical="center"/>
    </xf>
    <xf numFmtId="176" fontId="7" fillId="0" borderId="23" xfId="1" applyNumberFormat="1" applyFont="1" applyBorder="1" applyAlignment="1">
      <alignment horizontal="right" vertical="center"/>
    </xf>
    <xf numFmtId="176" fontId="7" fillId="0" borderId="24" xfId="1" applyNumberFormat="1" applyFont="1" applyBorder="1" applyAlignment="1">
      <alignment horizontal="right" vertical="center"/>
    </xf>
    <xf numFmtId="176" fontId="39" fillId="7" borderId="23" xfId="1" applyNumberFormat="1" applyFont="1" applyFill="1" applyBorder="1" applyAlignment="1">
      <alignment horizontal="center" vertical="center"/>
    </xf>
    <xf numFmtId="176" fontId="39" fillId="7" borderId="25" xfId="1" applyNumberFormat="1" applyFont="1" applyFill="1" applyBorder="1" applyAlignment="1">
      <alignment horizontal="center" vertical="center"/>
    </xf>
    <xf numFmtId="0" fontId="41" fillId="9" borderId="5" xfId="2" applyFont="1" applyFill="1" applyBorder="1" applyAlignment="1" applyProtection="1">
      <alignment horizontal="left" vertical="center" wrapText="1"/>
      <protection locked="0"/>
    </xf>
    <xf numFmtId="176" fontId="7" fillId="4" borderId="15" xfId="1" applyNumberFormat="1" applyFont="1" applyFill="1" applyBorder="1" applyAlignment="1">
      <alignment horizontal="center" vertical="center"/>
    </xf>
    <xf numFmtId="176" fontId="7" fillId="4" borderId="21" xfId="1" applyNumberFormat="1" applyFont="1" applyFill="1" applyBorder="1" applyAlignment="1">
      <alignment horizontal="center" vertical="center"/>
    </xf>
    <xf numFmtId="0" fontId="7" fillId="4" borderId="15" xfId="1" applyFont="1" applyFill="1" applyBorder="1" applyAlignment="1">
      <alignment horizontal="right" vertical="center"/>
    </xf>
    <xf numFmtId="0" fontId="7" fillId="4" borderId="21" xfId="1" applyFont="1" applyFill="1" applyBorder="1" applyAlignment="1">
      <alignment horizontal="right" vertical="center"/>
    </xf>
    <xf numFmtId="0" fontId="55" fillId="0" borderId="1" xfId="2" applyFont="1" applyBorder="1" applyAlignment="1" applyProtection="1">
      <alignment horizontal="center" vertical="center" wrapText="1"/>
      <protection locked="0"/>
    </xf>
  </cellXfs>
  <cellStyles count="7">
    <cellStyle name="Comma_Sheet1" xfId="4" xr:uid="{363AA6A9-6B70-4D9F-B059-317393F3C60B}"/>
    <cellStyle name="Normal_Sheet1" xfId="2" xr:uid="{BE434521-52B8-4718-AECE-C14104181D34}"/>
    <cellStyle name="常规" xfId="0" builtinId="0"/>
    <cellStyle name="常规 2" xfId="1" xr:uid="{2701E181-A0C3-42D4-9E68-076F6D6382B2}"/>
    <cellStyle name="常规 3" xfId="5" xr:uid="{5059690B-FCF3-45F1-9C44-30A215EB58FB}"/>
    <cellStyle name="超链接" xfId="6" builtinId="8"/>
    <cellStyle name="超链接 2" xfId="3" xr:uid="{18213938-9C2F-4D26-AF91-46921DB08AF9}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9579;&#20964;&#38632;15210370021/wangfengyu@cct.cn" TargetMode="External"/><Relationship Id="rId1" Type="http://schemas.openxmlformats.org/officeDocument/2006/relationships/hyperlink" Target="mailto:wangfe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9FEFD-1264-4B34-AD18-E46D9EA8EBB0}">
  <sheetPr>
    <pageSetUpPr fitToPage="1"/>
  </sheetPr>
  <dimension ref="A1:T106"/>
  <sheetViews>
    <sheetView tabSelected="1" topLeftCell="A26" zoomScale="68" zoomScaleNormal="70" workbookViewId="0">
      <selection activeCell="H22" sqref="H22"/>
    </sheetView>
  </sheetViews>
  <sheetFormatPr defaultColWidth="8.46875" defaultRowHeight="15.75" x14ac:dyDescent="0.3"/>
  <cols>
    <col min="1" max="1" width="4.234375" style="2" customWidth="1"/>
    <col min="2" max="2" width="9.41015625" style="2" customWidth="1"/>
    <col min="3" max="3" width="11.1171875" style="2" customWidth="1"/>
    <col min="4" max="4" width="9.703125" style="2" customWidth="1"/>
    <col min="5" max="5" width="26.52734375" style="2" customWidth="1"/>
    <col min="6" max="6" width="11.76171875" style="2" customWidth="1"/>
    <col min="7" max="7" width="13.17578125" style="2" customWidth="1"/>
    <col min="8" max="8" width="10.8203125" style="2" customWidth="1"/>
    <col min="9" max="10" width="11.5859375" style="2" customWidth="1"/>
    <col min="11" max="11" width="12.52734375" style="2" customWidth="1"/>
    <col min="12" max="12" width="11.76171875" style="2" customWidth="1"/>
    <col min="13" max="13" width="13.64453125" style="2" customWidth="1"/>
    <col min="14" max="14" width="19.5859375" style="2" customWidth="1"/>
    <col min="15" max="15" width="11.76171875" style="2" customWidth="1"/>
    <col min="16" max="16" width="12.234375" style="2" bestFit="1" customWidth="1"/>
    <col min="17" max="17" width="12.05859375" style="2" customWidth="1"/>
    <col min="18" max="18" width="32.8203125" style="2" customWidth="1"/>
    <col min="19" max="19" width="10.3515625" style="2" customWidth="1"/>
    <col min="20" max="20" width="11.76171875" style="2" customWidth="1"/>
    <col min="21" max="34" width="8.46875" style="2"/>
    <col min="35" max="35" width="11.5859375" style="2" customWidth="1"/>
    <col min="36" max="16384" width="8.46875" style="2"/>
  </cols>
  <sheetData>
    <row r="1" spans="1:20" s="1" customFormat="1" ht="16.149999999999999" thickBot="1" x14ac:dyDescent="0.35"/>
    <row r="2" spans="1:20" ht="50.25" customHeight="1" thickBot="1" x14ac:dyDescent="0.3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5"/>
    </row>
    <row r="3" spans="1:20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</row>
    <row r="4" spans="1:20" ht="15.75" customHeight="1" x14ac:dyDescent="0.3">
      <c r="A4" s="96" t="s">
        <v>1</v>
      </c>
      <c r="B4" s="97"/>
      <c r="C4" s="97"/>
      <c r="D4" s="97"/>
      <c r="E4" s="98"/>
      <c r="F4" s="99" t="s">
        <v>2</v>
      </c>
      <c r="G4" s="100"/>
      <c r="H4" s="100"/>
      <c r="I4" s="100"/>
      <c r="J4" s="100"/>
      <c r="K4" s="101"/>
      <c r="L4" s="8"/>
      <c r="M4" s="9"/>
      <c r="N4" s="3"/>
      <c r="O4" s="10" t="s">
        <v>3</v>
      </c>
      <c r="P4" s="11" t="s">
        <v>4</v>
      </c>
    </row>
    <row r="5" spans="1:20" ht="15.75" customHeight="1" x14ac:dyDescent="0.3">
      <c r="A5" s="96" t="s">
        <v>5</v>
      </c>
      <c r="B5" s="97"/>
      <c r="C5" s="97"/>
      <c r="D5" s="97"/>
      <c r="E5" s="98"/>
      <c r="F5" s="102" t="s">
        <v>115</v>
      </c>
      <c r="G5" s="100"/>
      <c r="H5" s="100"/>
      <c r="I5" s="100"/>
      <c r="J5" s="100"/>
      <c r="K5" s="101"/>
      <c r="L5" s="8"/>
      <c r="M5" s="5" t="s">
        <v>6</v>
      </c>
      <c r="N5" s="7"/>
      <c r="O5" s="12">
        <v>30</v>
      </c>
      <c r="P5" s="13"/>
    </row>
    <row r="6" spans="1:20" ht="15.75" customHeight="1" x14ac:dyDescent="0.3">
      <c r="A6" s="5" t="s">
        <v>7</v>
      </c>
      <c r="B6" s="6"/>
      <c r="C6" s="6"/>
      <c r="D6" s="6"/>
      <c r="E6" s="7"/>
      <c r="F6" s="99" t="s">
        <v>116</v>
      </c>
      <c r="G6" s="100"/>
      <c r="H6" s="100"/>
      <c r="I6" s="100"/>
      <c r="J6" s="100"/>
      <c r="K6" s="101"/>
      <c r="L6" s="8"/>
      <c r="M6" s="5" t="s">
        <v>8</v>
      </c>
      <c r="N6" s="7"/>
      <c r="O6" s="14">
        <v>8</v>
      </c>
      <c r="P6" s="15"/>
    </row>
    <row r="7" spans="1:20" ht="15.75" customHeight="1" x14ac:dyDescent="0.3">
      <c r="A7" s="5" t="s">
        <v>9</v>
      </c>
      <c r="B7" s="6"/>
      <c r="C7" s="6"/>
      <c r="D7" s="6"/>
      <c r="E7" s="7"/>
      <c r="F7" s="99" t="s">
        <v>117</v>
      </c>
      <c r="G7" s="100"/>
      <c r="H7" s="100"/>
      <c r="I7" s="100"/>
      <c r="J7" s="100"/>
      <c r="K7" s="101"/>
      <c r="L7" s="8"/>
      <c r="S7" s="4"/>
      <c r="T7" s="4"/>
    </row>
    <row r="8" spans="1:20" ht="15.75" customHeight="1" x14ac:dyDescent="0.3">
      <c r="A8" s="5" t="s">
        <v>10</v>
      </c>
      <c r="B8" s="6"/>
      <c r="C8" s="6"/>
      <c r="D8" s="6"/>
      <c r="E8" s="7"/>
      <c r="F8" s="99" t="s">
        <v>118</v>
      </c>
      <c r="G8" s="100"/>
      <c r="H8" s="100"/>
      <c r="I8" s="100"/>
      <c r="J8" s="100"/>
      <c r="K8" s="101"/>
      <c r="L8" s="8"/>
      <c r="R8" s="4"/>
      <c r="S8" s="3"/>
    </row>
    <row r="9" spans="1:20" ht="15.75" customHeight="1" x14ac:dyDescent="0.3">
      <c r="A9" s="5" t="s">
        <v>11</v>
      </c>
      <c r="B9" s="6"/>
      <c r="C9" s="6"/>
      <c r="D9" s="6"/>
      <c r="E9" s="7"/>
      <c r="F9" s="102" t="s">
        <v>119</v>
      </c>
      <c r="G9" s="100"/>
      <c r="H9" s="100"/>
      <c r="I9" s="100"/>
      <c r="J9" s="100"/>
      <c r="K9" s="101"/>
      <c r="L9" s="8"/>
      <c r="Q9" s="3"/>
      <c r="R9" s="4"/>
      <c r="S9" s="3"/>
    </row>
    <row r="10" spans="1:20" ht="15.75" customHeight="1" x14ac:dyDescent="0.3">
      <c r="A10" s="103" t="s">
        <v>12</v>
      </c>
      <c r="B10" s="103"/>
      <c r="C10" s="103"/>
      <c r="D10" s="103"/>
      <c r="E10" s="103"/>
      <c r="F10" s="99" t="s">
        <v>121</v>
      </c>
      <c r="G10" s="100"/>
      <c r="H10" s="100"/>
      <c r="I10" s="100"/>
      <c r="J10" s="100"/>
      <c r="K10" s="101"/>
      <c r="L10" s="8"/>
      <c r="Q10" s="4"/>
      <c r="R10" s="4"/>
      <c r="S10" s="4"/>
      <c r="T10" s="3"/>
    </row>
    <row r="11" spans="1:20" ht="15.75" customHeight="1" x14ac:dyDescent="0.3">
      <c r="A11" s="103" t="s">
        <v>13</v>
      </c>
      <c r="B11" s="103"/>
      <c r="C11" s="103"/>
      <c r="D11" s="103"/>
      <c r="E11" s="103"/>
      <c r="F11" s="99" t="s">
        <v>120</v>
      </c>
      <c r="G11" s="100"/>
      <c r="H11" s="100"/>
      <c r="I11" s="100"/>
      <c r="J11" s="100"/>
      <c r="K11" s="101"/>
      <c r="L11" s="8"/>
      <c r="Q11" s="4"/>
      <c r="R11" s="4"/>
      <c r="S11" s="4"/>
      <c r="T11" s="3"/>
    </row>
    <row r="12" spans="1:20" ht="15.75" customHeight="1" x14ac:dyDescent="0.3">
      <c r="A12" s="103" t="s">
        <v>14</v>
      </c>
      <c r="B12" s="103"/>
      <c r="C12" s="103"/>
      <c r="D12" s="103"/>
      <c r="E12" s="103"/>
      <c r="F12" s="99" t="s">
        <v>122</v>
      </c>
      <c r="G12" s="100"/>
      <c r="H12" s="100"/>
      <c r="I12" s="100"/>
      <c r="J12" s="100"/>
      <c r="K12" s="101"/>
      <c r="L12" s="8"/>
      <c r="Q12" s="4"/>
      <c r="R12" s="4"/>
      <c r="S12" s="4"/>
      <c r="T12" s="3"/>
    </row>
    <row r="13" spans="1:20" hidden="1" x14ac:dyDescent="0.3">
      <c r="A13" s="16"/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8"/>
      <c r="M13" s="4"/>
      <c r="N13" s="4"/>
      <c r="O13" s="4"/>
      <c r="P13" s="4"/>
      <c r="Q13" s="4"/>
      <c r="R13" s="4"/>
      <c r="S13" s="4"/>
      <c r="T13" s="3"/>
    </row>
    <row r="14" spans="1:20" ht="19.5" hidden="1" customHeight="1" x14ac:dyDescent="0.3">
      <c r="A14" s="104" t="s">
        <v>15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4"/>
      <c r="T14" s="3"/>
    </row>
    <row r="15" spans="1:20" ht="16.5" hidden="1" customHeight="1" x14ac:dyDescent="0.3">
      <c r="A15" s="106" t="s">
        <v>16</v>
      </c>
      <c r="B15" s="107"/>
      <c r="C15" s="107"/>
      <c r="D15" s="107"/>
      <c r="E15" s="107"/>
      <c r="F15" s="106" t="s">
        <v>17</v>
      </c>
      <c r="G15" s="107"/>
      <c r="H15" s="107"/>
      <c r="I15" s="107"/>
      <c r="J15" s="108"/>
      <c r="K15" s="109" t="s">
        <v>18</v>
      </c>
      <c r="L15" s="110"/>
      <c r="M15" s="110"/>
      <c r="N15" s="110"/>
      <c r="O15" s="111" t="s">
        <v>19</v>
      </c>
      <c r="P15" s="112"/>
      <c r="Q15" s="113"/>
      <c r="R15" s="18" t="s">
        <v>20</v>
      </c>
      <c r="S15" s="19"/>
      <c r="T15" s="19"/>
    </row>
    <row r="16" spans="1:20" s="28" customFormat="1" ht="17.25" hidden="1" customHeight="1" x14ac:dyDescent="0.3">
      <c r="A16" s="131" t="s">
        <v>21</v>
      </c>
      <c r="B16" s="132"/>
      <c r="C16" s="132"/>
      <c r="D16" s="132"/>
      <c r="E16" s="133"/>
      <c r="F16" s="20" t="s">
        <v>22</v>
      </c>
      <c r="G16" s="21"/>
      <c r="H16" s="21"/>
      <c r="I16" s="21"/>
      <c r="J16" s="22"/>
      <c r="K16" s="23"/>
      <c r="L16" s="23"/>
      <c r="M16" s="24"/>
      <c r="N16" s="25"/>
      <c r="O16" s="26">
        <f>M16-I16</f>
        <v>0</v>
      </c>
      <c r="P16" s="26">
        <f>O16*L16*K16</f>
        <v>0</v>
      </c>
      <c r="Q16" s="26">
        <f>N16-J16</f>
        <v>0</v>
      </c>
      <c r="R16" s="27"/>
    </row>
    <row r="17" spans="1:20" s="28" customFormat="1" ht="17.25" hidden="1" customHeight="1" x14ac:dyDescent="0.3">
      <c r="A17" s="134" t="s">
        <v>23</v>
      </c>
      <c r="B17" s="135"/>
      <c r="C17" s="135"/>
      <c r="D17" s="135"/>
      <c r="E17" s="136"/>
      <c r="F17" s="29"/>
      <c r="G17" s="21"/>
      <c r="H17" s="21"/>
      <c r="I17" s="21"/>
      <c r="J17" s="22">
        <f>I16*F17</f>
        <v>0</v>
      </c>
      <c r="K17" s="30"/>
      <c r="L17" s="31"/>
      <c r="M17" s="30"/>
      <c r="N17" s="32">
        <f>M16*F17</f>
        <v>0</v>
      </c>
      <c r="O17" s="26">
        <f>M17-I17</f>
        <v>0</v>
      </c>
      <c r="P17" s="26">
        <f>O17*L17*K17</f>
        <v>0</v>
      </c>
      <c r="Q17" s="26">
        <f>N17-J17</f>
        <v>0</v>
      </c>
      <c r="R17" s="27"/>
    </row>
    <row r="18" spans="1:20" ht="21.75" customHeight="1" x14ac:dyDescent="0.3">
      <c r="A18" s="137" t="s">
        <v>24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9"/>
      <c r="T18" s="19"/>
    </row>
    <row r="19" spans="1:20" s="28" customFormat="1" ht="15.75" customHeight="1" x14ac:dyDescent="0.3">
      <c r="A19" s="33">
        <v>1</v>
      </c>
      <c r="B19" s="139" t="s">
        <v>25</v>
      </c>
      <c r="C19" s="140"/>
      <c r="D19" s="140"/>
      <c r="E19" s="141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</row>
    <row r="20" spans="1:20" s="28" customFormat="1" ht="19.5" customHeight="1" x14ac:dyDescent="0.3">
      <c r="A20" s="142"/>
      <c r="B20" s="142"/>
      <c r="C20" s="142"/>
      <c r="D20" s="142"/>
      <c r="E20" s="142"/>
      <c r="F20" s="35"/>
      <c r="G20" s="18" t="s">
        <v>26</v>
      </c>
      <c r="H20" s="18" t="s">
        <v>26</v>
      </c>
      <c r="I20" s="18" t="s">
        <v>26</v>
      </c>
      <c r="J20" s="18" t="s">
        <v>26</v>
      </c>
      <c r="K20" s="36" t="s">
        <v>27</v>
      </c>
      <c r="L20" s="36" t="s">
        <v>27</v>
      </c>
      <c r="M20" s="36" t="s">
        <v>28</v>
      </c>
      <c r="N20" s="37" t="s">
        <v>29</v>
      </c>
      <c r="O20" s="18" t="s">
        <v>30</v>
      </c>
      <c r="P20" s="18" t="s">
        <v>31</v>
      </c>
      <c r="Q20" s="38" t="s">
        <v>32</v>
      </c>
      <c r="R20" s="18" t="s">
        <v>20</v>
      </c>
    </row>
    <row r="21" spans="1:20" s="28" customFormat="1" ht="39.75" customHeight="1" x14ac:dyDescent="0.3">
      <c r="A21" s="143" t="s">
        <v>33</v>
      </c>
      <c r="B21" s="143"/>
      <c r="C21" s="143"/>
      <c r="D21" s="143"/>
      <c r="E21" s="143"/>
      <c r="F21" s="39" t="s">
        <v>34</v>
      </c>
      <c r="G21" s="39" t="s">
        <v>35</v>
      </c>
      <c r="H21" s="39" t="s">
        <v>36</v>
      </c>
      <c r="I21" s="39" t="s">
        <v>37</v>
      </c>
      <c r="J21" s="39" t="s">
        <v>38</v>
      </c>
      <c r="K21" s="39" t="s">
        <v>39</v>
      </c>
      <c r="L21" s="39" t="s">
        <v>40</v>
      </c>
      <c r="M21" s="39" t="s">
        <v>41</v>
      </c>
      <c r="N21" s="39" t="s">
        <v>42</v>
      </c>
      <c r="O21" s="39" t="s">
        <v>43</v>
      </c>
      <c r="P21" s="39" t="s">
        <v>31</v>
      </c>
      <c r="Q21" s="40" t="s">
        <v>44</v>
      </c>
      <c r="R21" s="41"/>
    </row>
    <row r="22" spans="1:20" s="28" customFormat="1" ht="23.55" customHeight="1" x14ac:dyDescent="0.3">
      <c r="A22" s="114" t="s">
        <v>45</v>
      </c>
      <c r="B22" s="115"/>
      <c r="C22" s="115"/>
      <c r="D22" s="116" t="s">
        <v>128</v>
      </c>
      <c r="E22" s="117"/>
      <c r="F22" s="257" t="s">
        <v>148</v>
      </c>
      <c r="G22" s="43"/>
      <c r="H22" s="44"/>
      <c r="I22" s="42"/>
      <c r="J22" s="45"/>
      <c r="K22" s="30"/>
      <c r="L22" s="31"/>
      <c r="M22" s="30"/>
      <c r="N22" s="46">
        <f>M22*L22*K22</f>
        <v>0</v>
      </c>
      <c r="O22" s="26">
        <f t="shared" ref="O22:O26" si="0">M22-I22</f>
        <v>0</v>
      </c>
      <c r="P22" s="26">
        <f t="shared" ref="P22:P26" si="1">O22*L22*K22</f>
        <v>0</v>
      </c>
      <c r="Q22" s="26">
        <f t="shared" ref="Q22:Q26" si="2">N22-J22</f>
        <v>0</v>
      </c>
      <c r="R22" s="47"/>
    </row>
    <row r="23" spans="1:20" s="28" customFormat="1" ht="38.25" x14ac:dyDescent="0.3">
      <c r="A23" s="118" t="s">
        <v>143</v>
      </c>
      <c r="B23" s="119"/>
      <c r="C23" s="119"/>
      <c r="D23" s="119"/>
      <c r="E23" s="120"/>
      <c r="F23" s="91" t="s">
        <v>144</v>
      </c>
      <c r="G23" s="43">
        <v>4</v>
      </c>
      <c r="H23" s="44">
        <v>14</v>
      </c>
      <c r="I23" s="42">
        <v>1500</v>
      </c>
      <c r="J23" s="45">
        <f>H23*I23*G23</f>
        <v>84000</v>
      </c>
      <c r="K23" s="30"/>
      <c r="L23" s="31"/>
      <c r="M23" s="30"/>
      <c r="N23" s="46">
        <f>M23*L23*K23</f>
        <v>0</v>
      </c>
      <c r="O23" s="26">
        <f t="shared" si="0"/>
        <v>-1500</v>
      </c>
      <c r="P23" s="26">
        <f t="shared" si="1"/>
        <v>0</v>
      </c>
      <c r="Q23" s="26">
        <f t="shared" si="2"/>
        <v>-84000</v>
      </c>
      <c r="R23" s="90" t="s">
        <v>126</v>
      </c>
    </row>
    <row r="24" spans="1:20" s="28" customFormat="1" ht="37.9" customHeight="1" x14ac:dyDescent="0.3">
      <c r="A24" s="118" t="s">
        <v>146</v>
      </c>
      <c r="B24" s="119"/>
      <c r="C24" s="119"/>
      <c r="D24" s="119"/>
      <c r="E24" s="120"/>
      <c r="F24" s="91" t="s">
        <v>145</v>
      </c>
      <c r="G24" s="43">
        <v>4</v>
      </c>
      <c r="H24" s="44">
        <v>21</v>
      </c>
      <c r="I24" s="42">
        <v>1500</v>
      </c>
      <c r="J24" s="45">
        <f>H24*I24*G24</f>
        <v>126000</v>
      </c>
      <c r="K24" s="30"/>
      <c r="L24" s="31"/>
      <c r="M24" s="30"/>
      <c r="N24" s="46">
        <f>M24*L24*K24</f>
        <v>0</v>
      </c>
      <c r="O24" s="26">
        <f t="shared" si="0"/>
        <v>-1500</v>
      </c>
      <c r="P24" s="26">
        <f t="shared" si="1"/>
        <v>0</v>
      </c>
      <c r="Q24" s="26">
        <f>N24-J24</f>
        <v>-126000</v>
      </c>
      <c r="R24" s="90" t="s">
        <v>147</v>
      </c>
    </row>
    <row r="25" spans="1:20" s="28" customFormat="1" ht="21.5" customHeight="1" x14ac:dyDescent="0.3">
      <c r="A25" s="121" t="s">
        <v>46</v>
      </c>
      <c r="B25" s="122"/>
      <c r="C25" s="122"/>
      <c r="D25" s="122"/>
      <c r="E25" s="123"/>
      <c r="F25" s="124" t="s">
        <v>127</v>
      </c>
      <c r="G25" s="125"/>
      <c r="H25" s="125"/>
      <c r="I25" s="125"/>
      <c r="J25" s="126"/>
      <c r="K25" s="39"/>
      <c r="L25" s="48"/>
      <c r="M25" s="39"/>
      <c r="N25" s="39"/>
      <c r="O25" s="26">
        <f t="shared" si="0"/>
        <v>0</v>
      </c>
      <c r="P25" s="26">
        <f t="shared" si="1"/>
        <v>0</v>
      </c>
      <c r="Q25" s="26">
        <f t="shared" si="2"/>
        <v>0</v>
      </c>
      <c r="R25" s="27"/>
    </row>
    <row r="26" spans="1:20" s="28" customFormat="1" ht="25.05" customHeight="1" x14ac:dyDescent="0.3">
      <c r="A26" s="127" t="s">
        <v>47</v>
      </c>
      <c r="B26" s="128"/>
      <c r="C26" s="128"/>
      <c r="D26" s="128"/>
      <c r="E26" s="129"/>
      <c r="F26" s="130"/>
      <c r="G26" s="130"/>
      <c r="H26" s="130"/>
      <c r="I26" s="130"/>
      <c r="J26" s="22">
        <f>SUM(J22:J25)</f>
        <v>210000</v>
      </c>
      <c r="K26" s="23"/>
      <c r="L26" s="23"/>
      <c r="M26" s="24"/>
      <c r="N26" s="32">
        <f>SUM(N22:N25)</f>
        <v>0</v>
      </c>
      <c r="O26" s="26">
        <f t="shared" si="0"/>
        <v>0</v>
      </c>
      <c r="P26" s="26">
        <f t="shared" si="1"/>
        <v>0</v>
      </c>
      <c r="Q26" s="49">
        <f>N26-J26</f>
        <v>-210000</v>
      </c>
      <c r="R26" s="27"/>
    </row>
    <row r="27" spans="1:20" s="28" customFormat="1" ht="16.05" hidden="1" customHeight="1" x14ac:dyDescent="0.3">
      <c r="A27" s="33">
        <v>2</v>
      </c>
      <c r="B27" s="139" t="s">
        <v>48</v>
      </c>
      <c r="C27" s="140"/>
      <c r="D27" s="140"/>
      <c r="E27" s="141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</row>
    <row r="28" spans="1:20" s="28" customFormat="1" ht="19.05" hidden="1" customHeight="1" x14ac:dyDescent="0.3">
      <c r="A28" s="156"/>
      <c r="B28" s="157"/>
      <c r="C28" s="157"/>
      <c r="D28" s="157"/>
      <c r="E28" s="158"/>
      <c r="F28" s="35"/>
      <c r="G28" s="18" t="s">
        <v>26</v>
      </c>
      <c r="H28" s="18" t="s">
        <v>26</v>
      </c>
      <c r="I28" s="18" t="s">
        <v>26</v>
      </c>
      <c r="J28" s="37" t="s">
        <v>26</v>
      </c>
      <c r="K28" s="36" t="s">
        <v>27</v>
      </c>
      <c r="L28" s="36" t="s">
        <v>27</v>
      </c>
      <c r="M28" s="36" t="s">
        <v>28</v>
      </c>
      <c r="N28" s="37" t="s">
        <v>29</v>
      </c>
      <c r="O28" s="18" t="s">
        <v>30</v>
      </c>
      <c r="P28" s="18" t="s">
        <v>31</v>
      </c>
      <c r="Q28" s="38" t="s">
        <v>32</v>
      </c>
      <c r="R28" s="18" t="s">
        <v>20</v>
      </c>
    </row>
    <row r="29" spans="1:20" s="28" customFormat="1" ht="38.25" hidden="1" x14ac:dyDescent="0.3">
      <c r="A29" s="159" t="s">
        <v>49</v>
      </c>
      <c r="B29" s="160"/>
      <c r="C29" s="160"/>
      <c r="D29" s="160"/>
      <c r="E29" s="161"/>
      <c r="F29" s="39" t="s">
        <v>34</v>
      </c>
      <c r="G29" s="39" t="s">
        <v>50</v>
      </c>
      <c r="H29" s="39" t="s">
        <v>51</v>
      </c>
      <c r="I29" s="39" t="s">
        <v>37</v>
      </c>
      <c r="J29" s="40" t="s">
        <v>38</v>
      </c>
      <c r="K29" s="39" t="s">
        <v>52</v>
      </c>
      <c r="L29" s="39" t="s">
        <v>53</v>
      </c>
      <c r="M29" s="39" t="s">
        <v>41</v>
      </c>
      <c r="N29" s="40" t="s">
        <v>42</v>
      </c>
      <c r="O29" s="39" t="s">
        <v>43</v>
      </c>
      <c r="P29" s="39" t="s">
        <v>31</v>
      </c>
      <c r="Q29" s="40" t="s">
        <v>44</v>
      </c>
      <c r="R29" s="41"/>
    </row>
    <row r="30" spans="1:20" s="28" customFormat="1" ht="19.5" hidden="1" customHeight="1" x14ac:dyDescent="0.3">
      <c r="A30" s="162" t="s">
        <v>54</v>
      </c>
      <c r="B30" s="163"/>
      <c r="C30" s="164"/>
      <c r="D30" s="165"/>
      <c r="E30" s="166"/>
      <c r="F30" s="51" t="s">
        <v>22</v>
      </c>
      <c r="G30" s="43"/>
      <c r="H30" s="44"/>
      <c r="I30" s="42"/>
      <c r="J30" s="45">
        <f>G30*H30*I30</f>
        <v>0</v>
      </c>
      <c r="K30" s="30"/>
      <c r="L30" s="31"/>
      <c r="M30" s="30"/>
      <c r="N30" s="46">
        <f>M30*L30*K30</f>
        <v>0</v>
      </c>
      <c r="O30" s="26">
        <f>M30-I30</f>
        <v>0</v>
      </c>
      <c r="P30" s="26">
        <f>O30*L30*K30</f>
        <v>0</v>
      </c>
      <c r="Q30" s="26">
        <f>N30-J30</f>
        <v>0</v>
      </c>
      <c r="R30" s="52"/>
    </row>
    <row r="31" spans="1:20" s="28" customFormat="1" ht="19.5" hidden="1" customHeight="1" x14ac:dyDescent="0.3">
      <c r="A31" s="162" t="s">
        <v>55</v>
      </c>
      <c r="B31" s="163"/>
      <c r="C31" s="167"/>
      <c r="D31" s="168"/>
      <c r="E31" s="169"/>
      <c r="F31" s="51" t="s">
        <v>22</v>
      </c>
      <c r="G31" s="43"/>
      <c r="H31" s="44"/>
      <c r="I31" s="42"/>
      <c r="J31" s="45">
        <f>G31*H31*I31</f>
        <v>0</v>
      </c>
      <c r="K31" s="30"/>
      <c r="L31" s="31"/>
      <c r="M31" s="30"/>
      <c r="N31" s="46">
        <f>M31*L31*K31</f>
        <v>0</v>
      </c>
      <c r="O31" s="26">
        <f>M31-I31</f>
        <v>0</v>
      </c>
      <c r="P31" s="26">
        <f>O31*L31*K31</f>
        <v>0</v>
      </c>
      <c r="Q31" s="26">
        <f>N31-J31</f>
        <v>0</v>
      </c>
      <c r="R31" s="52"/>
    </row>
    <row r="32" spans="1:20" s="28" customFormat="1" ht="15" hidden="1" customHeight="1" x14ac:dyDescent="0.3">
      <c r="A32" s="144" t="s">
        <v>46</v>
      </c>
      <c r="B32" s="144"/>
      <c r="C32" s="144"/>
      <c r="D32" s="144"/>
      <c r="E32" s="144"/>
      <c r="F32" s="145"/>
      <c r="G32" s="146"/>
      <c r="H32" s="146"/>
      <c r="I32" s="146"/>
      <c r="J32" s="146"/>
      <c r="K32" s="39"/>
      <c r="L32" s="48"/>
      <c r="M32" s="39"/>
      <c r="N32" s="39"/>
      <c r="O32" s="39"/>
      <c r="P32" s="39"/>
      <c r="Q32" s="39"/>
      <c r="R32" s="47"/>
    </row>
    <row r="33" spans="1:18" s="28" customFormat="1" ht="16.5" hidden="1" customHeight="1" x14ac:dyDescent="0.3">
      <c r="A33" s="127" t="s">
        <v>56</v>
      </c>
      <c r="B33" s="128"/>
      <c r="C33" s="128"/>
      <c r="D33" s="128"/>
      <c r="E33" s="129"/>
      <c r="F33" s="53"/>
      <c r="G33" s="21"/>
      <c r="H33" s="21"/>
      <c r="I33" s="54"/>
      <c r="J33" s="22">
        <f>SUM(J30:J32)</f>
        <v>0</v>
      </c>
      <c r="K33" s="23"/>
      <c r="L33" s="23"/>
      <c r="M33" s="24"/>
      <c r="N33" s="32">
        <f>SUM(N30:N32)</f>
        <v>0</v>
      </c>
      <c r="O33" s="26">
        <f>M33-I33</f>
        <v>0</v>
      </c>
      <c r="P33" s="26">
        <f>O33*L33*K33</f>
        <v>0</v>
      </c>
      <c r="Q33" s="49">
        <f>N33-J33</f>
        <v>0</v>
      </c>
      <c r="R33" s="27"/>
    </row>
    <row r="34" spans="1:18" s="28" customFormat="1" ht="15" hidden="1" customHeight="1" x14ac:dyDescent="0.3">
      <c r="A34" s="36">
        <v>3</v>
      </c>
      <c r="B34" s="147" t="s">
        <v>57</v>
      </c>
      <c r="C34" s="148"/>
      <c r="D34" s="148"/>
      <c r="E34" s="149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</row>
    <row r="35" spans="1:18" s="28" customFormat="1" ht="13.15" hidden="1" x14ac:dyDescent="0.3">
      <c r="A35" s="150"/>
      <c r="B35" s="151"/>
      <c r="C35" s="151"/>
      <c r="D35" s="151"/>
      <c r="E35" s="152"/>
      <c r="F35" s="35"/>
      <c r="G35" s="18" t="s">
        <v>26</v>
      </c>
      <c r="H35" s="18" t="s">
        <v>26</v>
      </c>
      <c r="I35" s="18" t="s">
        <v>26</v>
      </c>
      <c r="J35" s="37" t="s">
        <v>26</v>
      </c>
      <c r="K35" s="36" t="s">
        <v>27</v>
      </c>
      <c r="L35" s="36" t="s">
        <v>27</v>
      </c>
      <c r="M35" s="36" t="s">
        <v>28</v>
      </c>
      <c r="N35" s="37" t="s">
        <v>29</v>
      </c>
      <c r="O35" s="18" t="s">
        <v>30</v>
      </c>
      <c r="P35" s="18" t="s">
        <v>31</v>
      </c>
      <c r="Q35" s="38" t="s">
        <v>32</v>
      </c>
      <c r="R35" s="18" t="s">
        <v>20</v>
      </c>
    </row>
    <row r="36" spans="1:18" s="28" customFormat="1" ht="38.25" hidden="1" x14ac:dyDescent="0.3">
      <c r="A36" s="153" t="s">
        <v>58</v>
      </c>
      <c r="B36" s="154"/>
      <c r="C36" s="154"/>
      <c r="D36" s="154"/>
      <c r="E36" s="155"/>
      <c r="F36" s="39" t="s">
        <v>34</v>
      </c>
      <c r="G36" s="39" t="s">
        <v>59</v>
      </c>
      <c r="H36" s="39" t="s">
        <v>51</v>
      </c>
      <c r="I36" s="39" t="s">
        <v>37</v>
      </c>
      <c r="J36" s="40" t="s">
        <v>38</v>
      </c>
      <c r="K36" s="39" t="s">
        <v>60</v>
      </c>
      <c r="L36" s="39" t="s">
        <v>53</v>
      </c>
      <c r="M36" s="39" t="s">
        <v>41</v>
      </c>
      <c r="N36" s="40" t="s">
        <v>42</v>
      </c>
      <c r="O36" s="39" t="s">
        <v>43</v>
      </c>
      <c r="P36" s="39" t="s">
        <v>31</v>
      </c>
      <c r="Q36" s="39" t="s">
        <v>44</v>
      </c>
      <c r="R36" s="41"/>
    </row>
    <row r="37" spans="1:18" s="28" customFormat="1" ht="25.5" hidden="1" customHeight="1" x14ac:dyDescent="0.3">
      <c r="A37" s="181" t="s">
        <v>61</v>
      </c>
      <c r="B37" s="168"/>
      <c r="C37" s="182"/>
      <c r="D37" s="183"/>
      <c r="E37" s="184"/>
      <c r="F37" s="56" t="s">
        <v>22</v>
      </c>
      <c r="G37" s="43"/>
      <c r="H37" s="44"/>
      <c r="I37" s="42"/>
      <c r="J37" s="45">
        <f>G37*H37*I37</f>
        <v>0</v>
      </c>
      <c r="K37" s="30"/>
      <c r="L37" s="31"/>
      <c r="M37" s="30"/>
      <c r="N37" s="46">
        <f t="shared" ref="N37:N38" si="3">M37*L37*K37</f>
        <v>0</v>
      </c>
      <c r="O37" s="26">
        <f>M37-I37</f>
        <v>0</v>
      </c>
      <c r="P37" s="26">
        <f>O37*L37*K37</f>
        <v>0</v>
      </c>
      <c r="Q37" s="26">
        <f>N37-J37</f>
        <v>0</v>
      </c>
      <c r="R37" s="52"/>
    </row>
    <row r="38" spans="1:18" s="28" customFormat="1" ht="21.5" hidden="1" customHeight="1" x14ac:dyDescent="0.3">
      <c r="A38" s="185" t="s">
        <v>62</v>
      </c>
      <c r="B38" s="163"/>
      <c r="C38" s="163"/>
      <c r="D38" s="163"/>
      <c r="E38" s="57"/>
      <c r="F38" s="51" t="s">
        <v>22</v>
      </c>
      <c r="G38" s="43"/>
      <c r="H38" s="44"/>
      <c r="I38" s="42"/>
      <c r="J38" s="45">
        <f>G38*H38*I38</f>
        <v>0</v>
      </c>
      <c r="K38" s="30"/>
      <c r="L38" s="31"/>
      <c r="M38" s="30"/>
      <c r="N38" s="46">
        <f t="shared" si="3"/>
        <v>0</v>
      </c>
      <c r="O38" s="26">
        <f t="shared" ref="O38:O41" si="4">M38-I38</f>
        <v>0</v>
      </c>
      <c r="P38" s="26">
        <f t="shared" ref="P38:P41" si="5">O38*L38*K38</f>
        <v>0</v>
      </c>
      <c r="Q38" s="26">
        <f t="shared" ref="Q38:Q41" si="6">N38-J38</f>
        <v>0</v>
      </c>
      <c r="R38" s="47"/>
    </row>
    <row r="39" spans="1:18" s="28" customFormat="1" ht="21.5" hidden="1" customHeight="1" x14ac:dyDescent="0.3">
      <c r="A39" s="58" t="s">
        <v>63</v>
      </c>
      <c r="B39" s="50"/>
      <c r="C39" s="50"/>
      <c r="D39" s="50"/>
      <c r="E39" s="57"/>
      <c r="F39" s="51" t="s">
        <v>22</v>
      </c>
      <c r="G39" s="43"/>
      <c r="H39" s="44"/>
      <c r="I39" s="42"/>
      <c r="J39" s="45">
        <f>G39*H39*I39</f>
        <v>0</v>
      </c>
      <c r="K39" s="30"/>
      <c r="L39" s="31"/>
      <c r="M39" s="30"/>
      <c r="N39" s="46"/>
      <c r="O39" s="26"/>
      <c r="P39" s="26"/>
      <c r="Q39" s="26"/>
      <c r="R39" s="47"/>
    </row>
    <row r="40" spans="1:18" s="28" customFormat="1" ht="17.25" hidden="1" customHeight="1" x14ac:dyDescent="0.3">
      <c r="A40" s="127" t="s">
        <v>64</v>
      </c>
      <c r="B40" s="128"/>
      <c r="C40" s="128"/>
      <c r="D40" s="128"/>
      <c r="E40" s="129"/>
      <c r="F40" s="20" t="s">
        <v>22</v>
      </c>
      <c r="G40" s="21"/>
      <c r="H40" s="21"/>
      <c r="I40" s="54"/>
      <c r="J40" s="22">
        <f>SUM(J37:J39)</f>
        <v>0</v>
      </c>
      <c r="K40" s="23"/>
      <c r="L40" s="23"/>
      <c r="M40" s="24"/>
      <c r="N40" s="32">
        <f>SUM(N37:N39)</f>
        <v>0</v>
      </c>
      <c r="O40" s="26">
        <f t="shared" si="4"/>
        <v>0</v>
      </c>
      <c r="P40" s="26">
        <f t="shared" si="5"/>
        <v>0</v>
      </c>
      <c r="Q40" s="26">
        <f t="shared" si="6"/>
        <v>0</v>
      </c>
      <c r="R40" s="27"/>
    </row>
    <row r="41" spans="1:18" s="28" customFormat="1" ht="19.5" customHeight="1" x14ac:dyDescent="0.3">
      <c r="A41" s="186" t="s">
        <v>23</v>
      </c>
      <c r="B41" s="186"/>
      <c r="C41" s="186"/>
      <c r="D41" s="186"/>
      <c r="E41" s="186"/>
      <c r="F41" s="29">
        <v>0.08</v>
      </c>
      <c r="G41" s="21"/>
      <c r="H41" s="21"/>
      <c r="I41" s="21"/>
      <c r="J41" s="22">
        <f>(J26+J33+J40)*F41</f>
        <v>16800</v>
      </c>
      <c r="K41" s="30"/>
      <c r="L41" s="31"/>
      <c r="M41" s="30"/>
      <c r="N41" s="32">
        <f>(N26+N33+N40)*F41</f>
        <v>0</v>
      </c>
      <c r="O41" s="26">
        <f t="shared" si="4"/>
        <v>0</v>
      </c>
      <c r="P41" s="26">
        <f t="shared" si="5"/>
        <v>0</v>
      </c>
      <c r="Q41" s="49">
        <f t="shared" si="6"/>
        <v>-16800</v>
      </c>
      <c r="R41" s="27"/>
    </row>
    <row r="42" spans="1:18" s="28" customFormat="1" ht="19.5" customHeight="1" x14ac:dyDescent="0.3">
      <c r="A42" s="187" t="s">
        <v>65</v>
      </c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</row>
    <row r="43" spans="1:18" s="28" customFormat="1" ht="22.5" hidden="1" customHeight="1" x14ac:dyDescent="0.3">
      <c r="A43" s="33">
        <v>4</v>
      </c>
      <c r="B43" s="170" t="s">
        <v>132</v>
      </c>
      <c r="C43" s="171"/>
      <c r="D43" s="171"/>
      <c r="E43" s="172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</row>
    <row r="44" spans="1:18" s="28" customFormat="1" ht="12" hidden="1" customHeight="1" x14ac:dyDescent="0.3">
      <c r="A44" s="173"/>
      <c r="B44" s="174"/>
      <c r="C44" s="174"/>
      <c r="D44" s="174"/>
      <c r="E44" s="175"/>
      <c r="F44" s="35"/>
      <c r="G44" s="18" t="s">
        <v>26</v>
      </c>
      <c r="H44" s="18" t="s">
        <v>26</v>
      </c>
      <c r="I44" s="18" t="s">
        <v>26</v>
      </c>
      <c r="J44" s="18" t="s">
        <v>26</v>
      </c>
      <c r="K44" s="36" t="s">
        <v>27</v>
      </c>
      <c r="L44" s="36" t="s">
        <v>27</v>
      </c>
      <c r="M44" s="36" t="s">
        <v>28</v>
      </c>
      <c r="N44" s="37" t="s">
        <v>29</v>
      </c>
      <c r="O44" s="18" t="s">
        <v>30</v>
      </c>
      <c r="P44" s="18" t="s">
        <v>31</v>
      </c>
      <c r="Q44" s="38" t="s">
        <v>32</v>
      </c>
      <c r="R44" s="18" t="s">
        <v>112</v>
      </c>
    </row>
    <row r="45" spans="1:18" s="28" customFormat="1" ht="39.75" hidden="1" customHeight="1" x14ac:dyDescent="0.3">
      <c r="A45" s="176" t="s">
        <v>66</v>
      </c>
      <c r="B45" s="177"/>
      <c r="C45" s="177"/>
      <c r="D45" s="177"/>
      <c r="E45" s="178"/>
      <c r="F45" s="39" t="s">
        <v>111</v>
      </c>
      <c r="G45" s="39" t="s">
        <v>67</v>
      </c>
      <c r="H45" s="39" t="s">
        <v>140</v>
      </c>
      <c r="I45" s="39" t="s">
        <v>37</v>
      </c>
      <c r="J45" s="39" t="s">
        <v>38</v>
      </c>
      <c r="K45" s="39" t="s">
        <v>60</v>
      </c>
      <c r="L45" s="39" t="s">
        <v>53</v>
      </c>
      <c r="M45" s="39" t="s">
        <v>41</v>
      </c>
      <c r="N45" s="39" t="s">
        <v>42</v>
      </c>
      <c r="O45" s="39" t="s">
        <v>43</v>
      </c>
      <c r="P45" s="39" t="s">
        <v>31</v>
      </c>
      <c r="Q45" s="40" t="s">
        <v>44</v>
      </c>
      <c r="R45" s="41"/>
    </row>
    <row r="46" spans="1:18" s="28" customFormat="1" ht="23.25" hidden="1" customHeight="1" x14ac:dyDescent="0.3">
      <c r="A46" s="179"/>
      <c r="B46" s="180"/>
      <c r="C46" s="189"/>
      <c r="D46" s="189"/>
      <c r="E46" s="86"/>
      <c r="F46" s="42"/>
      <c r="G46" s="43"/>
      <c r="H46" s="44"/>
      <c r="I46" s="42"/>
      <c r="J46" s="45">
        <f t="shared" ref="J46:J48" si="7">H46*I46*G46</f>
        <v>0</v>
      </c>
      <c r="K46" s="30"/>
      <c r="L46" s="31"/>
      <c r="M46" s="30"/>
      <c r="N46" s="46">
        <f t="shared" ref="N46:N49" si="8">M46*L46*K46</f>
        <v>0</v>
      </c>
      <c r="O46" s="26">
        <f t="shared" ref="O46:O50" si="9">M46-I46</f>
        <v>0</v>
      </c>
      <c r="P46" s="26">
        <f>O46*L46*K46</f>
        <v>0</v>
      </c>
      <c r="Q46" s="26">
        <f t="shared" ref="Q46:Q50" si="10">N46-J46</f>
        <v>0</v>
      </c>
      <c r="R46" s="88" t="s">
        <v>125</v>
      </c>
    </row>
    <row r="47" spans="1:18" s="28" customFormat="1" ht="23.25" hidden="1" customHeight="1" x14ac:dyDescent="0.3">
      <c r="A47" s="179"/>
      <c r="B47" s="180"/>
      <c r="C47" s="189"/>
      <c r="D47" s="189"/>
      <c r="E47" s="86"/>
      <c r="F47" s="42"/>
      <c r="G47" s="43"/>
      <c r="H47" s="44"/>
      <c r="I47" s="42"/>
      <c r="J47" s="45">
        <f t="shared" si="7"/>
        <v>0</v>
      </c>
      <c r="K47" s="30"/>
      <c r="L47" s="31"/>
      <c r="M47" s="30"/>
      <c r="N47" s="46">
        <f t="shared" si="8"/>
        <v>0</v>
      </c>
      <c r="O47" s="26">
        <f t="shared" si="9"/>
        <v>0</v>
      </c>
      <c r="P47" s="26">
        <f>O47*L47*K47</f>
        <v>0</v>
      </c>
      <c r="Q47" s="26">
        <f t="shared" si="10"/>
        <v>0</v>
      </c>
      <c r="R47" s="88" t="s">
        <v>125</v>
      </c>
    </row>
    <row r="48" spans="1:18" s="28" customFormat="1" ht="23.25" hidden="1" customHeight="1" x14ac:dyDescent="0.3">
      <c r="A48" s="252" t="s">
        <v>113</v>
      </c>
      <c r="B48" s="191"/>
      <c r="C48" s="191"/>
      <c r="D48" s="191"/>
      <c r="E48" s="87" t="s">
        <v>114</v>
      </c>
      <c r="F48" s="59"/>
      <c r="G48" s="43"/>
      <c r="H48" s="44"/>
      <c r="I48" s="42"/>
      <c r="J48" s="45">
        <f t="shared" si="7"/>
        <v>0</v>
      </c>
      <c r="K48" s="30"/>
      <c r="L48" s="31"/>
      <c r="M48" s="30"/>
      <c r="N48" s="46"/>
      <c r="O48" s="26">
        <f t="shared" si="9"/>
        <v>0</v>
      </c>
      <c r="P48" s="26"/>
      <c r="Q48" s="26">
        <f t="shared" si="10"/>
        <v>0</v>
      </c>
      <c r="R48" s="88"/>
    </row>
    <row r="49" spans="1:18" s="28" customFormat="1" ht="23.25" hidden="1" customHeight="1" x14ac:dyDescent="0.3">
      <c r="A49" s="190" t="s">
        <v>68</v>
      </c>
      <c r="B49" s="191"/>
      <c r="C49" s="191"/>
      <c r="D49" s="191"/>
      <c r="E49" s="87" t="s">
        <v>114</v>
      </c>
      <c r="F49" s="42"/>
      <c r="G49" s="43">
        <v>1</v>
      </c>
      <c r="H49" s="44">
        <v>1</v>
      </c>
      <c r="I49" s="42"/>
      <c r="J49" s="45">
        <f>H49*I49*G49</f>
        <v>0</v>
      </c>
      <c r="K49" s="30"/>
      <c r="L49" s="31"/>
      <c r="M49" s="30"/>
      <c r="N49" s="46">
        <f t="shared" si="8"/>
        <v>0</v>
      </c>
      <c r="O49" s="26">
        <f t="shared" si="9"/>
        <v>0</v>
      </c>
      <c r="P49" s="26">
        <f t="shared" ref="P49:P50" si="11">O49*L49*K49</f>
        <v>0</v>
      </c>
      <c r="Q49" s="26">
        <f t="shared" si="10"/>
        <v>0</v>
      </c>
      <c r="R49" s="88" t="s">
        <v>124</v>
      </c>
    </row>
    <row r="50" spans="1:18" s="28" customFormat="1" ht="16.5" hidden="1" customHeight="1" x14ac:dyDescent="0.3">
      <c r="A50" s="127" t="s">
        <v>69</v>
      </c>
      <c r="B50" s="128"/>
      <c r="C50" s="128"/>
      <c r="D50" s="128"/>
      <c r="E50" s="129"/>
      <c r="F50" s="130"/>
      <c r="G50" s="130"/>
      <c r="H50" s="130"/>
      <c r="I50" s="130"/>
      <c r="J50" s="22">
        <f>SUM(J46:J49)</f>
        <v>0</v>
      </c>
      <c r="K50" s="23"/>
      <c r="L50" s="23"/>
      <c r="M50" s="24"/>
      <c r="N50" s="32">
        <f>SUM(N46:N49)</f>
        <v>0</v>
      </c>
      <c r="O50" s="26">
        <f t="shared" si="9"/>
        <v>0</v>
      </c>
      <c r="P50" s="26">
        <f t="shared" si="11"/>
        <v>0</v>
      </c>
      <c r="Q50" s="49">
        <f t="shared" si="10"/>
        <v>0</v>
      </c>
      <c r="R50" s="27"/>
    </row>
    <row r="51" spans="1:18" s="28" customFormat="1" ht="15" hidden="1" customHeight="1" x14ac:dyDescent="0.3">
      <c r="A51" s="33">
        <v>5</v>
      </c>
      <c r="B51" s="139" t="s">
        <v>70</v>
      </c>
      <c r="C51" s="140"/>
      <c r="D51" s="140"/>
      <c r="E51" s="141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</row>
    <row r="52" spans="1:18" s="28" customFormat="1" ht="13.15" hidden="1" x14ac:dyDescent="0.3">
      <c r="A52" s="156"/>
      <c r="B52" s="157"/>
      <c r="C52" s="157"/>
      <c r="D52" s="157"/>
      <c r="E52" s="158"/>
      <c r="F52" s="35"/>
      <c r="G52" s="18" t="s">
        <v>26</v>
      </c>
      <c r="H52" s="18" t="s">
        <v>26</v>
      </c>
      <c r="I52" s="18" t="s">
        <v>26</v>
      </c>
      <c r="J52" s="37" t="s">
        <v>26</v>
      </c>
      <c r="K52" s="36" t="s">
        <v>27</v>
      </c>
      <c r="L52" s="36" t="s">
        <v>27</v>
      </c>
      <c r="M52" s="36" t="s">
        <v>28</v>
      </c>
      <c r="N52" s="37" t="s">
        <v>29</v>
      </c>
      <c r="O52" s="18" t="s">
        <v>30</v>
      </c>
      <c r="P52" s="18" t="s">
        <v>31</v>
      </c>
      <c r="Q52" s="38" t="s">
        <v>32</v>
      </c>
      <c r="R52" s="18" t="s">
        <v>20</v>
      </c>
    </row>
    <row r="53" spans="1:18" s="28" customFormat="1" ht="38.25" hidden="1" x14ac:dyDescent="0.3">
      <c r="A53" s="153" t="s">
        <v>71</v>
      </c>
      <c r="B53" s="154"/>
      <c r="C53" s="154"/>
      <c r="D53" s="154"/>
      <c r="E53" s="155"/>
      <c r="F53" s="39" t="s">
        <v>34</v>
      </c>
      <c r="G53" s="39" t="s">
        <v>50</v>
      </c>
      <c r="H53" s="39" t="s">
        <v>51</v>
      </c>
      <c r="I53" s="39" t="s">
        <v>37</v>
      </c>
      <c r="J53" s="40" t="s">
        <v>38</v>
      </c>
      <c r="K53" s="39" t="s">
        <v>52</v>
      </c>
      <c r="L53" s="39" t="s">
        <v>53</v>
      </c>
      <c r="M53" s="39" t="s">
        <v>41</v>
      </c>
      <c r="N53" s="40" t="s">
        <v>42</v>
      </c>
      <c r="O53" s="39" t="s">
        <v>43</v>
      </c>
      <c r="P53" s="39" t="s">
        <v>31</v>
      </c>
      <c r="Q53" s="40" t="s">
        <v>44</v>
      </c>
      <c r="R53" s="41"/>
    </row>
    <row r="54" spans="1:18" s="28" customFormat="1" ht="12.75" hidden="1" x14ac:dyDescent="0.3">
      <c r="A54" s="162" t="s">
        <v>54</v>
      </c>
      <c r="B54" s="163"/>
      <c r="C54" s="168"/>
      <c r="D54" s="168"/>
      <c r="E54" s="169"/>
      <c r="F54" s="60" t="s">
        <v>22</v>
      </c>
      <c r="G54" s="43"/>
      <c r="H54" s="44"/>
      <c r="I54" s="42"/>
      <c r="J54" s="45">
        <f>G54*H54*I54</f>
        <v>0</v>
      </c>
      <c r="K54" s="30"/>
      <c r="L54" s="31"/>
      <c r="M54" s="30"/>
      <c r="N54" s="46">
        <f>M54*L54*K54</f>
        <v>0</v>
      </c>
      <c r="O54" s="26">
        <f>M54-I54</f>
        <v>0</v>
      </c>
      <c r="P54" s="26">
        <f>O54*L54*K54</f>
        <v>0</v>
      </c>
      <c r="Q54" s="26">
        <f>N54-J54</f>
        <v>0</v>
      </c>
      <c r="R54" s="52"/>
    </row>
    <row r="55" spans="1:18" s="28" customFormat="1" ht="12.75" hidden="1" x14ac:dyDescent="0.3">
      <c r="A55" s="162" t="s">
        <v>55</v>
      </c>
      <c r="B55" s="163"/>
      <c r="C55" s="168"/>
      <c r="D55" s="168"/>
      <c r="E55" s="169"/>
      <c r="F55" s="51" t="s">
        <v>22</v>
      </c>
      <c r="G55" s="43"/>
      <c r="H55" s="44"/>
      <c r="I55" s="42"/>
      <c r="J55" s="45">
        <f>G55*H55*I55</f>
        <v>0</v>
      </c>
      <c r="K55" s="30"/>
      <c r="L55" s="31"/>
      <c r="M55" s="30"/>
      <c r="N55" s="46">
        <f>M55*L55*K55</f>
        <v>0</v>
      </c>
      <c r="O55" s="26">
        <f>M55-I55</f>
        <v>0</v>
      </c>
      <c r="P55" s="26">
        <f>O55*L55*K55</f>
        <v>0</v>
      </c>
      <c r="Q55" s="26">
        <f>N55-J55</f>
        <v>0</v>
      </c>
      <c r="R55" s="52"/>
    </row>
    <row r="56" spans="1:18" s="28" customFormat="1" ht="14.25" hidden="1" customHeight="1" x14ac:dyDescent="0.3">
      <c r="A56" s="144" t="s">
        <v>46</v>
      </c>
      <c r="B56" s="144"/>
      <c r="C56" s="144"/>
      <c r="D56" s="144"/>
      <c r="E56" s="144"/>
      <c r="F56" s="146"/>
      <c r="G56" s="146"/>
      <c r="H56" s="146"/>
      <c r="I56" s="146"/>
      <c r="J56" s="146"/>
      <c r="K56" s="39"/>
      <c r="L56" s="48"/>
      <c r="M56" s="39"/>
      <c r="N56" s="39"/>
      <c r="O56" s="39"/>
      <c r="P56" s="39"/>
      <c r="Q56" s="39"/>
      <c r="R56" s="27"/>
    </row>
    <row r="57" spans="1:18" s="28" customFormat="1" ht="16.5" hidden="1" customHeight="1" x14ac:dyDescent="0.3">
      <c r="A57" s="127" t="s">
        <v>56</v>
      </c>
      <c r="B57" s="128"/>
      <c r="C57" s="128"/>
      <c r="D57" s="128"/>
      <c r="E57" s="129"/>
      <c r="F57" s="53"/>
      <c r="G57" s="21"/>
      <c r="H57" s="21"/>
      <c r="I57" s="54"/>
      <c r="J57" s="22">
        <f>SUM(J54:J56)</f>
        <v>0</v>
      </c>
      <c r="K57" s="23"/>
      <c r="L57" s="23"/>
      <c r="M57" s="24"/>
      <c r="N57" s="32">
        <f>SUM(N54:N56)</f>
        <v>0</v>
      </c>
      <c r="O57" s="26">
        <f>M57-I57</f>
        <v>0</v>
      </c>
      <c r="P57" s="26">
        <f>O57*L57*K57</f>
        <v>0</v>
      </c>
      <c r="Q57" s="49">
        <f>N57-J57</f>
        <v>0</v>
      </c>
      <c r="R57" s="27"/>
    </row>
    <row r="58" spans="1:18" s="28" customFormat="1" ht="15" hidden="1" customHeight="1" x14ac:dyDescent="0.3">
      <c r="A58" s="36">
        <v>6</v>
      </c>
      <c r="B58" s="147" t="s">
        <v>72</v>
      </c>
      <c r="C58" s="148"/>
      <c r="D58" s="148"/>
      <c r="E58" s="149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</row>
    <row r="59" spans="1:18" s="28" customFormat="1" ht="13.15" hidden="1" x14ac:dyDescent="0.3">
      <c r="A59" s="41"/>
      <c r="B59" s="150"/>
      <c r="C59" s="151"/>
      <c r="D59" s="151"/>
      <c r="E59" s="152"/>
      <c r="F59" s="35"/>
      <c r="G59" s="18" t="s">
        <v>26</v>
      </c>
      <c r="H59" s="18" t="s">
        <v>26</v>
      </c>
      <c r="I59" s="18" t="s">
        <v>26</v>
      </c>
      <c r="J59" s="37" t="s">
        <v>26</v>
      </c>
      <c r="K59" s="36" t="s">
        <v>27</v>
      </c>
      <c r="L59" s="36" t="s">
        <v>27</v>
      </c>
      <c r="M59" s="36" t="s">
        <v>28</v>
      </c>
      <c r="N59" s="37" t="s">
        <v>29</v>
      </c>
      <c r="O59" s="18" t="s">
        <v>30</v>
      </c>
      <c r="P59" s="18" t="s">
        <v>31</v>
      </c>
      <c r="Q59" s="38" t="s">
        <v>32</v>
      </c>
      <c r="R59" s="18" t="s">
        <v>20</v>
      </c>
    </row>
    <row r="60" spans="1:18" s="28" customFormat="1" ht="38.25" hidden="1" x14ac:dyDescent="0.3">
      <c r="A60" s="159" t="s">
        <v>73</v>
      </c>
      <c r="B60" s="160"/>
      <c r="C60" s="160"/>
      <c r="D60" s="160"/>
      <c r="E60" s="161"/>
      <c r="F60" s="39" t="s">
        <v>34</v>
      </c>
      <c r="G60" s="39" t="s">
        <v>59</v>
      </c>
      <c r="H60" s="39" t="s">
        <v>51</v>
      </c>
      <c r="I60" s="39" t="s">
        <v>37</v>
      </c>
      <c r="J60" s="40" t="s">
        <v>38</v>
      </c>
      <c r="K60" s="39" t="s">
        <v>60</v>
      </c>
      <c r="L60" s="39" t="s">
        <v>53</v>
      </c>
      <c r="M60" s="39" t="s">
        <v>41</v>
      </c>
      <c r="N60" s="40" t="s">
        <v>42</v>
      </c>
      <c r="O60" s="39" t="s">
        <v>43</v>
      </c>
      <c r="P60" s="39" t="s">
        <v>31</v>
      </c>
      <c r="Q60" s="39" t="s">
        <v>44</v>
      </c>
      <c r="R60" s="41"/>
    </row>
    <row r="61" spans="1:18" s="28" customFormat="1" ht="22.05" hidden="1" customHeight="1" x14ac:dyDescent="0.3">
      <c r="A61" s="194" t="s">
        <v>74</v>
      </c>
      <c r="B61" s="168"/>
      <c r="C61" s="61" t="s">
        <v>75</v>
      </c>
      <c r="D61" s="195" t="s">
        <v>76</v>
      </c>
      <c r="E61" s="196"/>
      <c r="F61" s="51" t="s">
        <v>22</v>
      </c>
      <c r="G61" s="43"/>
      <c r="H61" s="44"/>
      <c r="I61" s="42"/>
      <c r="J61" s="45">
        <f t="shared" ref="J61:J63" si="12">H61*I61*G61</f>
        <v>0</v>
      </c>
      <c r="K61" s="30"/>
      <c r="L61" s="31"/>
      <c r="M61" s="30"/>
      <c r="N61" s="46">
        <f t="shared" ref="N61:N63" si="13">M61*L61*K61</f>
        <v>0</v>
      </c>
      <c r="O61" s="26">
        <f t="shared" ref="O61:O64" si="14">M61-I61</f>
        <v>0</v>
      </c>
      <c r="P61" s="26">
        <f t="shared" ref="P61:P64" si="15">O61*L61*K61</f>
        <v>0</v>
      </c>
      <c r="Q61" s="26">
        <f t="shared" ref="Q61:Q64" si="16">N61-J61</f>
        <v>0</v>
      </c>
      <c r="R61" s="27"/>
    </row>
    <row r="62" spans="1:18" s="28" customFormat="1" ht="21.75" hidden="1" customHeight="1" x14ac:dyDescent="0.3">
      <c r="A62" s="162" t="s">
        <v>77</v>
      </c>
      <c r="B62" s="163"/>
      <c r="C62" s="163"/>
      <c r="D62" s="163"/>
      <c r="E62" s="192"/>
      <c r="F62" s="51" t="s">
        <v>22</v>
      </c>
      <c r="G62" s="43"/>
      <c r="H62" s="44"/>
      <c r="I62" s="42"/>
      <c r="J62" s="45">
        <f t="shared" si="12"/>
        <v>0</v>
      </c>
      <c r="K62" s="30"/>
      <c r="L62" s="31"/>
      <c r="M62" s="30"/>
      <c r="N62" s="46">
        <f t="shared" si="13"/>
        <v>0</v>
      </c>
      <c r="O62" s="26">
        <f t="shared" si="14"/>
        <v>0</v>
      </c>
      <c r="P62" s="26">
        <f t="shared" si="15"/>
        <v>0</v>
      </c>
      <c r="Q62" s="26">
        <f t="shared" si="16"/>
        <v>0</v>
      </c>
      <c r="R62" s="27"/>
    </row>
    <row r="63" spans="1:18" s="28" customFormat="1" ht="22.05" hidden="1" customHeight="1" x14ac:dyDescent="0.3">
      <c r="A63" s="193"/>
      <c r="B63" s="163"/>
      <c r="C63" s="163"/>
      <c r="D63" s="163"/>
      <c r="E63" s="89"/>
      <c r="F63" s="51" t="s">
        <v>22</v>
      </c>
      <c r="G63" s="43"/>
      <c r="H63" s="44"/>
      <c r="I63" s="42"/>
      <c r="J63" s="45">
        <f t="shared" si="12"/>
        <v>0</v>
      </c>
      <c r="K63" s="30"/>
      <c r="L63" s="31"/>
      <c r="M63" s="30"/>
      <c r="N63" s="46">
        <f t="shared" si="13"/>
        <v>0</v>
      </c>
      <c r="O63" s="26">
        <f t="shared" si="14"/>
        <v>0</v>
      </c>
      <c r="P63" s="26">
        <f t="shared" ref="P63" si="17">O63*L63*K63</f>
        <v>0</v>
      </c>
      <c r="Q63" s="26">
        <f t="shared" ref="Q63" si="18">N63-J63</f>
        <v>0</v>
      </c>
      <c r="R63" s="27"/>
    </row>
    <row r="64" spans="1:18" s="28" customFormat="1" ht="15.75" hidden="1" customHeight="1" x14ac:dyDescent="0.3">
      <c r="A64" s="127" t="s">
        <v>64</v>
      </c>
      <c r="B64" s="128"/>
      <c r="C64" s="128"/>
      <c r="D64" s="128"/>
      <c r="E64" s="129"/>
      <c r="F64" s="53"/>
      <c r="G64" s="21"/>
      <c r="H64" s="21"/>
      <c r="I64" s="54"/>
      <c r="J64" s="22">
        <f>SUM(J61:J63)</f>
        <v>0</v>
      </c>
      <c r="K64" s="23"/>
      <c r="L64" s="23"/>
      <c r="M64" s="24"/>
      <c r="N64" s="32">
        <f>SUM(N61:N63)</f>
        <v>0</v>
      </c>
      <c r="O64" s="26">
        <f t="shared" si="14"/>
        <v>0</v>
      </c>
      <c r="P64" s="26">
        <f t="shared" si="15"/>
        <v>0</v>
      </c>
      <c r="Q64" s="49">
        <f t="shared" si="16"/>
        <v>0</v>
      </c>
      <c r="R64" s="27"/>
    </row>
    <row r="65" spans="1:18" s="28" customFormat="1" ht="15" customHeight="1" x14ac:dyDescent="0.3">
      <c r="A65" s="36">
        <v>7</v>
      </c>
      <c r="B65" s="147" t="s">
        <v>130</v>
      </c>
      <c r="C65" s="148"/>
      <c r="D65" s="148"/>
      <c r="E65" s="149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</row>
    <row r="66" spans="1:18" s="28" customFormat="1" ht="13.15" x14ac:dyDescent="0.3">
      <c r="A66" s="150"/>
      <c r="B66" s="151"/>
      <c r="C66" s="151"/>
      <c r="D66" s="151"/>
      <c r="E66" s="152"/>
      <c r="F66" s="35"/>
      <c r="G66" s="18" t="s">
        <v>26</v>
      </c>
      <c r="H66" s="18" t="s">
        <v>26</v>
      </c>
      <c r="I66" s="18" t="s">
        <v>26</v>
      </c>
      <c r="J66" s="37" t="s">
        <v>26</v>
      </c>
      <c r="K66" s="36" t="s">
        <v>27</v>
      </c>
      <c r="L66" s="36" t="s">
        <v>27</v>
      </c>
      <c r="M66" s="36" t="s">
        <v>28</v>
      </c>
      <c r="N66" s="37" t="s">
        <v>29</v>
      </c>
      <c r="O66" s="18" t="s">
        <v>30</v>
      </c>
      <c r="P66" s="18" t="s">
        <v>31</v>
      </c>
      <c r="Q66" s="38" t="s">
        <v>32</v>
      </c>
      <c r="R66" s="18" t="s">
        <v>20</v>
      </c>
    </row>
    <row r="67" spans="1:18" s="28" customFormat="1" ht="38.25" x14ac:dyDescent="0.3">
      <c r="A67" s="197" t="s">
        <v>135</v>
      </c>
      <c r="B67" s="160"/>
      <c r="C67" s="160"/>
      <c r="D67" s="160"/>
      <c r="E67" s="161"/>
      <c r="F67" s="39" t="s">
        <v>34</v>
      </c>
      <c r="G67" s="39" t="s">
        <v>59</v>
      </c>
      <c r="H67" s="39" t="s">
        <v>138</v>
      </c>
      <c r="I67" s="39" t="s">
        <v>37</v>
      </c>
      <c r="J67" s="40" t="s">
        <v>38</v>
      </c>
      <c r="K67" s="39" t="s">
        <v>60</v>
      </c>
      <c r="L67" s="39" t="s">
        <v>53</v>
      </c>
      <c r="M67" s="39" t="s">
        <v>41</v>
      </c>
      <c r="N67" s="40" t="s">
        <v>42</v>
      </c>
      <c r="O67" s="39" t="s">
        <v>43</v>
      </c>
      <c r="P67" s="39" t="s">
        <v>31</v>
      </c>
      <c r="Q67" s="39" t="s">
        <v>44</v>
      </c>
      <c r="R67" s="41"/>
    </row>
    <row r="68" spans="1:18" s="28" customFormat="1" ht="34.25" customHeight="1" x14ac:dyDescent="0.3">
      <c r="A68" s="198" t="s">
        <v>136</v>
      </c>
      <c r="B68" s="163"/>
      <c r="C68" s="163"/>
      <c r="D68" s="163"/>
      <c r="E68" s="192"/>
      <c r="F68" s="20" t="s">
        <v>22</v>
      </c>
      <c r="G68" s="43">
        <v>4</v>
      </c>
      <c r="H68" s="44">
        <v>1</v>
      </c>
      <c r="I68" s="42">
        <v>25000</v>
      </c>
      <c r="J68" s="45">
        <f t="shared" ref="J68:J69" si="19">H68*I68*G68</f>
        <v>100000</v>
      </c>
      <c r="K68" s="30"/>
      <c r="L68" s="31"/>
      <c r="M68" s="30"/>
      <c r="N68" s="46">
        <f>M68*L68*K68</f>
        <v>0</v>
      </c>
      <c r="O68" s="26">
        <f>M68-I68</f>
        <v>-25000</v>
      </c>
      <c r="P68" s="26">
        <f>O68*L68*K68</f>
        <v>0</v>
      </c>
      <c r="Q68" s="26">
        <f>N68-J68</f>
        <v>-100000</v>
      </c>
      <c r="R68" s="52" t="s">
        <v>139</v>
      </c>
    </row>
    <row r="69" spans="1:18" s="28" customFormat="1" ht="34.25" customHeight="1" x14ac:dyDescent="0.3">
      <c r="A69" s="200" t="s">
        <v>137</v>
      </c>
      <c r="B69" s="163"/>
      <c r="C69" s="163"/>
      <c r="D69" s="163"/>
      <c r="E69" s="192"/>
      <c r="F69" s="51" t="s">
        <v>22</v>
      </c>
      <c r="G69" s="43">
        <v>4</v>
      </c>
      <c r="H69" s="44">
        <v>1</v>
      </c>
      <c r="I69" s="42">
        <v>33000</v>
      </c>
      <c r="J69" s="45">
        <f t="shared" si="19"/>
        <v>132000</v>
      </c>
      <c r="K69" s="30"/>
      <c r="L69" s="31"/>
      <c r="M69" s="30"/>
      <c r="N69" s="46">
        <f>M69*L69*K69</f>
        <v>0</v>
      </c>
      <c r="O69" s="26">
        <f t="shared" ref="O69:O70" si="20">M69-I69</f>
        <v>-33000</v>
      </c>
      <c r="P69" s="26">
        <f>O69*L69*K69</f>
        <v>0</v>
      </c>
      <c r="Q69" s="26">
        <f t="shared" ref="Q69:Q70" si="21">N69-J69</f>
        <v>-132000</v>
      </c>
      <c r="R69" s="52" t="s">
        <v>139</v>
      </c>
    </row>
    <row r="70" spans="1:18" s="28" customFormat="1" ht="21" customHeight="1" x14ac:dyDescent="0.3">
      <c r="A70" s="199" t="s">
        <v>141</v>
      </c>
      <c r="B70" s="163"/>
      <c r="C70" s="163"/>
      <c r="D70" s="163"/>
      <c r="E70" s="192"/>
      <c r="F70" s="51"/>
      <c r="G70" s="43">
        <v>8</v>
      </c>
      <c r="H70" s="44">
        <v>2</v>
      </c>
      <c r="I70" s="42">
        <v>120</v>
      </c>
      <c r="J70" s="45">
        <f>H70*I70*G70</f>
        <v>1920</v>
      </c>
      <c r="K70" s="30"/>
      <c r="L70" s="31"/>
      <c r="M70" s="30"/>
      <c r="N70" s="46"/>
      <c r="O70" s="26">
        <f t="shared" si="20"/>
        <v>-120</v>
      </c>
      <c r="P70" s="26"/>
      <c r="Q70" s="26">
        <f t="shared" si="21"/>
        <v>-1920</v>
      </c>
      <c r="R70" s="52"/>
    </row>
    <row r="71" spans="1:18" s="28" customFormat="1" ht="15.75" customHeight="1" x14ac:dyDescent="0.3">
      <c r="A71" s="127" t="s">
        <v>133</v>
      </c>
      <c r="B71" s="128"/>
      <c r="C71" s="128"/>
      <c r="D71" s="128"/>
      <c r="E71" s="129"/>
      <c r="F71" s="53"/>
      <c r="G71" s="21"/>
      <c r="H71" s="21"/>
      <c r="I71" s="54"/>
      <c r="J71" s="22">
        <f>SUM(J68:J70)</f>
        <v>233920</v>
      </c>
      <c r="K71" s="23"/>
      <c r="L71" s="23"/>
      <c r="M71" s="24"/>
      <c r="N71" s="32">
        <f>SUM(N68:N70)</f>
        <v>0</v>
      </c>
      <c r="O71" s="26">
        <f>M71-I71</f>
        <v>0</v>
      </c>
      <c r="P71" s="26">
        <f>O71*L71*K71</f>
        <v>0</v>
      </c>
      <c r="Q71" s="49">
        <f>N71-J71</f>
        <v>-233920</v>
      </c>
      <c r="R71" s="88" t="s">
        <v>142</v>
      </c>
    </row>
    <row r="72" spans="1:18" s="28" customFormat="1" ht="15" customHeight="1" x14ac:dyDescent="0.3">
      <c r="A72" s="36">
        <v>8</v>
      </c>
      <c r="B72" s="147" t="s">
        <v>78</v>
      </c>
      <c r="C72" s="148"/>
      <c r="D72" s="148"/>
      <c r="E72" s="149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</row>
    <row r="73" spans="1:18" s="28" customFormat="1" ht="13.15" x14ac:dyDescent="0.3">
      <c r="A73" s="150"/>
      <c r="B73" s="151"/>
      <c r="C73" s="151"/>
      <c r="D73" s="151"/>
      <c r="E73" s="152"/>
      <c r="F73" s="35"/>
      <c r="G73" s="18" t="s">
        <v>26</v>
      </c>
      <c r="H73" s="18" t="s">
        <v>26</v>
      </c>
      <c r="I73" s="18" t="s">
        <v>26</v>
      </c>
      <c r="J73" s="37" t="s">
        <v>26</v>
      </c>
      <c r="K73" s="36" t="s">
        <v>27</v>
      </c>
      <c r="L73" s="36" t="s">
        <v>27</v>
      </c>
      <c r="M73" s="36" t="s">
        <v>28</v>
      </c>
      <c r="N73" s="37" t="s">
        <v>29</v>
      </c>
      <c r="O73" s="18" t="s">
        <v>30</v>
      </c>
      <c r="P73" s="18" t="s">
        <v>31</v>
      </c>
      <c r="Q73" s="38" t="s">
        <v>32</v>
      </c>
      <c r="R73" s="18" t="s">
        <v>20</v>
      </c>
    </row>
    <row r="74" spans="1:18" s="28" customFormat="1" ht="38.25" x14ac:dyDescent="0.3">
      <c r="A74" s="159"/>
      <c r="B74" s="160"/>
      <c r="C74" s="160"/>
      <c r="D74" s="160"/>
      <c r="E74" s="161"/>
      <c r="F74" s="39" t="s">
        <v>134</v>
      </c>
      <c r="G74" s="39" t="s">
        <v>59</v>
      </c>
      <c r="H74" s="39" t="s">
        <v>51</v>
      </c>
      <c r="I74" s="39" t="s">
        <v>37</v>
      </c>
      <c r="J74" s="40" t="s">
        <v>38</v>
      </c>
      <c r="K74" s="39" t="s">
        <v>60</v>
      </c>
      <c r="L74" s="39" t="s">
        <v>53</v>
      </c>
      <c r="M74" s="39" t="s">
        <v>41</v>
      </c>
      <c r="N74" s="40" t="s">
        <v>42</v>
      </c>
      <c r="O74" s="39" t="s">
        <v>43</v>
      </c>
      <c r="P74" s="39" t="s">
        <v>31</v>
      </c>
      <c r="Q74" s="39" t="s">
        <v>44</v>
      </c>
      <c r="R74" s="41"/>
    </row>
    <row r="75" spans="1:18" s="28" customFormat="1" ht="23.55" customHeight="1" x14ac:dyDescent="0.3">
      <c r="A75" s="119" t="s">
        <v>79</v>
      </c>
      <c r="B75" s="119"/>
      <c r="C75" s="119"/>
      <c r="D75" s="119"/>
      <c r="E75" s="120"/>
      <c r="F75" s="51" t="s">
        <v>22</v>
      </c>
      <c r="G75" s="43"/>
      <c r="H75" s="44"/>
      <c r="I75" s="42"/>
      <c r="J75" s="45">
        <f>H75*I75*G75</f>
        <v>0</v>
      </c>
      <c r="K75" s="30"/>
      <c r="L75" s="31"/>
      <c r="M75" s="30"/>
      <c r="N75" s="46">
        <f>M75*L75*K75</f>
        <v>0</v>
      </c>
      <c r="O75" s="26">
        <f t="shared" ref="O75:O79" si="22">M75-I75</f>
        <v>0</v>
      </c>
      <c r="P75" s="26">
        <f t="shared" ref="P75:P79" si="23">O75*L75*K75</f>
        <v>0</v>
      </c>
      <c r="Q75" s="26">
        <f t="shared" ref="Q75:Q80" si="24">N75-J75</f>
        <v>0</v>
      </c>
      <c r="R75" s="27"/>
    </row>
    <row r="76" spans="1:18" s="28" customFormat="1" ht="23.55" customHeight="1" x14ac:dyDescent="0.3">
      <c r="A76" s="119" t="s">
        <v>80</v>
      </c>
      <c r="B76" s="119"/>
      <c r="C76" s="119"/>
      <c r="D76" s="119"/>
      <c r="E76" s="120"/>
      <c r="F76" s="51" t="s">
        <v>22</v>
      </c>
      <c r="G76" s="43"/>
      <c r="H76" s="44"/>
      <c r="I76" s="42"/>
      <c r="J76" s="45"/>
      <c r="K76" s="30"/>
      <c r="L76" s="31"/>
      <c r="M76" s="30"/>
      <c r="N76" s="46">
        <f>M76*L76*K76</f>
        <v>0</v>
      </c>
      <c r="O76" s="26">
        <f t="shared" si="22"/>
        <v>0</v>
      </c>
      <c r="P76" s="26">
        <f t="shared" si="23"/>
        <v>0</v>
      </c>
      <c r="Q76" s="26">
        <f t="shared" si="24"/>
        <v>0</v>
      </c>
      <c r="R76" s="27"/>
    </row>
    <row r="77" spans="1:18" s="28" customFormat="1" ht="23.55" customHeight="1" x14ac:dyDescent="0.35">
      <c r="A77" s="119" t="s">
        <v>81</v>
      </c>
      <c r="B77" s="119"/>
      <c r="C77" s="119"/>
      <c r="D77" s="119"/>
      <c r="E77" s="120"/>
      <c r="F77" s="51" t="s">
        <v>22</v>
      </c>
      <c r="G77" s="43"/>
      <c r="H77" s="44"/>
      <c r="I77" s="42"/>
      <c r="J77" s="62"/>
      <c r="K77" s="30"/>
      <c r="L77" s="31"/>
      <c r="M77" s="30"/>
      <c r="N77" s="63">
        <f>M77*L77*K77</f>
        <v>0</v>
      </c>
      <c r="O77" s="26">
        <f t="shared" si="22"/>
        <v>0</v>
      </c>
      <c r="P77" s="26">
        <f t="shared" si="23"/>
        <v>0</v>
      </c>
      <c r="Q77" s="26">
        <f t="shared" si="24"/>
        <v>0</v>
      </c>
      <c r="R77" s="27"/>
    </row>
    <row r="78" spans="1:18" s="28" customFormat="1" ht="14.25" customHeight="1" x14ac:dyDescent="0.3">
      <c r="A78" s="186" t="s">
        <v>82</v>
      </c>
      <c r="B78" s="186"/>
      <c r="C78" s="186"/>
      <c r="D78" s="186"/>
      <c r="E78" s="186"/>
      <c r="F78" s="29">
        <v>0.08</v>
      </c>
      <c r="G78" s="21"/>
      <c r="H78" s="21"/>
      <c r="I78" s="21"/>
      <c r="J78" s="22">
        <f>(J50+J57+J64)*F78</f>
        <v>0</v>
      </c>
      <c r="K78" s="39"/>
      <c r="L78" s="48"/>
      <c r="M78" s="39"/>
      <c r="N78" s="32">
        <f>(N50+N57+N64+N71)*F78</f>
        <v>0</v>
      </c>
      <c r="O78" s="26">
        <f t="shared" si="22"/>
        <v>0</v>
      </c>
      <c r="P78" s="26">
        <f t="shared" si="23"/>
        <v>0</v>
      </c>
      <c r="Q78" s="26">
        <f t="shared" si="24"/>
        <v>0</v>
      </c>
      <c r="R78" s="27"/>
    </row>
    <row r="79" spans="1:18" s="28" customFormat="1" ht="15.75" customHeight="1" x14ac:dyDescent="0.3">
      <c r="A79" s="127" t="s">
        <v>83</v>
      </c>
      <c r="B79" s="128"/>
      <c r="C79" s="128"/>
      <c r="D79" s="128"/>
      <c r="E79" s="129"/>
      <c r="F79" s="53"/>
      <c r="G79" s="21"/>
      <c r="H79" s="21"/>
      <c r="I79" s="54"/>
      <c r="J79" s="22">
        <f>SUM(J75:J78)+J41+J17</f>
        <v>16800</v>
      </c>
      <c r="K79" s="21"/>
      <c r="L79" s="21"/>
      <c r="M79" s="54"/>
      <c r="N79" s="32">
        <f>SUM(N75:N78)+N41+N17</f>
        <v>0</v>
      </c>
      <c r="O79" s="26">
        <f t="shared" si="22"/>
        <v>0</v>
      </c>
      <c r="P79" s="26">
        <f t="shared" si="23"/>
        <v>0</v>
      </c>
      <c r="Q79" s="49">
        <f t="shared" si="24"/>
        <v>-16800</v>
      </c>
      <c r="R79" s="27"/>
    </row>
    <row r="80" spans="1:18" s="28" customFormat="1" ht="15.75" customHeight="1" x14ac:dyDescent="0.3">
      <c r="A80" s="127" t="s">
        <v>84</v>
      </c>
      <c r="B80" s="128"/>
      <c r="C80" s="128"/>
      <c r="D80" s="128"/>
      <c r="E80" s="129"/>
      <c r="F80" s="29">
        <v>0.06</v>
      </c>
      <c r="G80" s="21"/>
      <c r="H80" s="21"/>
      <c r="I80" s="54"/>
      <c r="J80" s="22">
        <f>(J26+J33+J40+J50+J57+J64+J71+J79+H104)*F80</f>
        <v>27643.200000000001</v>
      </c>
      <c r="K80" s="21"/>
      <c r="L80" s="21"/>
      <c r="M80" s="54"/>
      <c r="N80" s="32">
        <f>(N26+N33+N40+N50+N57+N64+N71+N79)*F80</f>
        <v>0</v>
      </c>
      <c r="O80" s="26"/>
      <c r="P80" s="26"/>
      <c r="Q80" s="49">
        <f t="shared" si="24"/>
        <v>-27643.200000000001</v>
      </c>
      <c r="R80" s="27"/>
    </row>
    <row r="81" spans="1:18" s="28" customFormat="1" ht="15" hidden="1" customHeight="1" x14ac:dyDescent="0.3">
      <c r="A81" s="36">
        <v>9</v>
      </c>
      <c r="B81" s="147" t="s">
        <v>85</v>
      </c>
      <c r="C81" s="148"/>
      <c r="D81" s="148"/>
      <c r="E81" s="149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</row>
    <row r="82" spans="1:18" s="28" customFormat="1" ht="12.75" hidden="1" customHeight="1" x14ac:dyDescent="0.3">
      <c r="A82" s="201"/>
      <c r="B82" s="202"/>
      <c r="C82" s="202"/>
      <c r="D82" s="202"/>
      <c r="E82" s="203"/>
      <c r="F82" s="35"/>
      <c r="G82" s="35"/>
      <c r="H82" s="35"/>
      <c r="I82" s="35"/>
      <c r="J82" s="37"/>
      <c r="K82" s="36" t="s">
        <v>27</v>
      </c>
      <c r="L82" s="36" t="s">
        <v>27</v>
      </c>
      <c r="M82" s="36" t="s">
        <v>28</v>
      </c>
      <c r="N82" s="18" t="s">
        <v>29</v>
      </c>
      <c r="O82" s="18"/>
      <c r="P82" s="18" t="s">
        <v>31</v>
      </c>
      <c r="Q82" s="38"/>
      <c r="R82" s="18" t="s">
        <v>20</v>
      </c>
    </row>
    <row r="83" spans="1:18" s="28" customFormat="1" ht="38.25" hidden="1" x14ac:dyDescent="0.3">
      <c r="A83" s="204" t="s">
        <v>123</v>
      </c>
      <c r="B83" s="205"/>
      <c r="C83" s="205"/>
      <c r="D83" s="205"/>
      <c r="E83" s="206"/>
      <c r="F83" s="39"/>
      <c r="G83" s="39"/>
      <c r="H83" s="64"/>
      <c r="I83" s="35"/>
      <c r="J83" s="40"/>
      <c r="K83" s="39" t="s">
        <v>60</v>
      </c>
      <c r="L83" s="39" t="s">
        <v>53</v>
      </c>
      <c r="M83" s="39" t="s">
        <v>41</v>
      </c>
      <c r="N83" s="39" t="s">
        <v>42</v>
      </c>
      <c r="O83" s="39"/>
      <c r="P83" s="39" t="s">
        <v>31</v>
      </c>
      <c r="Q83" s="40"/>
      <c r="R83" s="41"/>
    </row>
    <row r="84" spans="1:18" s="28" customFormat="1" ht="14.25" hidden="1" customHeight="1" x14ac:dyDescent="0.3">
      <c r="A84" s="207" t="s">
        <v>86</v>
      </c>
      <c r="B84" s="208"/>
      <c r="C84" s="208"/>
      <c r="D84" s="208"/>
      <c r="E84" s="209"/>
      <c r="F84" s="65" t="s">
        <v>22</v>
      </c>
      <c r="G84" s="66"/>
      <c r="H84" s="67"/>
      <c r="I84" s="67"/>
      <c r="J84" s="68"/>
      <c r="K84" s="30"/>
      <c r="L84" s="30"/>
      <c r="M84" s="30"/>
      <c r="N84" s="69">
        <f>L84*M84*K84</f>
        <v>0</v>
      </c>
      <c r="O84" s="70"/>
      <c r="P84" s="26">
        <f t="shared" ref="P84:P90" si="25">N84</f>
        <v>0</v>
      </c>
      <c r="Q84" s="68"/>
      <c r="R84" s="27"/>
    </row>
    <row r="85" spans="1:18" s="28" customFormat="1" ht="13.15" hidden="1" x14ac:dyDescent="0.3">
      <c r="A85" s="207" t="s">
        <v>87</v>
      </c>
      <c r="B85" s="208"/>
      <c r="C85" s="208"/>
      <c r="D85" s="208"/>
      <c r="E85" s="209"/>
      <c r="F85" s="65" t="s">
        <v>22</v>
      </c>
      <c r="G85" s="66"/>
      <c r="H85" s="67"/>
      <c r="I85" s="67"/>
      <c r="J85" s="68"/>
      <c r="K85" s="30"/>
      <c r="L85" s="30"/>
      <c r="M85" s="30"/>
      <c r="N85" s="69">
        <f>L85*M85*K85</f>
        <v>0</v>
      </c>
      <c r="O85" s="70"/>
      <c r="P85" s="26">
        <f t="shared" si="25"/>
        <v>0</v>
      </c>
      <c r="Q85" s="68"/>
      <c r="R85" s="27"/>
    </row>
    <row r="86" spans="1:18" s="28" customFormat="1" ht="15.75" hidden="1" customHeight="1" x14ac:dyDescent="0.3">
      <c r="A86" s="210" t="s">
        <v>88</v>
      </c>
      <c r="B86" s="211"/>
      <c r="C86" s="211"/>
      <c r="D86" s="211"/>
      <c r="E86" s="212"/>
      <c r="F86" s="65" t="s">
        <v>22</v>
      </c>
      <c r="G86" s="66"/>
      <c r="H86" s="67"/>
      <c r="I86" s="67"/>
      <c r="J86" s="68"/>
      <c r="K86" s="30"/>
      <c r="L86" s="30"/>
      <c r="M86" s="30"/>
      <c r="N86" s="69">
        <f>L86*M86*K86</f>
        <v>0</v>
      </c>
      <c r="O86" s="70"/>
      <c r="P86" s="26">
        <f t="shared" si="25"/>
        <v>0</v>
      </c>
      <c r="Q86" s="68"/>
      <c r="R86" s="27"/>
    </row>
    <row r="87" spans="1:18" s="28" customFormat="1" ht="13.5" hidden="1" customHeight="1" x14ac:dyDescent="0.3">
      <c r="A87" s="213" t="s">
        <v>89</v>
      </c>
      <c r="B87" s="214"/>
      <c r="C87" s="214"/>
      <c r="D87" s="214"/>
      <c r="E87" s="215"/>
      <c r="F87" s="65" t="s">
        <v>22</v>
      </c>
      <c r="G87" s="66"/>
      <c r="H87" s="67"/>
      <c r="I87" s="67"/>
      <c r="J87" s="71">
        <f>G87*H87*I87</f>
        <v>0</v>
      </c>
      <c r="K87" s="30"/>
      <c r="L87" s="30"/>
      <c r="M87" s="30"/>
      <c r="N87" s="69">
        <f>L87*M87*K87</f>
        <v>0</v>
      </c>
      <c r="O87" s="70"/>
      <c r="P87" s="26">
        <f t="shared" si="25"/>
        <v>0</v>
      </c>
      <c r="Q87" s="68"/>
      <c r="R87" s="27"/>
    </row>
    <row r="88" spans="1:18" s="28" customFormat="1" ht="13.5" hidden="1" customHeight="1" x14ac:dyDescent="0.3">
      <c r="A88" s="225" t="s">
        <v>90</v>
      </c>
      <c r="B88" s="226"/>
      <c r="C88" s="226"/>
      <c r="D88" s="226"/>
      <c r="E88" s="227"/>
      <c r="F88" s="72"/>
      <c r="G88" s="66"/>
      <c r="H88" s="67"/>
      <c r="I88" s="67"/>
      <c r="J88" s="68"/>
      <c r="K88" s="30" t="s">
        <v>91</v>
      </c>
      <c r="L88" s="30" t="s">
        <v>91</v>
      </c>
      <c r="M88" s="30" t="s">
        <v>91</v>
      </c>
      <c r="N88" s="73">
        <f>SUM(N84:N87)*F88</f>
        <v>0</v>
      </c>
      <c r="O88" s="70"/>
      <c r="P88" s="26">
        <f t="shared" si="25"/>
        <v>0</v>
      </c>
      <c r="Q88" s="68"/>
      <c r="R88" s="27"/>
    </row>
    <row r="89" spans="1:18" s="28" customFormat="1" ht="13.5" hidden="1" customHeight="1" x14ac:dyDescent="0.3">
      <c r="A89" s="213" t="s">
        <v>92</v>
      </c>
      <c r="B89" s="214"/>
      <c r="C89" s="214"/>
      <c r="D89" s="214"/>
      <c r="E89" s="215"/>
      <c r="F89" s="65" t="s">
        <v>22</v>
      </c>
      <c r="G89" s="66"/>
      <c r="H89" s="67"/>
      <c r="I89" s="67"/>
      <c r="J89" s="71"/>
      <c r="K89" s="30"/>
      <c r="L89" s="30"/>
      <c r="M89" s="30"/>
      <c r="N89" s="69">
        <f>L89*M89*K89</f>
        <v>0</v>
      </c>
      <c r="O89" s="70"/>
      <c r="P89" s="26">
        <f t="shared" si="25"/>
        <v>0</v>
      </c>
      <c r="Q89" s="68"/>
      <c r="R89" s="47"/>
    </row>
    <row r="90" spans="1:18" s="28" customFormat="1" ht="13.5" hidden="1" customHeight="1" x14ac:dyDescent="0.3">
      <c r="A90" s="225" t="s">
        <v>93</v>
      </c>
      <c r="B90" s="226"/>
      <c r="C90" s="226"/>
      <c r="D90" s="226"/>
      <c r="E90" s="227"/>
      <c r="F90" s="74">
        <v>0.08</v>
      </c>
      <c r="G90" s="39"/>
      <c r="H90" s="48"/>
      <c r="I90" s="48"/>
      <c r="J90" s="75">
        <f>(J87+J89)*F90</f>
        <v>0</v>
      </c>
      <c r="K90" s="30" t="s">
        <v>91</v>
      </c>
      <c r="L90" s="30" t="s">
        <v>91</v>
      </c>
      <c r="M90" s="30" t="s">
        <v>91</v>
      </c>
      <c r="N90" s="73">
        <f>SUM(N89:N89)*F90</f>
        <v>0</v>
      </c>
      <c r="O90" s="70"/>
      <c r="P90" s="26">
        <f t="shared" si="25"/>
        <v>0</v>
      </c>
      <c r="Q90" s="68"/>
      <c r="R90" s="27"/>
    </row>
    <row r="91" spans="1:18" s="28" customFormat="1" ht="16.5" hidden="1" customHeight="1" x14ac:dyDescent="0.3">
      <c r="A91" s="127" t="s">
        <v>94</v>
      </c>
      <c r="B91" s="128"/>
      <c r="C91" s="128"/>
      <c r="D91" s="128"/>
      <c r="E91" s="129"/>
      <c r="F91" s="53"/>
      <c r="G91" s="21"/>
      <c r="H91" s="21"/>
      <c r="I91" s="54"/>
      <c r="J91" s="76">
        <f>SUM(J84:J90)</f>
        <v>0</v>
      </c>
      <c r="K91" s="23" t="s">
        <v>91</v>
      </c>
      <c r="L91" s="23" t="s">
        <v>91</v>
      </c>
      <c r="M91" s="24" t="s">
        <v>91</v>
      </c>
      <c r="N91" s="73">
        <f>SUM(N84:N90)</f>
        <v>0</v>
      </c>
      <c r="O91" s="77"/>
      <c r="P91" s="49">
        <f>SUM(P84:P90)</f>
        <v>0</v>
      </c>
      <c r="Q91" s="78"/>
      <c r="R91" s="27"/>
    </row>
    <row r="92" spans="1:18" s="28" customFormat="1" ht="13.5" thickBot="1" x14ac:dyDescent="0.35">
      <c r="A92" s="79"/>
      <c r="B92" s="79"/>
      <c r="C92" s="79"/>
      <c r="D92" s="79"/>
      <c r="E92" s="80"/>
    </row>
    <row r="93" spans="1:18" ht="16.149999999999999" thickBot="1" x14ac:dyDescent="0.35">
      <c r="F93" s="228" t="s">
        <v>95</v>
      </c>
      <c r="G93" s="229"/>
      <c r="H93" s="230" t="s">
        <v>26</v>
      </c>
      <c r="I93" s="231"/>
      <c r="J93" s="231"/>
      <c r="K93" s="232"/>
      <c r="L93" s="216" t="s">
        <v>96</v>
      </c>
      <c r="M93" s="217"/>
      <c r="N93" s="217"/>
      <c r="O93" s="218"/>
      <c r="P93" s="81" t="s">
        <v>32</v>
      </c>
    </row>
    <row r="94" spans="1:18" ht="24.75" customHeight="1" x14ac:dyDescent="0.3">
      <c r="E94" s="92"/>
      <c r="F94" s="219"/>
      <c r="G94" s="220"/>
      <c r="H94" s="221" t="s">
        <v>97</v>
      </c>
      <c r="I94" s="222"/>
      <c r="J94" s="223" t="s">
        <v>98</v>
      </c>
      <c r="K94" s="224"/>
      <c r="L94" s="221" t="s">
        <v>99</v>
      </c>
      <c r="M94" s="222"/>
      <c r="N94" s="223" t="s">
        <v>100</v>
      </c>
      <c r="O94" s="224"/>
      <c r="P94" s="82" t="s">
        <v>101</v>
      </c>
    </row>
    <row r="95" spans="1:18" x14ac:dyDescent="0.3">
      <c r="F95" s="233" t="s">
        <v>102</v>
      </c>
      <c r="G95" s="234"/>
      <c r="H95" s="235">
        <f>J26</f>
        <v>210000</v>
      </c>
      <c r="I95" s="236"/>
      <c r="J95" s="237">
        <f>H95/$O$6/$O$5</f>
        <v>875</v>
      </c>
      <c r="K95" s="238"/>
      <c r="L95" s="239">
        <f>N26</f>
        <v>0</v>
      </c>
      <c r="M95" s="240"/>
      <c r="N95" s="241" t="e">
        <f t="shared" ref="N95:N105" si="26">L95/$P$6/$P$5</f>
        <v>#DIV/0!</v>
      </c>
      <c r="O95" s="242"/>
      <c r="P95" s="83">
        <f t="shared" ref="P95:P104" si="27">L95-H95</f>
        <v>-210000</v>
      </c>
    </row>
    <row r="96" spans="1:18" x14ac:dyDescent="0.3">
      <c r="F96" s="233" t="s">
        <v>103</v>
      </c>
      <c r="G96" s="234"/>
      <c r="H96" s="235">
        <f>J33</f>
        <v>0</v>
      </c>
      <c r="I96" s="236"/>
      <c r="J96" s="243">
        <f>H96/$O$6/$O$5</f>
        <v>0</v>
      </c>
      <c r="K96" s="238"/>
      <c r="L96" s="239">
        <f>N33</f>
        <v>0</v>
      </c>
      <c r="M96" s="240"/>
      <c r="N96" s="241" t="e">
        <f t="shared" si="26"/>
        <v>#DIV/0!</v>
      </c>
      <c r="O96" s="242"/>
      <c r="P96" s="83">
        <f t="shared" si="27"/>
        <v>0</v>
      </c>
    </row>
    <row r="97" spans="6:19" x14ac:dyDescent="0.3">
      <c r="F97" s="233" t="s">
        <v>104</v>
      </c>
      <c r="G97" s="234"/>
      <c r="H97" s="235">
        <f>J40</f>
        <v>0</v>
      </c>
      <c r="I97" s="236"/>
      <c r="J97" s="243">
        <f t="shared" ref="J97:J101" si="28">H97/$O$6/$O$5</f>
        <v>0</v>
      </c>
      <c r="K97" s="238"/>
      <c r="L97" s="239">
        <f>N40</f>
        <v>0</v>
      </c>
      <c r="M97" s="240"/>
      <c r="N97" s="241" t="e">
        <f t="shared" si="26"/>
        <v>#DIV/0!</v>
      </c>
      <c r="O97" s="242"/>
      <c r="P97" s="83">
        <f t="shared" si="27"/>
        <v>0</v>
      </c>
    </row>
    <row r="98" spans="6:19" x14ac:dyDescent="0.3">
      <c r="F98" s="233" t="s">
        <v>129</v>
      </c>
      <c r="G98" s="234"/>
      <c r="H98" s="235">
        <f>J50</f>
        <v>0</v>
      </c>
      <c r="I98" s="236"/>
      <c r="J98" s="244">
        <f t="shared" si="28"/>
        <v>0</v>
      </c>
      <c r="K98" s="245"/>
      <c r="L98" s="239">
        <f>N50</f>
        <v>0</v>
      </c>
      <c r="M98" s="240"/>
      <c r="N98" s="241" t="e">
        <f t="shared" si="26"/>
        <v>#DIV/0!</v>
      </c>
      <c r="O98" s="242"/>
      <c r="P98" s="83">
        <f t="shared" si="27"/>
        <v>0</v>
      </c>
    </row>
    <row r="99" spans="6:19" x14ac:dyDescent="0.3">
      <c r="F99" s="233" t="s">
        <v>105</v>
      </c>
      <c r="G99" s="234"/>
      <c r="H99" s="235">
        <f>J57</f>
        <v>0</v>
      </c>
      <c r="I99" s="236"/>
      <c r="J99" s="243">
        <f t="shared" si="28"/>
        <v>0</v>
      </c>
      <c r="K99" s="238"/>
      <c r="L99" s="239">
        <f>N57</f>
        <v>0</v>
      </c>
      <c r="M99" s="240"/>
      <c r="N99" s="241" t="e">
        <f t="shared" si="26"/>
        <v>#DIV/0!</v>
      </c>
      <c r="O99" s="242"/>
      <c r="P99" s="83">
        <f t="shared" si="27"/>
        <v>0</v>
      </c>
    </row>
    <row r="100" spans="6:19" x14ac:dyDescent="0.3">
      <c r="F100" s="233" t="s">
        <v>106</v>
      </c>
      <c r="G100" s="234"/>
      <c r="H100" s="235">
        <f>J64</f>
        <v>0</v>
      </c>
      <c r="I100" s="236"/>
      <c r="J100" s="243">
        <f t="shared" si="28"/>
        <v>0</v>
      </c>
      <c r="K100" s="238"/>
      <c r="L100" s="239">
        <f>N64</f>
        <v>0</v>
      </c>
      <c r="M100" s="240"/>
      <c r="N100" s="241" t="e">
        <f t="shared" si="26"/>
        <v>#DIV/0!</v>
      </c>
      <c r="O100" s="242"/>
      <c r="P100" s="83">
        <f t="shared" si="27"/>
        <v>0</v>
      </c>
    </row>
    <row r="101" spans="6:19" x14ac:dyDescent="0.3">
      <c r="F101" s="233" t="s">
        <v>131</v>
      </c>
      <c r="G101" s="234"/>
      <c r="H101" s="235">
        <f>J71</f>
        <v>233920</v>
      </c>
      <c r="I101" s="236"/>
      <c r="J101" s="244">
        <f t="shared" si="28"/>
        <v>974.66666666666663</v>
      </c>
      <c r="K101" s="245"/>
      <c r="L101" s="239">
        <f>N71</f>
        <v>0</v>
      </c>
      <c r="M101" s="240"/>
      <c r="N101" s="241" t="e">
        <f t="shared" si="26"/>
        <v>#DIV/0!</v>
      </c>
      <c r="O101" s="242"/>
      <c r="P101" s="83">
        <f t="shared" si="27"/>
        <v>-233920</v>
      </c>
    </row>
    <row r="102" spans="6:19" x14ac:dyDescent="0.3">
      <c r="F102" s="233" t="s">
        <v>107</v>
      </c>
      <c r="G102" s="234"/>
      <c r="H102" s="235">
        <f>J79</f>
        <v>16800</v>
      </c>
      <c r="I102" s="236"/>
      <c r="J102" s="243">
        <f>H102/O6/O5</f>
        <v>70</v>
      </c>
      <c r="K102" s="238"/>
      <c r="L102" s="239">
        <f>N79</f>
        <v>0</v>
      </c>
      <c r="M102" s="240"/>
      <c r="N102" s="241" t="e">
        <f t="shared" si="26"/>
        <v>#DIV/0!</v>
      </c>
      <c r="O102" s="242"/>
      <c r="P102" s="83">
        <f t="shared" si="27"/>
        <v>-16800</v>
      </c>
    </row>
    <row r="103" spans="6:19" x14ac:dyDescent="0.3">
      <c r="F103" s="233" t="s">
        <v>108</v>
      </c>
      <c r="G103" s="234"/>
      <c r="H103" s="235">
        <f>J80</f>
        <v>27643.200000000001</v>
      </c>
      <c r="I103" s="236"/>
      <c r="J103" s="244">
        <f>H103/O6</f>
        <v>3455.4</v>
      </c>
      <c r="K103" s="245"/>
      <c r="L103" s="239">
        <f>N80</f>
        <v>0</v>
      </c>
      <c r="M103" s="240"/>
      <c r="N103" s="241" t="e">
        <f t="shared" si="26"/>
        <v>#DIV/0!</v>
      </c>
      <c r="O103" s="242"/>
      <c r="P103" s="83">
        <f t="shared" si="27"/>
        <v>-27643.200000000001</v>
      </c>
    </row>
    <row r="104" spans="6:19" x14ac:dyDescent="0.3">
      <c r="F104" s="233" t="s">
        <v>109</v>
      </c>
      <c r="G104" s="234"/>
      <c r="H104" s="253">
        <f>J91</f>
        <v>0</v>
      </c>
      <c r="I104" s="254"/>
      <c r="J104" s="255">
        <f>H104/O6</f>
        <v>0</v>
      </c>
      <c r="K104" s="256"/>
      <c r="L104" s="239">
        <f>N91</f>
        <v>0</v>
      </c>
      <c r="M104" s="240"/>
      <c r="N104" s="241" t="e">
        <f t="shared" si="26"/>
        <v>#DIV/0!</v>
      </c>
      <c r="O104" s="242"/>
      <c r="P104" s="83">
        <f t="shared" si="27"/>
        <v>0</v>
      </c>
    </row>
    <row r="105" spans="6:19" ht="16.149999999999999" thickBot="1" x14ac:dyDescent="0.35">
      <c r="F105" s="233" t="s">
        <v>110</v>
      </c>
      <c r="G105" s="234"/>
      <c r="H105" s="246">
        <f>SUM(H95:I104)</f>
        <v>488363.2</v>
      </c>
      <c r="I105" s="247"/>
      <c r="J105" s="248">
        <f>SUM(J95:K103)</f>
        <v>5375.0666666666666</v>
      </c>
      <c r="K105" s="249"/>
      <c r="L105" s="250">
        <f>SUM(L95:M104)</f>
        <v>0</v>
      </c>
      <c r="M105" s="251"/>
      <c r="N105" s="241" t="e">
        <f t="shared" si="26"/>
        <v>#DIV/0!</v>
      </c>
      <c r="O105" s="242"/>
      <c r="P105" s="84">
        <f>SUM(P95:P104)</f>
        <v>-488363.2</v>
      </c>
    </row>
    <row r="106" spans="6:19" x14ac:dyDescent="0.3">
      <c r="S106" s="85"/>
    </row>
  </sheetData>
  <sheetProtection insertRows="0" selectLockedCells="1"/>
  <protectedRanges>
    <protectedRange password="CE28" sqref="F4:K13" name="区域1"/>
    <protectedRange password="CE28" sqref="F14:K14" name="区域1_2"/>
  </protectedRanges>
  <mergeCells count="172">
    <mergeCell ref="F105:G105"/>
    <mergeCell ref="H105:I105"/>
    <mergeCell ref="J105:K105"/>
    <mergeCell ref="L105:M105"/>
    <mergeCell ref="N105:O105"/>
    <mergeCell ref="A48:D48"/>
    <mergeCell ref="F103:G103"/>
    <mergeCell ref="H103:I103"/>
    <mergeCell ref="J103:K103"/>
    <mergeCell ref="L103:M103"/>
    <mergeCell ref="N103:O103"/>
    <mergeCell ref="F104:G104"/>
    <mergeCell ref="H104:I104"/>
    <mergeCell ref="J104:K104"/>
    <mergeCell ref="L104:M104"/>
    <mergeCell ref="N104:O104"/>
    <mergeCell ref="F101:G101"/>
    <mergeCell ref="H101:I101"/>
    <mergeCell ref="J101:K101"/>
    <mergeCell ref="L101:M101"/>
    <mergeCell ref="N101:O101"/>
    <mergeCell ref="F102:G102"/>
    <mergeCell ref="H102:I102"/>
    <mergeCell ref="J102:K102"/>
    <mergeCell ref="L102:M102"/>
    <mergeCell ref="N102:O102"/>
    <mergeCell ref="F99:G99"/>
    <mergeCell ref="H99:I99"/>
    <mergeCell ref="J99:K99"/>
    <mergeCell ref="L99:M99"/>
    <mergeCell ref="N99:O99"/>
    <mergeCell ref="F100:G100"/>
    <mergeCell ref="H100:I100"/>
    <mergeCell ref="J100:K100"/>
    <mergeCell ref="L100:M100"/>
    <mergeCell ref="N100:O100"/>
    <mergeCell ref="F97:G97"/>
    <mergeCell ref="H97:I97"/>
    <mergeCell ref="J97:K97"/>
    <mergeCell ref="L97:M97"/>
    <mergeCell ref="N97:O97"/>
    <mergeCell ref="F98:G98"/>
    <mergeCell ref="H98:I98"/>
    <mergeCell ref="J98:K98"/>
    <mergeCell ref="L98:M98"/>
    <mergeCell ref="N98:O98"/>
    <mergeCell ref="F95:G95"/>
    <mergeCell ref="H95:I95"/>
    <mergeCell ref="J95:K95"/>
    <mergeCell ref="L95:M95"/>
    <mergeCell ref="N95:O95"/>
    <mergeCell ref="F96:G96"/>
    <mergeCell ref="H96:I96"/>
    <mergeCell ref="J96:K96"/>
    <mergeCell ref="L96:M96"/>
    <mergeCell ref="N96:O96"/>
    <mergeCell ref="L93:O93"/>
    <mergeCell ref="F94:G94"/>
    <mergeCell ref="H94:I94"/>
    <mergeCell ref="J94:K94"/>
    <mergeCell ref="L94:M94"/>
    <mergeCell ref="N94:O94"/>
    <mergeCell ref="A88:E88"/>
    <mergeCell ref="A89:E89"/>
    <mergeCell ref="A90:E90"/>
    <mergeCell ref="A91:E91"/>
    <mergeCell ref="F93:G93"/>
    <mergeCell ref="H93:K93"/>
    <mergeCell ref="A82:E82"/>
    <mergeCell ref="A83:E83"/>
    <mergeCell ref="A84:E84"/>
    <mergeCell ref="A85:E85"/>
    <mergeCell ref="A86:E86"/>
    <mergeCell ref="A87:E87"/>
    <mergeCell ref="A76:E76"/>
    <mergeCell ref="A77:E77"/>
    <mergeCell ref="A78:E78"/>
    <mergeCell ref="A79:E79"/>
    <mergeCell ref="A80:E80"/>
    <mergeCell ref="B81:E81"/>
    <mergeCell ref="A71:E71"/>
    <mergeCell ref="B72:E72"/>
    <mergeCell ref="A73:E73"/>
    <mergeCell ref="A74:E74"/>
    <mergeCell ref="A75:E75"/>
    <mergeCell ref="B65:E65"/>
    <mergeCell ref="A66:E66"/>
    <mergeCell ref="A67:E67"/>
    <mergeCell ref="A68:E68"/>
    <mergeCell ref="A70:E70"/>
    <mergeCell ref="A69:E69"/>
    <mergeCell ref="A62:E62"/>
    <mergeCell ref="A63:D63"/>
    <mergeCell ref="A64:E64"/>
    <mergeCell ref="F56:J56"/>
    <mergeCell ref="A57:E57"/>
    <mergeCell ref="B58:E58"/>
    <mergeCell ref="B59:E59"/>
    <mergeCell ref="A60:E60"/>
    <mergeCell ref="A61:B61"/>
    <mergeCell ref="D61:E61"/>
    <mergeCell ref="A53:E53"/>
    <mergeCell ref="A54:B54"/>
    <mergeCell ref="C54:E54"/>
    <mergeCell ref="A55:B55"/>
    <mergeCell ref="C55:E55"/>
    <mergeCell ref="A56:E56"/>
    <mergeCell ref="A49:D49"/>
    <mergeCell ref="A50:E50"/>
    <mergeCell ref="F50:I50"/>
    <mergeCell ref="B51:E51"/>
    <mergeCell ref="A52:E52"/>
    <mergeCell ref="B43:E43"/>
    <mergeCell ref="A44:E44"/>
    <mergeCell ref="A45:E45"/>
    <mergeCell ref="A46:B46"/>
    <mergeCell ref="A47:B47"/>
    <mergeCell ref="A37:B37"/>
    <mergeCell ref="C37:E37"/>
    <mergeCell ref="A38:D38"/>
    <mergeCell ref="A40:E40"/>
    <mergeCell ref="A41:E41"/>
    <mergeCell ref="A42:R42"/>
    <mergeCell ref="C46:D46"/>
    <mergeCell ref="C47:D47"/>
    <mergeCell ref="A32:E32"/>
    <mergeCell ref="F32:J32"/>
    <mergeCell ref="A33:E33"/>
    <mergeCell ref="B34:E34"/>
    <mergeCell ref="A35:E35"/>
    <mergeCell ref="A36:E36"/>
    <mergeCell ref="B27:E27"/>
    <mergeCell ref="A28:E28"/>
    <mergeCell ref="A29:E29"/>
    <mergeCell ref="A30:B30"/>
    <mergeCell ref="C30:E30"/>
    <mergeCell ref="A31:B31"/>
    <mergeCell ref="C31:E31"/>
    <mergeCell ref="A22:C22"/>
    <mergeCell ref="D22:E22"/>
    <mergeCell ref="A23:E23"/>
    <mergeCell ref="A25:E25"/>
    <mergeCell ref="F25:J25"/>
    <mergeCell ref="A26:E26"/>
    <mergeCell ref="F26:I26"/>
    <mergeCell ref="A16:E16"/>
    <mergeCell ref="A17:E17"/>
    <mergeCell ref="A18:R18"/>
    <mergeCell ref="B19:E19"/>
    <mergeCell ref="A20:E20"/>
    <mergeCell ref="A21:E21"/>
    <mergeCell ref="A24:E24"/>
    <mergeCell ref="A15:E15"/>
    <mergeCell ref="F15:J15"/>
    <mergeCell ref="K15:N15"/>
    <mergeCell ref="O15:Q15"/>
    <mergeCell ref="F7:K7"/>
    <mergeCell ref="F8:K8"/>
    <mergeCell ref="F9:K9"/>
    <mergeCell ref="A10:E10"/>
    <mergeCell ref="F10:K10"/>
    <mergeCell ref="A11:E11"/>
    <mergeCell ref="F11:K11"/>
    <mergeCell ref="A2:R2"/>
    <mergeCell ref="A4:E4"/>
    <mergeCell ref="F4:K4"/>
    <mergeCell ref="A5:E5"/>
    <mergeCell ref="F5:K5"/>
    <mergeCell ref="F6:K6"/>
    <mergeCell ref="A12:E12"/>
    <mergeCell ref="F12:K12"/>
    <mergeCell ref="A14:R14"/>
  </mergeCells>
  <phoneticPr fontId="4" type="noConversion"/>
  <hyperlinks>
    <hyperlink ref="F9" r:id="rId1" xr:uid="{ECA82682-4351-4FC7-8A64-D0815A68CE2A}"/>
    <hyperlink ref="F5" r:id="rId2" xr:uid="{7D8AFFFF-0D0E-44A6-8DCF-3C276A2AD84F}"/>
  </hyperlinks>
  <pageMargins left="0.196527777777778" right="0.196527777777778" top="0.15625" bottom="0" header="0.15625" footer="0.196527777777778"/>
  <pageSetup paperSize="9" scale="52" orientation="landscape" r:id="rId3"/>
  <headerFooter alignWithMargins="0"/>
  <rowBreaks count="1" manualBreakCount="1">
    <brk id="5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</vt:lpstr>
      <vt:lpstr>报价!Print_Area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Sisi Wang</dc:creator>
  <cp:lastModifiedBy>凤雨 王</cp:lastModifiedBy>
  <cp:lastPrinted>2024-03-06T03:34:50Z</cp:lastPrinted>
  <dcterms:created xsi:type="dcterms:W3CDTF">2023-03-28T18:17:00Z</dcterms:created>
  <dcterms:modified xsi:type="dcterms:W3CDTF">2024-05-10T06:54:08Z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2052-4.6.1.7467</vt:lpwstr>
  </property>
  <property fmtid="{D5CDD505-2E9C-101B-9397-08002B2CF9AE}" pid="3" name="ICV">
    <vt:lpwstr>1DC30BB09C3A0220E81D3F652849C02E</vt:lpwstr>
  </property>
</Properties>
</file>