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王凤雨\Desktop\2024.1.28-1.31 沃芬用车\"/>
    </mc:Choice>
  </mc:AlternateContent>
  <xr:revisionPtr revIDLastSave="0" documentId="13_ncr:1_{A3CF7089-6107-4D13-AB87-624B7BC0FB7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报价" sheetId="7" r:id="rId1"/>
    <sheet name="用车安排" sheetId="5" r:id="rId2"/>
  </sheets>
  <definedNames>
    <definedName name="_xlnm._FilterDatabase" localSheetId="1" hidden="1">用车安排!$A$1:$G$13</definedName>
    <definedName name="_xlnm.Print_Area" localSheetId="0">报价!$A$18:$R$114</definedName>
  </definedNames>
  <calcPr calcId="191029"/>
</workbook>
</file>

<file path=xl/calcChain.xml><?xml version="1.0" encoding="utf-8"?>
<calcChain xmlns="http://schemas.openxmlformats.org/spreadsheetml/2006/main">
  <c r="J56" i="7" l="1"/>
  <c r="P71" i="7"/>
  <c r="Q71" i="7"/>
  <c r="O71" i="7"/>
  <c r="O46" i="7"/>
  <c r="O47" i="7"/>
  <c r="P47" i="7" s="1"/>
  <c r="O48" i="7"/>
  <c r="P48" i="7" s="1"/>
  <c r="O49" i="7"/>
  <c r="O50" i="7"/>
  <c r="O51" i="7"/>
  <c r="O52" i="7"/>
  <c r="P52" i="7" s="1"/>
  <c r="O53" i="7"/>
  <c r="P53" i="7" s="1"/>
  <c r="O54" i="7"/>
  <c r="P54" i="7" s="1"/>
  <c r="O55" i="7"/>
  <c r="O56" i="7"/>
  <c r="P56" i="7" s="1"/>
  <c r="J54" i="7"/>
  <c r="Q54" i="7" s="1"/>
  <c r="J50" i="7"/>
  <c r="J46" i="7"/>
  <c r="J47" i="7"/>
  <c r="J48" i="7"/>
  <c r="J49" i="7"/>
  <c r="J51" i="7"/>
  <c r="J52" i="7"/>
  <c r="J53" i="7"/>
  <c r="J55" i="7"/>
  <c r="N98" i="7"/>
  <c r="N99" i="7" s="1"/>
  <c r="P99" i="7" s="1"/>
  <c r="N96" i="7"/>
  <c r="P96" i="7" s="1"/>
  <c r="J96" i="7"/>
  <c r="J99" i="7" s="1"/>
  <c r="J100" i="7" s="1"/>
  <c r="H113" i="7" s="1"/>
  <c r="J113" i="7" s="1"/>
  <c r="N95" i="7"/>
  <c r="P95" i="7" s="1"/>
  <c r="N94" i="7"/>
  <c r="P94" i="7" s="1"/>
  <c r="N93" i="7"/>
  <c r="O88" i="7"/>
  <c r="P88" i="7" s="1"/>
  <c r="O87" i="7"/>
  <c r="P87" i="7" s="1"/>
  <c r="O86" i="7"/>
  <c r="P86" i="7" s="1"/>
  <c r="N86" i="7"/>
  <c r="Q86" i="7" s="1"/>
  <c r="O85" i="7"/>
  <c r="P85" i="7" s="1"/>
  <c r="N85" i="7"/>
  <c r="Q85" i="7" s="1"/>
  <c r="O84" i="7"/>
  <c r="P84" i="7" s="1"/>
  <c r="N84" i="7"/>
  <c r="J84" i="7"/>
  <c r="O80" i="7"/>
  <c r="P80" i="7" s="1"/>
  <c r="O79" i="7"/>
  <c r="P79" i="7" s="1"/>
  <c r="N79" i="7"/>
  <c r="J79" i="7"/>
  <c r="O78" i="7"/>
  <c r="P78" i="7" s="1"/>
  <c r="N78" i="7"/>
  <c r="J78" i="7"/>
  <c r="O77" i="7"/>
  <c r="P77" i="7" s="1"/>
  <c r="N77" i="7"/>
  <c r="J77" i="7"/>
  <c r="O76" i="7"/>
  <c r="P76" i="7" s="1"/>
  <c r="N76" i="7"/>
  <c r="Q76" i="7" s="1"/>
  <c r="O72" i="7"/>
  <c r="P72" i="7" s="1"/>
  <c r="N71" i="7"/>
  <c r="J71" i="7"/>
  <c r="O70" i="7"/>
  <c r="P70" i="7" s="1"/>
  <c r="N70" i="7"/>
  <c r="J70" i="7"/>
  <c r="O69" i="7"/>
  <c r="P69" i="7" s="1"/>
  <c r="N69" i="7"/>
  <c r="J69" i="7"/>
  <c r="O68" i="7"/>
  <c r="P68" i="7" s="1"/>
  <c r="N68" i="7"/>
  <c r="J68" i="7"/>
  <c r="O64" i="7"/>
  <c r="P64" i="7" s="1"/>
  <c r="O62" i="7"/>
  <c r="P62" i="7" s="1"/>
  <c r="N62" i="7"/>
  <c r="J62" i="7"/>
  <c r="O61" i="7"/>
  <c r="P61" i="7" s="1"/>
  <c r="N61" i="7"/>
  <c r="J61" i="7"/>
  <c r="O57" i="7"/>
  <c r="P57" i="7" s="1"/>
  <c r="N56" i="7"/>
  <c r="N53" i="7"/>
  <c r="Q53" i="7" s="1"/>
  <c r="N52" i="7"/>
  <c r="P51" i="7"/>
  <c r="N51" i="7"/>
  <c r="Q51" i="7" s="1"/>
  <c r="P50" i="7"/>
  <c r="N50" i="7"/>
  <c r="Q50" i="7" s="1"/>
  <c r="P49" i="7"/>
  <c r="N49" i="7"/>
  <c r="N48" i="7"/>
  <c r="Q48" i="7" s="1"/>
  <c r="N47" i="7"/>
  <c r="Q47" i="7" s="1"/>
  <c r="P46" i="7"/>
  <c r="N46" i="7"/>
  <c r="Q46" i="7" s="1"/>
  <c r="O45" i="7"/>
  <c r="P45" i="7" s="1"/>
  <c r="N45" i="7"/>
  <c r="J45" i="7"/>
  <c r="O40" i="7"/>
  <c r="P40" i="7" s="1"/>
  <c r="O39" i="7"/>
  <c r="P39" i="7" s="1"/>
  <c r="J38" i="7"/>
  <c r="O37" i="7"/>
  <c r="P37" i="7" s="1"/>
  <c r="N37" i="7"/>
  <c r="J37" i="7"/>
  <c r="O36" i="7"/>
  <c r="P36" i="7" s="1"/>
  <c r="N36" i="7"/>
  <c r="J36" i="7"/>
  <c r="O32" i="7"/>
  <c r="P32" i="7" s="1"/>
  <c r="O30" i="7"/>
  <c r="P30" i="7" s="1"/>
  <c r="N30" i="7"/>
  <c r="J30" i="7"/>
  <c r="O29" i="7"/>
  <c r="P29" i="7" s="1"/>
  <c r="N29" i="7"/>
  <c r="J29" i="7"/>
  <c r="O25" i="7"/>
  <c r="P25" i="7" s="1"/>
  <c r="Q24" i="7"/>
  <c r="O24" i="7"/>
  <c r="P24" i="7" s="1"/>
  <c r="O23" i="7"/>
  <c r="P23" i="7" s="1"/>
  <c r="N23" i="7"/>
  <c r="J23" i="7"/>
  <c r="J25" i="7" s="1"/>
  <c r="O22" i="7"/>
  <c r="P22" i="7" s="1"/>
  <c r="N22" i="7"/>
  <c r="Q22" i="7" s="1"/>
  <c r="O17" i="7"/>
  <c r="P17" i="7" s="1"/>
  <c r="N17" i="7"/>
  <c r="J17" i="7"/>
  <c r="Q16" i="7"/>
  <c r="O16" i="7"/>
  <c r="P16" i="7" s="1"/>
  <c r="J57" i="7" l="1"/>
  <c r="Q56" i="7"/>
  <c r="Q61" i="7"/>
  <c r="Q49" i="7"/>
  <c r="Q17" i="7"/>
  <c r="Q52" i="7"/>
  <c r="Q55" i="7"/>
  <c r="N64" i="7"/>
  <c r="L108" i="7" s="1"/>
  <c r="N72" i="7"/>
  <c r="L109" i="7" s="1"/>
  <c r="Q84" i="7"/>
  <c r="Q70" i="7"/>
  <c r="Q77" i="7"/>
  <c r="Q78" i="7"/>
  <c r="Q37" i="7"/>
  <c r="N32" i="7"/>
  <c r="Q69" i="7"/>
  <c r="Q79" i="7"/>
  <c r="J39" i="7"/>
  <c r="H106" i="7" s="1"/>
  <c r="J106" i="7" s="1"/>
  <c r="Q36" i="7"/>
  <c r="Q29" i="7"/>
  <c r="N25" i="7"/>
  <c r="L104" i="7" s="1"/>
  <c r="N39" i="7"/>
  <c r="L106" i="7" s="1"/>
  <c r="J72" i="7"/>
  <c r="N57" i="7"/>
  <c r="N80" i="7"/>
  <c r="L110" i="7" s="1"/>
  <c r="J80" i="7"/>
  <c r="H110" i="7" s="1"/>
  <c r="J110" i="7" s="1"/>
  <c r="J32" i="7"/>
  <c r="H105" i="7" s="1"/>
  <c r="J105" i="7" s="1"/>
  <c r="Q62" i="7"/>
  <c r="H104" i="7"/>
  <c r="L105" i="7"/>
  <c r="Q23" i="7"/>
  <c r="Q45" i="7"/>
  <c r="J64" i="7"/>
  <c r="H108" i="7" s="1"/>
  <c r="J108" i="7" s="1"/>
  <c r="P98" i="7"/>
  <c r="Q30" i="7"/>
  <c r="Q68" i="7"/>
  <c r="P93" i="7"/>
  <c r="N97" i="7"/>
  <c r="P97" i="7" s="1"/>
  <c r="H109" i="7" l="1"/>
  <c r="J109" i="7" s="1"/>
  <c r="J87" i="7"/>
  <c r="J88" i="7" s="1"/>
  <c r="J89" i="7" s="1"/>
  <c r="Q25" i="7"/>
  <c r="N87" i="7"/>
  <c r="Q32" i="7"/>
  <c r="P106" i="7"/>
  <c r="Q80" i="7"/>
  <c r="Q39" i="7"/>
  <c r="Q72" i="7"/>
  <c r="H107" i="7"/>
  <c r="J107" i="7" s="1"/>
  <c r="N106" i="7"/>
  <c r="J40" i="7"/>
  <c r="Q40" i="7" s="1"/>
  <c r="N40" i="7"/>
  <c r="L107" i="7"/>
  <c r="Q57" i="7"/>
  <c r="P100" i="7"/>
  <c r="Q64" i="7"/>
  <c r="N100" i="7"/>
  <c r="L113" i="7" s="1"/>
  <c r="N108" i="7"/>
  <c r="P108" i="7"/>
  <c r="J104" i="7"/>
  <c r="N107" i="7"/>
  <c r="P105" i="7"/>
  <c r="N105" i="7"/>
  <c r="P110" i="7"/>
  <c r="N110" i="7"/>
  <c r="P104" i="7"/>
  <c r="N104" i="7"/>
  <c r="N109" i="7"/>
  <c r="P109" i="7" l="1"/>
  <c r="N88" i="7"/>
  <c r="Q87" i="7"/>
  <c r="H111" i="7"/>
  <c r="J111" i="7" s="1"/>
  <c r="P107" i="7"/>
  <c r="L111" i="7"/>
  <c r="N89" i="7"/>
  <c r="P113" i="7"/>
  <c r="N113" i="7"/>
  <c r="Q88" i="7" l="1"/>
  <c r="H112" i="7"/>
  <c r="J112" i="7" s="1"/>
  <c r="J114" i="7" s="1"/>
  <c r="L112" i="7"/>
  <c r="L114" i="7" s="1"/>
  <c r="N114" i="7" s="1"/>
  <c r="N111" i="7"/>
  <c r="P111" i="7"/>
  <c r="Q89" i="7" l="1"/>
  <c r="H114" i="7"/>
  <c r="P112" i="7"/>
  <c r="P114" i="7" s="1"/>
  <c r="N112" i="7"/>
</calcChain>
</file>

<file path=xl/sharedStrings.xml><?xml version="1.0" encoding="utf-8"?>
<sst xmlns="http://schemas.openxmlformats.org/spreadsheetml/2006/main" count="460" uniqueCount="211">
  <si>
    <t>日期</t>
  </si>
  <si>
    <t>项目</t>
  </si>
  <si>
    <t>City</t>
  </si>
  <si>
    <t>Time</t>
  </si>
  <si>
    <t>Route</t>
  </si>
  <si>
    <t>No. of Pass</t>
  </si>
  <si>
    <t>Contact</t>
  </si>
  <si>
    <t>上海</t>
  </si>
  <si>
    <t>全天</t>
  </si>
  <si>
    <t>上海GL8接机</t>
  </si>
  <si>
    <t>上海-嘉兴</t>
  </si>
  <si>
    <t>嘉兴-上海包车</t>
  </si>
  <si>
    <t>嘉兴-上海</t>
  </si>
  <si>
    <t>上海接机</t>
  </si>
  <si>
    <t>上海-嘉兴包车</t>
  </si>
  <si>
    <t>嘉兴包车</t>
  </si>
  <si>
    <t>嘉兴-上海-嘉兴包车</t>
  </si>
  <si>
    <t>嘉兴</t>
  </si>
  <si>
    <t>嘉兴-上海-嘉兴</t>
  </si>
  <si>
    <t>两趟</t>
  </si>
  <si>
    <t>酒店：上海威斯汀</t>
  </si>
  <si>
    <t>酒店：嘉兴希尔顿、嘉兴万豪</t>
  </si>
  <si>
    <t>现场联系人：
1.28接机和1.29酒店出发联系
关小姐15652282898
1.29晚上可以返回酒店可以联系
吴先生13451607525</t>
  </si>
  <si>
    <t>5
1</t>
  </si>
  <si>
    <t>现场联系人：关小姐15652282898</t>
  </si>
  <si>
    <t>上海和嘉兴联系人：吴先生13451607525
接机联系人：关小姐15652282898</t>
  </si>
  <si>
    <t>08:30AM
08:45AM</t>
  </si>
  <si>
    <t>吴先生13451607525
或关小姐15652282898</t>
  </si>
  <si>
    <t>1
8</t>
  </si>
  <si>
    <t>2024/1/28
周日</t>
  </si>
  <si>
    <t>2024/1/29
周一</t>
  </si>
  <si>
    <t>2024/1/30
周二</t>
  </si>
  <si>
    <t>2024/1/31
周三</t>
  </si>
  <si>
    <t>2024/2/1
周四</t>
  </si>
  <si>
    <t>其他</t>
  </si>
  <si>
    <t>8:30一辆GL8从万豪酒店接Jim去希尔顿，跟其他人9人汇合（5位美籍，Marcos,吴先生，Cindy,翻译）
8:45另一辆GL8从希尔顿酒店等Jim的车，到了以后两辆车一起去嘉兴市南湖区凌公塘路3535号1号楼
晚上从凌公塘路3535号送客人去吃完饭（餐厅稍后更新），饭后送回两个酒店，先送大家去希尔顿，再送Jim去万豪。
希尔顿酒店：嘉兴市南湖区云东路969号
万豪酒店：嘉兴市南湖区长水街道秦逸路418号（Jim）</t>
  </si>
  <si>
    <t>嘉兴包车联系人：吴先生13451607525
送机Jim联系人：关小姐15652282898
接机联系人：罗女士13811706819
尽量举牌，省得打电话联系</t>
  </si>
  <si>
    <t>08:00AM
13:55PM</t>
  </si>
  <si>
    <t>1
8
1</t>
  </si>
  <si>
    <t>现场联系人：吴先生13451607525
或罗女士13811706819</t>
  </si>
  <si>
    <t>2个接机牌</t>
  </si>
  <si>
    <t>小瓶依云矿泉水</t>
  </si>
  <si>
    <r>
      <rPr>
        <sz val="10"/>
        <rFont val="微软雅黑"/>
        <family val="2"/>
        <charset val="134"/>
      </rPr>
      <t>18:00PM</t>
    </r>
    <r>
      <rPr>
        <sz val="10"/>
        <color theme="4"/>
        <rFont val="微软雅黑"/>
        <family val="2"/>
        <charset val="134"/>
      </rPr>
      <t xml:space="preserve">
20:55PM
23:15PM</t>
    </r>
  </si>
  <si>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</si>
  <si>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</si>
  <si>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</si>
  <si>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</si>
  <si>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</si>
  <si>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</si>
  <si>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耿吴茜 18210062127/gengwuxi@cct.cn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</si>
  <si>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</si>
  <si>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</si>
  <si>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t>2022.10.13</t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</si>
  <si>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</si>
  <si>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</si>
  <si>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t>2022.10.20</t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</si>
  <si>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</si>
  <si>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t>耿吴茜 18210062127</t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</si>
  <si>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</si>
  <si>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gengwuxi@cct.cn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</si>
  <si>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</si>
  <si>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t>沃芬会议-山东区域会议</t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</si>
  <si>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</si>
  <si>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t>济南</t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</si>
  <si>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</si>
  <si>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2022.11.18</t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</si>
  <si>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</si>
  <si>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</si>
  <si>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</si>
  <si>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</si>
  <si>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</si>
  <si>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</si>
  <si>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</si>
  <si>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</si>
  <si>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</si>
  <si>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</si>
  <si>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</si>
  <si>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</si>
  <si>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</si>
  <si>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</si>
  <si>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</si>
  <si>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</si>
  <si>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</si>
  <si>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</si>
  <si>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</si>
  <si>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</si>
  <si>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</si>
  <si>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</si>
  <si>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</si>
  <si>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</si>
  <si>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</si>
  <si>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</si>
  <si>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</si>
  <si>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</si>
  <si>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</si>
  <si>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</si>
  <si>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</si>
  <si>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</si>
  <si>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</si>
  <si>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</si>
  <si>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</si>
  <si>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</si>
  <si>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</si>
  <si>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</si>
  <si>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</si>
  <si>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</si>
  <si>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</si>
  <si>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</si>
  <si>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</si>
  <si>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</si>
  <si>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</si>
  <si>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</si>
  <si>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</si>
  <si>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</si>
  <si>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</si>
  <si>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</si>
  <si>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</si>
  <si>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</si>
  <si>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</si>
  <si>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</si>
  <si>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</si>
  <si>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</si>
  <si>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</si>
  <si>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</si>
  <si>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</si>
  <si>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</si>
  <si>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</si>
  <si>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</si>
  <si>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</si>
  <si>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</si>
  <si>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</si>
  <si>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</si>
  <si>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</si>
  <si>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</si>
  <si>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</si>
  <si>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</si>
  <si>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</si>
  <si>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</si>
  <si>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</si>
  <si>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</si>
  <si>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</si>
  <si>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</si>
  <si>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</si>
  <si>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</si>
  <si>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</si>
  <si>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</si>
  <si>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</si>
  <si>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</si>
  <si>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</si>
  <si>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</si>
  <si>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</si>
  <si>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</si>
  <si>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</si>
  <si>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</si>
  <si>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</si>
  <si>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</si>
  <si>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</si>
  <si>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</si>
  <si>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</si>
  <si>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</si>
  <si>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</si>
  <si>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</si>
  <si>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</si>
  <si>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</si>
  <si>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</si>
  <si>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</si>
  <si>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</si>
  <si>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</si>
  <si>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</si>
  <si>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</si>
  <si>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</si>
  <si>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</si>
  <si>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t>7
1</t>
  </si>
  <si>
    <r>
      <rPr>
        <b/>
        <sz val="9"/>
        <color rgb="FF000080"/>
        <rFont val="宋体"/>
        <family val="2"/>
        <charset val="134"/>
      </rPr>
      <t xml:space="preserve">商务7座用车 </t>
    </r>
    <r>
      <rPr>
        <b/>
        <sz val="9"/>
        <color indexed="18"/>
        <rFont val="Arial"/>
        <family val="2"/>
      </rPr>
      <t>GL8</t>
    </r>
    <phoneticPr fontId="10" type="noConversion"/>
  </si>
  <si>
    <t>08:30AM
13:55PM</t>
    <phoneticPr fontId="10" type="noConversion"/>
  </si>
  <si>
    <t>1月28日接机 08:30AM</t>
    <phoneticPr fontId="10" type="noConversion"/>
  </si>
  <si>
    <t>1月28日接机 13:55PM</t>
    <phoneticPr fontId="10" type="noConversion"/>
  </si>
  <si>
    <r>
      <rPr>
        <sz val="10"/>
        <color theme="4"/>
        <rFont val="微软雅黑"/>
        <family val="2"/>
        <charset val="134"/>
      </rPr>
      <t xml:space="preserve">早上8：30上海浦东机场T1接机，5位外国客人，VS250. 准备接机牌Werfen. </t>
    </r>
    <r>
      <rPr>
        <sz val="10"/>
        <rFont val="微软雅黑"/>
        <family val="2"/>
        <charset val="134"/>
      </rPr>
      <t xml:space="preserve">考虑到行李，准备两辆GL8接吧。
接机后送酒店。
</t>
    </r>
    <r>
      <rPr>
        <sz val="10"/>
        <color theme="4"/>
        <rFont val="微软雅黑"/>
        <family val="2"/>
        <charset val="134"/>
      </rPr>
      <t xml:space="preserve">下午13:55上海虹桥机场T2接机，1位外国客人Marcos，CA1557. 准备接机牌Werfen.
</t>
    </r>
    <r>
      <rPr>
        <sz val="10"/>
        <rFont val="微软雅黑"/>
        <family val="2"/>
        <charset val="134"/>
      </rPr>
      <t>接机后送酒店。
酒店：上海威斯汀，上海市黄浦区河南中路88号外滩中心。</t>
    </r>
    <phoneticPr fontId="10" type="noConversion"/>
  </si>
  <si>
    <r>
      <rPr>
        <sz val="10"/>
        <color rgb="FF000000"/>
        <rFont val="SimSun"/>
        <charset val="134"/>
      </rPr>
      <t>接机牌</t>
    </r>
    <r>
      <rPr>
        <sz val="10"/>
        <color rgb="FF000000"/>
        <rFont val="Arial"/>
        <family val="2"/>
      </rPr>
      <t>-KT</t>
    </r>
    <r>
      <rPr>
        <sz val="10"/>
        <color rgb="FF000000"/>
        <rFont val="宋体"/>
        <family val="2"/>
        <charset val="134"/>
      </rPr>
      <t>板40</t>
    </r>
    <r>
      <rPr>
        <sz val="10"/>
        <color rgb="FF000000"/>
        <rFont val="Arial"/>
        <family val="2"/>
      </rPr>
      <t>*60cm</t>
    </r>
    <phoneticPr fontId="10" type="noConversion"/>
  </si>
  <si>
    <r>
      <t>早上7：30上海威斯汀酒店出发，</t>
    </r>
    <r>
      <rPr>
        <sz val="10"/>
        <color rgb="FF00B050"/>
        <rFont val="微软雅黑"/>
        <family val="2"/>
        <charset val="134"/>
      </rPr>
      <t>7位客人（5位美籍，Marcos， 吴先生）</t>
    </r>
    <r>
      <rPr>
        <sz val="10"/>
        <rFont val="微软雅黑"/>
        <family val="2"/>
        <charset val="134"/>
      </rPr>
      <t xml:space="preserve">，两辆GL8，送到嘉兴市南湖区凌公塘路3535号1号楼
（翻译9点前自行到凌公塘路3535号1号楼等候）
</t>
    </r>
    <r>
      <rPr>
        <sz val="10"/>
        <color theme="4"/>
        <rFont val="微软雅黑"/>
        <family val="2"/>
        <charset val="134"/>
      </rPr>
      <t>下午13:55上海虹桥T2 接机，CA1557航班1位外籍客人Jim. 准备接机牌Werfen.</t>
    </r>
    <r>
      <rPr>
        <sz val="10"/>
        <rFont val="微软雅黑"/>
        <family val="2"/>
        <charset val="134"/>
      </rPr>
      <t xml:space="preserve">
接机后，送到嘉兴万豪酒店。
晚上会后，两辆GL8把7位客人从南湖区凌公塘路3535号1号楼送到希尔顿酒店。
希尔顿酒店：嘉兴市南湖区云东路969号
万豪酒店：嘉兴市南湖区长水街道秦逸路418号（Jim）</t>
    </r>
    <phoneticPr fontId="10" type="noConversion"/>
  </si>
  <si>
    <t>1月29日接机 13:55PM</t>
    <phoneticPr fontId="10" type="noConversion"/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</si>
  <si>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10" type="noConversion"/>
  </si>
  <si>
    <t>REMARKS</t>
    <phoneticPr fontId="10" type="noConversion"/>
  </si>
  <si>
    <t>上海浦东机场-上海威斯汀酒店</t>
    <phoneticPr fontId="10" type="noConversion"/>
  </si>
  <si>
    <t>上海虹桥机场-上海威斯汀酒店</t>
    <phoneticPr fontId="10" type="noConversion"/>
  </si>
  <si>
    <t>上海虹桥机场-嘉兴万豪酒店</t>
    <phoneticPr fontId="10" type="noConversion"/>
  </si>
  <si>
    <r>
      <t xml:space="preserve">07:00AM
</t>
    </r>
    <r>
      <rPr>
        <sz val="10"/>
        <color theme="4"/>
        <rFont val="微软雅黑"/>
        <family val="2"/>
        <charset val="134"/>
      </rPr>
      <t>13:55PM</t>
    </r>
    <phoneticPr fontId="10" type="noConversion"/>
  </si>
  <si>
    <t xml:space="preserve">1月29日全天包车 07:00AM </t>
    <phoneticPr fontId="10" type="noConversion"/>
  </si>
  <si>
    <t>上海威斯汀-嘉兴全天包车用车</t>
    <phoneticPr fontId="10" type="noConversion"/>
  </si>
  <si>
    <t>停车费、过路费</t>
    <phoneticPr fontId="10" type="noConversion"/>
  </si>
  <si>
    <t>预估</t>
    <phoneticPr fontId="10" type="noConversion"/>
  </si>
  <si>
    <t>按实际结算，预估</t>
    <phoneticPr fontId="10" type="noConversion"/>
  </si>
  <si>
    <t>1月30日 全天包车</t>
    <phoneticPr fontId="10" type="noConversion"/>
  </si>
  <si>
    <t>嘉兴当地</t>
    <phoneticPr fontId="10" type="noConversion"/>
  </si>
  <si>
    <r>
      <rPr>
        <sz val="10"/>
        <rFont val="宋体"/>
        <family val="2"/>
        <charset val="134"/>
      </rPr>
      <t>全天8小时100公里，超时；超时</t>
    </r>
    <r>
      <rPr>
        <sz val="10"/>
        <rFont val="Arial"/>
        <family val="2"/>
      </rPr>
      <t>60</t>
    </r>
    <r>
      <rPr>
        <sz val="10"/>
        <rFont val="宋体"/>
        <family val="2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2"/>
        <charset val="134"/>
      </rPr>
      <t>小时，超</t>
    </r>
    <r>
      <rPr>
        <sz val="10"/>
        <rFont val="Arial"/>
        <family val="2"/>
      </rPr>
      <t>8</t>
    </r>
    <r>
      <rPr>
        <sz val="10"/>
        <rFont val="宋体"/>
        <family val="2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2"/>
        <charset val="134"/>
      </rPr>
      <t>公里，不含停车费和路桥费</t>
    </r>
    <phoneticPr fontId="10" type="noConversion"/>
  </si>
  <si>
    <t>不含停车费和路桥费</t>
    <phoneticPr fontId="10" type="noConversion"/>
  </si>
  <si>
    <r>
      <t xml:space="preserve">早上两辆GL8从希尔顿接8位客人（5位美籍，Marcos,吴先生，翻译）去嘉兴市南湖区凌公塘路3535号1号楼，出发时间提前一天提前跟客人商量。晚上这两辆车送8位客人回希尔顿酒店。
</t>
    </r>
    <r>
      <rPr>
        <sz val="10"/>
        <color theme="4"/>
        <rFont val="微软雅黑"/>
        <family val="2"/>
        <charset val="134"/>
      </rPr>
      <t>早上8:00另外一辆GL8万豪酒店举Werfen牌接Jim,送到上海虹桥机场T2，11:00起飞，航班MU5107。随后就在机场等着接罗女士。</t>
    </r>
    <r>
      <rPr>
        <sz val="10"/>
        <rFont val="微软雅黑"/>
        <family val="2"/>
        <charset val="134"/>
      </rPr>
      <t xml:space="preserve">
</t>
    </r>
    <r>
      <rPr>
        <sz val="10"/>
        <color theme="4"/>
        <rFont val="微软雅黑"/>
        <family val="2"/>
        <charset val="134"/>
      </rPr>
      <t xml:space="preserve">下午13:55上海虹桥T2 接机，CA1557航班1位客人罗女士. 举接机牌Werfen. 接到后送罗女士去嘉兴希尔顿酒店入住。
</t>
    </r>
    <r>
      <rPr>
        <sz val="10"/>
        <rFont val="微软雅黑"/>
        <family val="2"/>
        <charset val="134"/>
      </rPr>
      <t xml:space="preserve">
希尔顿酒店：嘉兴市南湖区云东路969号
万豪酒店：嘉兴市南湖区长水街道秦逸路418号（Jim）</t>
    </r>
    <phoneticPr fontId="10" type="noConversion"/>
  </si>
  <si>
    <t>今天需要两辆GL8嘉兴包车
第三辆GL8嘉兴-上海-嘉兴接送机</t>
    <phoneticPr fontId="10" type="noConversion"/>
  </si>
  <si>
    <t>1月31日 全天包车</t>
    <phoneticPr fontId="10" type="noConversion"/>
  </si>
  <si>
    <t>1月31日 接送机</t>
    <phoneticPr fontId="10" type="noConversion"/>
  </si>
  <si>
    <t>嘉兴-上海包车</t>
    <phoneticPr fontId="10" type="noConversion"/>
  </si>
  <si>
    <t>早上两辆GL8从希尔顿接9位客人（5位美籍，Marcos,吴先生，罗女士，翻译）去嘉兴市南湖区凌公塘路3535号1号楼，出发时间提前一天提前跟客人商量。
下午6点嘉兴市南湖区凌公塘路3535号1号楼出发，还是这两辆GL8，送机。
一辆送4人（Marcos,吴先生，罗女士，翻译）去上海虹桥T2 ，HU7610航班，20：55起飞。翻译上海人，可能中途下车。
一辆送5人（5位美籍）去上海浦东T2 ，UA890航班，23：15起飞。 
希尔顿酒店：嘉兴市南湖区云东路969号</t>
    <phoneticPr fontId="10" type="noConversion"/>
  </si>
  <si>
    <t>2月1日 嘉宾包车+送机</t>
    <phoneticPr fontId="10" type="noConversion"/>
  </si>
  <si>
    <r>
      <rPr>
        <b/>
        <sz val="9"/>
        <color rgb="FF000080"/>
        <rFont val="宋体"/>
        <family val="2"/>
        <charset val="134"/>
      </rPr>
      <t>嘉兴包车</t>
    </r>
    <r>
      <rPr>
        <b/>
        <sz val="9"/>
        <color indexed="18"/>
        <rFont val="Arial"/>
        <family val="2"/>
      </rPr>
      <t>-</t>
    </r>
    <r>
      <rPr>
        <b/>
        <sz val="9"/>
        <color rgb="FF000080"/>
        <rFont val="宋体"/>
        <family val="2"/>
        <charset val="134"/>
      </rPr>
      <t>上海浦东机场送机</t>
    </r>
    <phoneticPr fontId="10" type="noConversion"/>
  </si>
  <si>
    <r>
      <rPr>
        <b/>
        <sz val="9"/>
        <color rgb="FF000080"/>
        <rFont val="宋体"/>
        <family val="2"/>
        <charset val="134"/>
      </rPr>
      <t>嘉兴</t>
    </r>
    <r>
      <rPr>
        <b/>
        <sz val="9"/>
        <color indexed="18"/>
        <rFont val="Arial"/>
        <family val="2"/>
      </rPr>
      <t>-</t>
    </r>
    <r>
      <rPr>
        <b/>
        <sz val="9"/>
        <color rgb="FF000080"/>
        <rFont val="宋体"/>
        <family val="2"/>
        <charset val="134"/>
      </rPr>
      <t>上海虹桥送机</t>
    </r>
    <r>
      <rPr>
        <b/>
        <sz val="9"/>
        <color rgb="FF000080"/>
        <rFont val="Arial"/>
        <family val="2"/>
      </rPr>
      <t>&amp;</t>
    </r>
    <r>
      <rPr>
        <b/>
        <sz val="9"/>
        <color rgb="FF000080"/>
        <rFont val="宋体"/>
        <family val="2"/>
        <charset val="134"/>
      </rPr>
      <t>上海虹桥</t>
    </r>
    <r>
      <rPr>
        <b/>
        <sz val="9"/>
        <color rgb="FF000080"/>
        <rFont val="Arial"/>
        <family val="2"/>
      </rPr>
      <t>-</t>
    </r>
    <r>
      <rPr>
        <b/>
        <sz val="9"/>
        <color rgb="FF000080"/>
        <rFont val="宋体"/>
        <family val="2"/>
        <charset val="134"/>
      </rPr>
      <t>嘉兴接机</t>
    </r>
    <phoneticPr fontId="10" type="noConversion"/>
  </si>
  <si>
    <r>
      <t>29</t>
    </r>
    <r>
      <rPr>
        <b/>
        <sz val="9"/>
        <color rgb="FF000080"/>
        <rFont val="宋体"/>
        <family val="2"/>
        <charset val="134"/>
      </rPr>
      <t>日、</t>
    </r>
    <r>
      <rPr>
        <b/>
        <sz val="9"/>
        <color indexed="18"/>
        <rFont val="Arial"/>
        <family val="2"/>
      </rPr>
      <t>30</t>
    </r>
    <r>
      <rPr>
        <b/>
        <sz val="9"/>
        <color rgb="FF000080"/>
        <rFont val="宋体"/>
        <family val="2"/>
        <charset val="134"/>
      </rPr>
      <t>日、31日</t>
    </r>
    <phoneticPr fontId="10" type="noConversion"/>
  </si>
  <si>
    <r>
      <rPr>
        <b/>
        <sz val="9"/>
        <color rgb="FF000080"/>
        <rFont val="宋体"/>
        <family val="2"/>
        <charset val="134"/>
      </rPr>
      <t>司机食宿费（上海</t>
    </r>
    <r>
      <rPr>
        <b/>
        <sz val="9"/>
        <color rgb="FF000080"/>
        <rFont val="Arial"/>
        <family val="2"/>
      </rPr>
      <t>-</t>
    </r>
    <r>
      <rPr>
        <b/>
        <sz val="9"/>
        <color rgb="FF000080"/>
        <rFont val="宋体"/>
        <family val="2"/>
        <charset val="134"/>
      </rPr>
      <t>嘉兴）</t>
    </r>
    <phoneticPr fontId="10" type="noConversion"/>
  </si>
  <si>
    <t>小瓶依云水</t>
    <phoneticPr fontId="10" type="noConversion"/>
  </si>
  <si>
    <t>每人每天2瓶预估</t>
    <phoneticPr fontId="10" type="noConversion"/>
  </si>
  <si>
    <t>预估3箱72瓶</t>
    <phoneticPr fontId="10" type="noConversion"/>
  </si>
  <si>
    <t>按实际结算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</si>
</sst>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58">
    <font>
      <sz val="10"/>
      <color theme="1"/>
      <name val="Verdana"/>
      <charset val="134"/>
    </font>
    <font>
      <sz val="11"/>
      <color theme="1"/>
      <name val="等线"/>
      <family val="2"/>
      <scheme val="minor"/>
    </font>
    <font>
      <sz val="10"/>
      <name val="微软雅黑"/>
      <family val="2"/>
      <charset val="134"/>
    </font>
    <font>
      <sz val="10"/>
      <name val="Verdana"/>
      <family val="2"/>
    </font>
    <font>
      <sz val="12"/>
      <color theme="1"/>
      <name val="微软雅黑"/>
      <family val="2"/>
      <charset val="134"/>
    </font>
    <font>
      <sz val="11"/>
      <name val="等线"/>
      <family val="2"/>
      <scheme val="minor"/>
    </font>
    <font>
      <b/>
      <sz val="12"/>
      <color theme="1"/>
      <name val="Verdana"/>
      <family val="2"/>
    </font>
    <font>
      <sz val="10"/>
      <color theme="4"/>
      <name val="微软雅黑"/>
      <family val="2"/>
      <charset val="134"/>
    </font>
    <font>
      <strike/>
      <sz val="10"/>
      <name val="微软雅黑"/>
      <family val="2"/>
      <charset val="134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SimSun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sz val="10"/>
      <color rgb="FF00B050"/>
      <name val="微软雅黑"/>
      <family val="2"/>
      <charset val="134"/>
    </font>
    <font>
      <b/>
      <sz val="9"/>
      <color rgb="FF000080"/>
      <name val="宋体"/>
      <family val="2"/>
      <charset val="134"/>
    </font>
    <font>
      <b/>
      <sz val="9"/>
      <color rgb="FF000080"/>
      <name val="Arial"/>
      <family val="2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sz val="10"/>
      <name val="Arial"/>
      <family val="2"/>
      <charset val="134"/>
    </font>
    <font>
      <sz val="10"/>
      <color rgb="FF000000"/>
      <name val="Arial"/>
      <family val="2"/>
      <charset val="134"/>
    </font>
    <font>
      <b/>
      <sz val="9"/>
      <color rgb="FF000080"/>
      <name val="Arial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4" tint="0.399792474135563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9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  <xf numFmtId="177" fontId="3" fillId="0" borderId="0" applyFont="0" applyFill="0" applyBorder="0" applyAlignment="0" applyProtection="0"/>
  </cellStyleXfs>
  <cellXfs count="2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2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20" fontId="2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20" fontId="2" fillId="0" borderId="1" xfId="0" quotePrefix="1" applyNumberFormat="1" applyFont="1" applyBorder="1" applyAlignment="1">
      <alignment horizontal="left" vertical="center" wrapText="1"/>
    </xf>
    <xf numFmtId="0" fontId="8" fillId="0" borderId="0" xfId="0" applyFont="1">
      <alignment vertical="center"/>
    </xf>
    <xf numFmtId="20" fontId="7" fillId="0" borderId="1" xfId="0" quotePrefix="1" applyNumberFormat="1" applyFont="1" applyBorder="1" applyAlignment="1">
      <alignment horizontal="left" vertical="center" wrapText="1"/>
    </xf>
    <xf numFmtId="0" fontId="9" fillId="4" borderId="0" xfId="1" applyFill="1" applyAlignment="1">
      <alignment vertical="center"/>
    </xf>
    <xf numFmtId="0" fontId="9" fillId="0" borderId="0" xfId="1" applyAlignment="1">
      <alignment vertical="center"/>
    </xf>
    <xf numFmtId="0" fontId="13" fillId="0" borderId="0" xfId="2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5" fillId="5" borderId="7" xfId="2" applyFont="1" applyFill="1" applyBorder="1" applyAlignment="1" applyProtection="1">
      <alignment horizontal="left" vertical="center"/>
      <protection locked="0"/>
    </xf>
    <xf numFmtId="0" fontId="15" fillId="5" borderId="8" xfId="2" applyFont="1" applyFill="1" applyBorder="1" applyAlignment="1" applyProtection="1">
      <alignment horizontal="left" vertical="center"/>
      <protection locked="0"/>
    </xf>
    <xf numFmtId="0" fontId="15" fillId="5" borderId="9" xfId="2" applyFont="1" applyFill="1" applyBorder="1" applyAlignment="1" applyProtection="1">
      <alignment horizontal="left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vertical="center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3" fillId="6" borderId="10" xfId="2" applyFont="1" applyFill="1" applyBorder="1" applyAlignment="1" applyProtection="1">
      <alignment horizontal="center" vertical="center" wrapText="1"/>
      <protection locked="0"/>
    </xf>
    <xf numFmtId="0" fontId="21" fillId="0" borderId="11" xfId="2" applyFont="1" applyBorder="1" applyAlignment="1" applyProtection="1">
      <alignment vertical="center"/>
      <protection locked="0"/>
    </xf>
    <xf numFmtId="0" fontId="21" fillId="7" borderId="11" xfId="2" applyFont="1" applyFill="1" applyBorder="1" applyAlignment="1" applyProtection="1">
      <alignment vertical="center"/>
      <protection locked="0"/>
    </xf>
    <xf numFmtId="0" fontId="21" fillId="0" borderId="1" xfId="2" applyFont="1" applyBorder="1" applyAlignment="1" applyProtection="1">
      <alignment vertical="center"/>
      <protection locked="0"/>
    </xf>
    <xf numFmtId="0" fontId="21" fillId="7" borderId="1" xfId="2" applyFont="1" applyFill="1" applyBorder="1" applyAlignment="1" applyProtection="1">
      <alignment vertical="center"/>
      <protection locked="0"/>
    </xf>
    <xf numFmtId="0" fontId="15" fillId="0" borderId="0" xfId="2" applyFont="1" applyAlignment="1" applyProtection="1">
      <alignment horizontal="left" vertical="center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26" fillId="6" borderId="1" xfId="2" applyFont="1" applyFill="1" applyBorder="1" applyAlignment="1" applyProtection="1">
      <alignment horizontal="center" vertical="center"/>
      <protection locked="0"/>
    </xf>
    <xf numFmtId="0" fontId="9" fillId="0" borderId="0" xfId="1" applyAlignment="1" applyProtection="1">
      <alignment vertical="center"/>
      <protection locked="0"/>
    </xf>
    <xf numFmtId="0" fontId="18" fillId="0" borderId="1" xfId="2" applyFont="1" applyBorder="1" applyAlignment="1" applyProtection="1">
      <alignment vertical="center"/>
      <protection locked="0"/>
    </xf>
    <xf numFmtId="0" fontId="13" fillId="6" borderId="1" xfId="2" applyFont="1" applyFill="1" applyBorder="1" applyAlignment="1" applyProtection="1">
      <alignment horizontal="center" vertical="center"/>
      <protection locked="0"/>
    </xf>
    <xf numFmtId="176" fontId="23" fillId="0" borderId="1" xfId="2" applyNumberFormat="1" applyFont="1" applyBorder="1" applyAlignment="1">
      <alignment vertical="center"/>
    </xf>
    <xf numFmtId="0" fontId="13" fillId="9" borderId="1" xfId="2" applyFont="1" applyFill="1" applyBorder="1" applyAlignment="1" applyProtection="1">
      <alignment horizontal="center" vertical="center"/>
      <protection locked="0"/>
    </xf>
    <xf numFmtId="177" fontId="13" fillId="9" borderId="1" xfId="4" applyFont="1" applyFill="1" applyBorder="1" applyAlignment="1" applyProtection="1">
      <alignment vertical="center"/>
      <protection locked="0"/>
    </xf>
    <xf numFmtId="176" fontId="23" fillId="9" borderId="1" xfId="2" applyNumberFormat="1" applyFont="1" applyFill="1" applyBorder="1" applyAlignment="1">
      <alignment vertical="center"/>
    </xf>
    <xf numFmtId="43" fontId="13" fillId="10" borderId="1" xfId="2" applyNumberFormat="1" applyFont="1" applyFill="1" applyBorder="1" applyAlignment="1">
      <alignment vertical="center"/>
    </xf>
    <xf numFmtId="0" fontId="13" fillId="0" borderId="1" xfId="1" applyFont="1" applyBorder="1" applyAlignment="1" applyProtection="1">
      <alignment vertical="center"/>
      <protection locked="0"/>
    </xf>
    <xf numFmtId="0" fontId="13" fillId="0" borderId="0" xfId="1" applyFont="1" applyAlignment="1">
      <alignment vertical="center"/>
    </xf>
    <xf numFmtId="9" fontId="18" fillId="0" borderId="1" xfId="2" applyNumberFormat="1" applyFont="1" applyBorder="1" applyAlignment="1" applyProtection="1">
      <alignment horizontal="left" vertical="center" wrapText="1"/>
      <protection locked="0"/>
    </xf>
    <xf numFmtId="0" fontId="18" fillId="9" borderId="1" xfId="2" applyFont="1" applyFill="1" applyBorder="1" applyAlignment="1" applyProtection="1">
      <alignment horizontal="center" vertical="center" wrapText="1"/>
      <protection locked="0"/>
    </xf>
    <xf numFmtId="0" fontId="18" fillId="9" borderId="1" xfId="2" applyFont="1" applyFill="1" applyBorder="1" applyAlignment="1" applyProtection="1">
      <alignment horizontal="center" vertical="center"/>
      <protection locked="0"/>
    </xf>
    <xf numFmtId="176" fontId="23" fillId="12" borderId="1" xfId="2" applyNumberFormat="1" applyFont="1" applyFill="1" applyBorder="1" applyAlignment="1">
      <alignment vertical="center"/>
    </xf>
    <xf numFmtId="0" fontId="26" fillId="5" borderId="1" xfId="2" applyFont="1" applyFill="1" applyBorder="1" applyAlignment="1" applyProtection="1">
      <alignment horizontal="center" vertical="center" wrapText="1"/>
      <protection locked="0"/>
    </xf>
    <xf numFmtId="0" fontId="15" fillId="5" borderId="1" xfId="2" applyFont="1" applyFill="1" applyBorder="1" applyAlignment="1" applyProtection="1">
      <alignment vertical="center" wrapText="1"/>
      <protection locked="0"/>
    </xf>
    <xf numFmtId="0" fontId="13" fillId="6" borderId="1" xfId="2" applyFont="1" applyFill="1" applyBorder="1" applyAlignment="1" applyProtection="1">
      <alignment horizontal="center" vertical="center" wrapText="1"/>
      <protection locked="0"/>
    </xf>
    <xf numFmtId="0" fontId="26" fillId="6" borderId="1" xfId="2" applyFont="1" applyFill="1" applyBorder="1" applyAlignment="1" applyProtection="1">
      <alignment horizontal="center" vertical="center" wrapText="1"/>
      <protection locked="0"/>
    </xf>
    <xf numFmtId="0" fontId="26" fillId="6" borderId="1" xfId="2" applyFont="1" applyFill="1" applyBorder="1" applyAlignment="1" applyProtection="1">
      <alignment vertical="center"/>
      <protection locked="0"/>
    </xf>
    <xf numFmtId="0" fontId="26" fillId="6" borderId="1" xfId="1" applyFont="1" applyFill="1" applyBorder="1" applyAlignment="1" applyProtection="1">
      <alignment vertical="center"/>
      <protection locked="0"/>
    </xf>
    <xf numFmtId="0" fontId="18" fillId="6" borderId="1" xfId="2" applyFont="1" applyFill="1" applyBorder="1" applyAlignment="1" applyProtection="1">
      <alignment horizontal="center" vertical="center" wrapText="1"/>
      <protection locked="0"/>
    </xf>
    <xf numFmtId="0" fontId="18" fillId="6" borderId="1" xfId="2" applyFont="1" applyFill="1" applyBorder="1" applyAlignment="1" applyProtection="1">
      <alignment vertical="center" wrapText="1"/>
      <protection locked="0"/>
    </xf>
    <xf numFmtId="0" fontId="13" fillId="6" borderId="1" xfId="1" applyFont="1" applyFill="1" applyBorder="1" applyAlignment="1" applyProtection="1">
      <alignment vertical="center"/>
      <protection locked="0"/>
    </xf>
    <xf numFmtId="0" fontId="18" fillId="0" borderId="1" xfId="2" applyFont="1" applyBorder="1" applyAlignment="1" applyProtection="1">
      <alignment horizontal="center" vertical="center" wrapText="1"/>
      <protection locked="0"/>
    </xf>
    <xf numFmtId="0" fontId="35" fillId="0" borderId="1" xfId="2" applyFont="1" applyBorder="1" applyAlignment="1" applyProtection="1">
      <alignment horizontal="center" vertical="center" wrapText="1"/>
      <protection locked="0"/>
    </xf>
    <xf numFmtId="0" fontId="35" fillId="0" borderId="1" xfId="2" applyFont="1" applyBorder="1" applyAlignment="1" applyProtection="1">
      <alignment horizontal="center" vertical="center"/>
      <protection locked="0"/>
    </xf>
    <xf numFmtId="43" fontId="13" fillId="0" borderId="1" xfId="2" applyNumberFormat="1" applyFont="1" applyBorder="1" applyAlignment="1">
      <alignment vertical="center"/>
    </xf>
    <xf numFmtId="43" fontId="13" fillId="9" borderId="1" xfId="2" applyNumberFormat="1" applyFont="1" applyFill="1" applyBorder="1" applyAlignment="1">
      <alignment vertical="center"/>
    </xf>
    <xf numFmtId="0" fontId="20" fillId="0" borderId="1" xfId="1" applyFont="1" applyBorder="1" applyAlignment="1" applyProtection="1">
      <alignment vertical="center"/>
      <protection locked="0"/>
    </xf>
    <xf numFmtId="0" fontId="18" fillId="6" borderId="1" xfId="2" applyFont="1" applyFill="1" applyBorder="1" applyAlignment="1" applyProtection="1">
      <alignment horizontal="center" vertical="center"/>
      <protection locked="0"/>
    </xf>
    <xf numFmtId="176" fontId="23" fillId="10" borderId="1" xfId="2" applyNumberFormat="1" applyFont="1" applyFill="1" applyBorder="1" applyAlignment="1">
      <alignment vertical="center"/>
    </xf>
    <xf numFmtId="0" fontId="18" fillId="11" borderId="8" xfId="2" applyFont="1" applyFill="1" applyBorder="1" applyAlignment="1" applyProtection="1">
      <alignment horizontal="left" vertical="center"/>
      <protection locked="0"/>
    </xf>
    <xf numFmtId="0" fontId="18" fillId="0" borderId="1" xfId="2" applyFont="1" applyBorder="1" applyAlignment="1" applyProtection="1">
      <alignment horizontal="left" vertical="center" wrapText="1"/>
      <protection locked="0"/>
    </xf>
    <xf numFmtId="0" fontId="17" fillId="0" borderId="1" xfId="1" applyFont="1" applyBorder="1" applyAlignment="1" applyProtection="1">
      <alignment vertical="center"/>
      <protection locked="0"/>
    </xf>
    <xf numFmtId="0" fontId="18" fillId="6" borderId="1" xfId="2" applyFont="1" applyFill="1" applyBorder="1" applyAlignment="1" applyProtection="1">
      <alignment vertical="center"/>
      <protection locked="0"/>
    </xf>
    <xf numFmtId="177" fontId="13" fillId="6" borderId="1" xfId="4" applyFont="1" applyFill="1" applyBorder="1" applyAlignment="1" applyProtection="1">
      <alignment vertical="center"/>
      <protection locked="0"/>
    </xf>
    <xf numFmtId="0" fontId="15" fillId="6" borderId="1" xfId="2" applyFont="1" applyFill="1" applyBorder="1" applyAlignment="1" applyProtection="1">
      <alignment vertical="center" wrapText="1"/>
      <protection locked="0"/>
    </xf>
    <xf numFmtId="0" fontId="18" fillId="0" borderId="9" xfId="2" applyFont="1" applyBorder="1" applyAlignment="1" applyProtection="1">
      <alignment vertical="center"/>
      <protection locked="0"/>
    </xf>
    <xf numFmtId="0" fontId="18" fillId="11" borderId="9" xfId="2" applyFont="1" applyFill="1" applyBorder="1" applyAlignment="1" applyProtection="1">
      <alignment vertical="center"/>
      <protection locked="0"/>
    </xf>
    <xf numFmtId="0" fontId="38" fillId="11" borderId="7" xfId="2" applyFont="1" applyFill="1" applyBorder="1" applyAlignment="1" applyProtection="1">
      <alignment horizontal="left" vertical="center"/>
      <protection locked="0"/>
    </xf>
    <xf numFmtId="0" fontId="18" fillId="0" borderId="9" xfId="2" applyFont="1" applyBorder="1" applyAlignment="1" applyProtection="1">
      <alignment horizontal="center" vertical="center" wrapText="1"/>
      <protection locked="0"/>
    </xf>
    <xf numFmtId="0" fontId="41" fillId="11" borderId="9" xfId="2" applyFont="1" applyFill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left" vertical="center" wrapText="1"/>
      <protection locked="0"/>
    </xf>
    <xf numFmtId="0" fontId="19" fillId="11" borderId="8" xfId="2" applyFont="1" applyFill="1" applyBorder="1" applyAlignment="1" applyProtection="1">
      <alignment vertical="center"/>
      <protection locked="0"/>
    </xf>
    <xf numFmtId="43" fontId="13" fillId="0" borderId="1" xfId="2" applyNumberFormat="1" applyFont="1" applyBorder="1"/>
    <xf numFmtId="43" fontId="13" fillId="12" borderId="1" xfId="2" applyNumberFormat="1" applyFont="1" applyFill="1" applyBorder="1" applyAlignment="1">
      <alignment vertical="center"/>
    </xf>
    <xf numFmtId="0" fontId="2" fillId="6" borderId="1" xfId="2" applyFont="1" applyFill="1" applyBorder="1" applyAlignment="1" applyProtection="1">
      <alignment horizontal="center" vertical="center" wrapText="1"/>
      <protection locked="0"/>
    </xf>
    <xf numFmtId="0" fontId="18" fillId="5" borderId="1" xfId="2" applyFont="1" applyFill="1" applyBorder="1" applyAlignment="1" applyProtection="1">
      <alignment horizontal="left" vertical="center" wrapText="1"/>
      <protection locked="0"/>
    </xf>
    <xf numFmtId="0" fontId="18" fillId="5" borderId="1" xfId="2" applyFont="1" applyFill="1" applyBorder="1" applyAlignment="1" applyProtection="1">
      <alignment horizontal="center" vertical="center" wrapText="1"/>
      <protection locked="0"/>
    </xf>
    <xf numFmtId="0" fontId="18" fillId="5" borderId="1" xfId="2" applyFont="1" applyFill="1" applyBorder="1" applyAlignment="1" applyProtection="1">
      <alignment horizontal="center" vertical="center"/>
      <protection locked="0"/>
    </xf>
    <xf numFmtId="43" fontId="13" fillId="5" borderId="1" xfId="2" applyNumberFormat="1" applyFont="1" applyFill="1" applyBorder="1" applyAlignment="1" applyProtection="1">
      <alignment vertical="center"/>
      <protection locked="0"/>
    </xf>
    <xf numFmtId="43" fontId="13" fillId="9" borderId="1" xfId="2" applyNumberFormat="1" applyFont="1" applyFill="1" applyBorder="1" applyAlignment="1" applyProtection="1">
      <alignment vertical="center"/>
      <protection locked="0"/>
    </xf>
    <xf numFmtId="178" fontId="13" fillId="5" borderId="1" xfId="2" applyNumberFormat="1" applyFont="1" applyFill="1" applyBorder="1" applyAlignment="1" applyProtection="1">
      <alignment horizontal="center" vertical="center"/>
      <protection locked="0"/>
    </xf>
    <xf numFmtId="4" fontId="13" fillId="5" borderId="1" xfId="2" applyNumberFormat="1" applyFont="1" applyFill="1" applyBorder="1" applyAlignment="1" applyProtection="1">
      <alignment vertical="center"/>
      <protection locked="0"/>
    </xf>
    <xf numFmtId="9" fontId="18" fillId="5" borderId="1" xfId="2" applyNumberFormat="1" applyFont="1" applyFill="1" applyBorder="1" applyAlignment="1" applyProtection="1">
      <alignment horizontal="left" vertical="center" wrapText="1"/>
      <protection locked="0"/>
    </xf>
    <xf numFmtId="176" fontId="23" fillId="12" borderId="1" xfId="2" applyNumberFormat="1" applyFont="1" applyFill="1" applyBorder="1" applyAlignment="1" applyProtection="1">
      <alignment vertical="center"/>
      <protection locked="0"/>
    </xf>
    <xf numFmtId="9" fontId="18" fillId="6" borderId="1" xfId="2" applyNumberFormat="1" applyFont="1" applyFill="1" applyBorder="1" applyAlignment="1" applyProtection="1">
      <alignment horizontal="left" vertical="center" wrapText="1"/>
      <protection locked="0"/>
    </xf>
    <xf numFmtId="43" fontId="13" fillId="6" borderId="1" xfId="2" applyNumberFormat="1" applyFont="1" applyFill="1" applyBorder="1" applyAlignment="1" applyProtection="1">
      <alignment vertical="center"/>
      <protection locked="0"/>
    </xf>
    <xf numFmtId="176" fontId="13" fillId="6" borderId="1" xfId="2" applyNumberFormat="1" applyFont="1" applyFill="1" applyBorder="1" applyAlignment="1" applyProtection="1">
      <alignment vertical="center"/>
      <protection locked="0"/>
    </xf>
    <xf numFmtId="178" fontId="23" fillId="5" borderId="1" xfId="2" applyNumberFormat="1" applyFont="1" applyFill="1" applyBorder="1" applyAlignment="1" applyProtection="1">
      <alignment horizontal="center" vertical="center"/>
      <protection locked="0"/>
    </xf>
    <xf numFmtId="176" fontId="23" fillId="5" borderId="1" xfId="2" applyNumberFormat="1" applyFont="1" applyFill="1" applyBorder="1" applyAlignment="1" applyProtection="1">
      <alignment vertical="center"/>
      <protection locked="0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26" fillId="6" borderId="20" xfId="1" applyFont="1" applyFill="1" applyBorder="1" applyAlignment="1">
      <alignment horizontal="center" vertical="center"/>
    </xf>
    <xf numFmtId="0" fontId="26" fillId="6" borderId="24" xfId="1" applyFont="1" applyFill="1" applyBorder="1" applyAlignment="1">
      <alignment horizontal="center" vertical="center"/>
    </xf>
    <xf numFmtId="43" fontId="13" fillId="10" borderId="26" xfId="2" applyNumberFormat="1" applyFont="1" applyFill="1" applyBorder="1" applyAlignment="1">
      <alignment vertical="center"/>
    </xf>
    <xf numFmtId="176" fontId="23" fillId="10" borderId="30" xfId="2" applyNumberFormat="1" applyFont="1" applyFill="1" applyBorder="1" applyAlignment="1">
      <alignment vertical="center"/>
    </xf>
    <xf numFmtId="0" fontId="48" fillId="0" borderId="0" xfId="1" applyFont="1" applyAlignment="1">
      <alignment vertical="center"/>
    </xf>
    <xf numFmtId="0" fontId="1" fillId="0" borderId="0" xfId="0" applyFont="1">
      <alignment vertical="center"/>
    </xf>
    <xf numFmtId="58" fontId="42" fillId="11" borderId="9" xfId="2" applyNumberFormat="1" applyFont="1" applyFill="1" applyBorder="1" applyAlignment="1" applyProtection="1">
      <alignment horizontal="left" vertical="center" wrapText="1"/>
      <protection locked="0"/>
    </xf>
    <xf numFmtId="0" fontId="50" fillId="11" borderId="9" xfId="2" applyFont="1" applyFill="1" applyBorder="1" applyAlignment="1" applyProtection="1">
      <alignment horizontal="left" vertical="center" wrapText="1"/>
      <protection locked="0"/>
    </xf>
    <xf numFmtId="0" fontId="54" fillId="0" borderId="1" xfId="1" applyFont="1" applyBorder="1" applyAlignment="1" applyProtection="1">
      <alignment vertical="center"/>
      <protection locked="0"/>
    </xf>
    <xf numFmtId="0" fontId="50" fillId="11" borderId="9" xfId="2" applyFont="1" applyFill="1" applyBorder="1" applyAlignment="1" applyProtection="1">
      <alignment vertical="center" wrapText="1"/>
      <protection locked="0"/>
    </xf>
    <xf numFmtId="0" fontId="55" fillId="0" borderId="1" xfId="1" applyFont="1" applyBorder="1" applyAlignment="1" applyProtection="1">
      <alignment vertical="center" wrapText="1"/>
      <protection locked="0"/>
    </xf>
    <xf numFmtId="0" fontId="52" fillId="11" borderId="9" xfId="2" applyFont="1" applyFill="1" applyBorder="1" applyAlignment="1" applyProtection="1">
      <alignment horizontal="left" vertical="center" wrapText="1"/>
      <protection locked="0"/>
    </xf>
    <xf numFmtId="0" fontId="53" fillId="11" borderId="9" xfId="2" applyFont="1" applyFill="1" applyBorder="1" applyAlignment="1" applyProtection="1">
      <alignment vertical="center"/>
      <protection locked="0"/>
    </xf>
    <xf numFmtId="0" fontId="11" fillId="4" borderId="4" xfId="2" applyFont="1" applyFill="1" applyBorder="1" applyAlignment="1" applyProtection="1">
      <alignment horizontal="center" vertical="center" wrapText="1"/>
      <protection locked="0"/>
    </xf>
    <xf numFmtId="0" fontId="11" fillId="4" borderId="5" xfId="2" applyFont="1" applyFill="1" applyBorder="1" applyAlignment="1" applyProtection="1">
      <alignment horizontal="center" vertical="center" wrapText="1"/>
      <protection locked="0"/>
    </xf>
    <xf numFmtId="0" fontId="11" fillId="4" borderId="6" xfId="2" applyFont="1" applyFill="1" applyBorder="1" applyAlignment="1" applyProtection="1">
      <alignment horizontal="center" vertical="center" wrapText="1"/>
      <protection locked="0"/>
    </xf>
    <xf numFmtId="0" fontId="15" fillId="5" borderId="7" xfId="2" applyFont="1" applyFill="1" applyBorder="1" applyAlignment="1" applyProtection="1">
      <alignment horizontal="left" vertical="center"/>
      <protection locked="0"/>
    </xf>
    <xf numFmtId="0" fontId="15" fillId="5" borderId="8" xfId="2" applyFont="1" applyFill="1" applyBorder="1" applyAlignment="1" applyProtection="1">
      <alignment horizontal="left" vertical="center"/>
      <protection locked="0"/>
    </xf>
    <xf numFmtId="0" fontId="15" fillId="5" borderId="9" xfId="2" applyFont="1" applyFill="1" applyBorder="1" applyAlignment="1" applyProtection="1">
      <alignment horizontal="left" vertical="center"/>
      <protection locked="0"/>
    </xf>
    <xf numFmtId="0" fontId="17" fillId="4" borderId="7" xfId="2" applyFont="1" applyFill="1" applyBorder="1" applyAlignment="1" applyProtection="1">
      <alignment horizontal="center" vertical="center"/>
      <protection locked="0"/>
    </xf>
    <xf numFmtId="0" fontId="17" fillId="4" borderId="8" xfId="2" applyFont="1" applyFill="1" applyBorder="1" applyAlignment="1" applyProtection="1">
      <alignment horizontal="center" vertical="center"/>
      <protection locked="0"/>
    </xf>
    <xf numFmtId="0" fontId="17" fillId="4" borderId="9" xfId="2" applyFont="1" applyFill="1" applyBorder="1" applyAlignment="1" applyProtection="1">
      <alignment horizontal="center" vertical="center"/>
      <protection locked="0"/>
    </xf>
    <xf numFmtId="0" fontId="15" fillId="5" borderId="1" xfId="2" applyFont="1" applyFill="1" applyBorder="1" applyAlignment="1" applyProtection="1">
      <alignment horizontal="left" vertical="center"/>
      <protection locked="0"/>
    </xf>
    <xf numFmtId="0" fontId="24" fillId="8" borderId="12" xfId="2" applyFont="1" applyFill="1" applyBorder="1" applyAlignment="1" applyProtection="1">
      <alignment horizontal="left" vertical="center" wrapText="1"/>
      <protection locked="0"/>
    </xf>
    <xf numFmtId="0" fontId="24" fillId="8" borderId="13" xfId="2" applyFont="1" applyFill="1" applyBorder="1" applyAlignment="1" applyProtection="1">
      <alignment horizontal="left" vertical="center" wrapText="1"/>
      <protection locked="0"/>
    </xf>
    <xf numFmtId="0" fontId="25" fillId="6" borderId="7" xfId="2" applyFont="1" applyFill="1" applyBorder="1" applyAlignment="1" applyProtection="1">
      <alignment horizontal="center" vertical="center"/>
      <protection locked="0"/>
    </xf>
    <xf numFmtId="0" fontId="25" fillId="6" borderId="8" xfId="2" applyFont="1" applyFill="1" applyBorder="1" applyAlignment="1" applyProtection="1">
      <alignment horizontal="center" vertical="center"/>
      <protection locked="0"/>
    </xf>
    <xf numFmtId="0" fontId="25" fillId="6" borderId="9" xfId="2" applyFont="1" applyFill="1" applyBorder="1" applyAlignment="1" applyProtection="1">
      <alignment horizontal="center" vertical="center"/>
      <protection locked="0"/>
    </xf>
    <xf numFmtId="0" fontId="25" fillId="6" borderId="1" xfId="2" applyFont="1" applyFill="1" applyBorder="1" applyAlignment="1" applyProtection="1">
      <alignment horizontal="center" vertical="center"/>
      <protection locked="0"/>
    </xf>
    <xf numFmtId="0" fontId="27" fillId="6" borderId="1" xfId="2" applyFont="1" applyFill="1" applyBorder="1" applyAlignment="1" applyProtection="1">
      <alignment horizontal="center" vertical="center"/>
      <protection locked="0"/>
    </xf>
    <xf numFmtId="0" fontId="26" fillId="6" borderId="7" xfId="2" applyFont="1" applyFill="1" applyBorder="1" applyAlignment="1" applyProtection="1">
      <alignment horizontal="center" vertical="center"/>
      <protection locked="0"/>
    </xf>
    <xf numFmtId="0" fontId="26" fillId="6" borderId="8" xfId="2" applyFont="1" applyFill="1" applyBorder="1" applyAlignment="1" applyProtection="1">
      <alignment horizontal="center" vertical="center"/>
      <protection locked="0"/>
    </xf>
    <xf numFmtId="0" fontId="26" fillId="6" borderId="9" xfId="2" applyFont="1" applyFill="1" applyBorder="1" applyAlignment="1" applyProtection="1">
      <alignment horizontal="center" vertical="center"/>
      <protection locked="0"/>
    </xf>
    <xf numFmtId="0" fontId="22" fillId="4" borderId="7" xfId="3" applyFill="1" applyBorder="1" applyAlignment="1" applyProtection="1">
      <alignment horizontal="center" vertical="center"/>
      <protection locked="0"/>
    </xf>
    <xf numFmtId="0" fontId="28" fillId="11" borderId="7" xfId="2" applyFont="1" applyFill="1" applyBorder="1" applyAlignment="1" applyProtection="1">
      <alignment horizontal="center" vertical="center" wrapText="1"/>
      <protection locked="0"/>
    </xf>
    <xf numFmtId="0" fontId="28" fillId="11" borderId="8" xfId="2" applyFont="1" applyFill="1" applyBorder="1" applyAlignment="1" applyProtection="1">
      <alignment horizontal="center" vertical="center" wrapText="1"/>
      <protection locked="0"/>
    </xf>
    <xf numFmtId="0" fontId="29" fillId="0" borderId="7" xfId="2" applyFont="1" applyBorder="1" applyAlignment="1" applyProtection="1">
      <alignment horizontal="center" vertical="center" wrapText="1"/>
      <protection locked="0"/>
    </xf>
    <xf numFmtId="0" fontId="28" fillId="0" borderId="9" xfId="2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left" vertical="center"/>
      <protection locked="0"/>
    </xf>
    <xf numFmtId="0" fontId="13" fillId="0" borderId="8" xfId="1" applyFont="1" applyBorder="1" applyAlignment="1" applyProtection="1">
      <alignment horizontal="left" vertical="center"/>
      <protection locked="0"/>
    </xf>
    <xf numFmtId="0" fontId="13" fillId="0" borderId="9" xfId="1" applyFont="1" applyBorder="1" applyAlignment="1" applyProtection="1">
      <alignment horizontal="left" vertical="center"/>
      <protection locked="0"/>
    </xf>
    <xf numFmtId="0" fontId="18" fillId="11" borderId="7" xfId="2" applyFont="1" applyFill="1" applyBorder="1" applyAlignment="1" applyProtection="1">
      <alignment horizontal="left" vertical="center" wrapText="1"/>
      <protection locked="0"/>
    </xf>
    <xf numFmtId="0" fontId="18" fillId="11" borderId="8" xfId="2" applyFont="1" applyFill="1" applyBorder="1" applyAlignment="1" applyProtection="1">
      <alignment horizontal="left" vertical="center" wrapText="1"/>
      <protection locked="0"/>
    </xf>
    <xf numFmtId="0" fontId="18" fillId="11" borderId="9" xfId="2" applyFont="1" applyFill="1" applyBorder="1" applyAlignment="1" applyProtection="1">
      <alignment horizontal="left" vertical="center" wrapText="1"/>
      <protection locked="0"/>
    </xf>
    <xf numFmtId="43" fontId="26" fillId="0" borderId="7" xfId="2" applyNumberFormat="1" applyFont="1" applyBorder="1" applyAlignment="1">
      <alignment horizontal="center" vertical="center" wrapText="1"/>
    </xf>
    <xf numFmtId="43" fontId="26" fillId="0" borderId="8" xfId="2" applyNumberFormat="1" applyFont="1" applyBorder="1" applyAlignment="1">
      <alignment horizontal="center" vertical="center"/>
    </xf>
    <xf numFmtId="43" fontId="26" fillId="0" borderId="9" xfId="2" applyNumberFormat="1" applyFont="1" applyBorder="1" applyAlignment="1">
      <alignment horizontal="center" vertical="center"/>
    </xf>
    <xf numFmtId="0" fontId="15" fillId="0" borderId="7" xfId="2" applyFont="1" applyBorder="1" applyAlignment="1" applyProtection="1">
      <alignment horizontal="left" vertical="center"/>
      <protection locked="0"/>
    </xf>
    <xf numFmtId="0" fontId="15" fillId="0" borderId="8" xfId="2" applyFont="1" applyBorder="1" applyAlignment="1" applyProtection="1">
      <alignment horizontal="left" vertical="center"/>
      <protection locked="0"/>
    </xf>
    <xf numFmtId="0" fontId="15" fillId="0" borderId="9" xfId="2" applyFont="1" applyBorder="1" applyAlignment="1" applyProtection="1">
      <alignment horizontal="left" vertical="center"/>
      <protection locked="0"/>
    </xf>
    <xf numFmtId="0" fontId="18" fillId="6" borderId="1" xfId="2" applyFont="1" applyFill="1" applyBorder="1" applyAlignment="1" applyProtection="1">
      <alignment horizontal="center" vertical="center"/>
      <protection locked="0"/>
    </xf>
    <xf numFmtId="0" fontId="16" fillId="0" borderId="7" xfId="2" applyFont="1" applyBorder="1" applyAlignment="1" applyProtection="1">
      <alignment horizontal="left" vertical="center"/>
      <protection locked="0"/>
    </xf>
    <xf numFmtId="0" fontId="16" fillId="0" borderId="8" xfId="2" applyFont="1" applyBorder="1" applyAlignment="1" applyProtection="1">
      <alignment horizontal="left" vertical="center"/>
      <protection locked="0"/>
    </xf>
    <xf numFmtId="0" fontId="16" fillId="0" borderId="9" xfId="2" applyFont="1" applyBorder="1" applyAlignment="1" applyProtection="1">
      <alignment horizontal="left" vertical="center"/>
      <protection locked="0"/>
    </xf>
    <xf numFmtId="0" fontId="28" fillId="11" borderId="7" xfId="2" applyFont="1" applyFill="1" applyBorder="1" applyAlignment="1" applyProtection="1">
      <alignment horizontal="left" vertical="center"/>
      <protection locked="0"/>
    </xf>
    <xf numFmtId="0" fontId="28" fillId="11" borderId="8" xfId="2" applyFont="1" applyFill="1" applyBorder="1" applyAlignment="1" applyProtection="1">
      <alignment horizontal="left" vertical="center"/>
      <protection locked="0"/>
    </xf>
    <xf numFmtId="0" fontId="28" fillId="11" borderId="9" xfId="2" applyFont="1" applyFill="1" applyBorder="1" applyAlignment="1" applyProtection="1">
      <alignment horizontal="left" vertical="center"/>
      <protection locked="0"/>
    </xf>
    <xf numFmtId="0" fontId="31" fillId="8" borderId="7" xfId="2" applyFont="1" applyFill="1" applyBorder="1" applyAlignment="1" applyProtection="1">
      <alignment horizontal="left" vertical="center"/>
      <protection locked="0"/>
    </xf>
    <xf numFmtId="0" fontId="31" fillId="8" borderId="8" xfId="2" applyFont="1" applyFill="1" applyBorder="1" applyAlignment="1" applyProtection="1">
      <alignment horizontal="left" vertical="center"/>
      <protection locked="0"/>
    </xf>
    <xf numFmtId="0" fontId="15" fillId="5" borderId="7" xfId="2" applyFont="1" applyFill="1" applyBorder="1" applyAlignment="1" applyProtection="1">
      <alignment horizontal="left" vertical="center" wrapText="1"/>
      <protection locked="0"/>
    </xf>
    <xf numFmtId="0" fontId="15" fillId="5" borderId="8" xfId="2" applyFont="1" applyFill="1" applyBorder="1" applyAlignment="1" applyProtection="1">
      <alignment horizontal="left" vertical="center" wrapText="1"/>
      <protection locked="0"/>
    </xf>
    <xf numFmtId="0" fontId="15" fillId="5" borderId="9" xfId="2" applyFont="1" applyFill="1" applyBorder="1" applyAlignment="1" applyProtection="1">
      <alignment horizontal="left" vertical="center" wrapText="1"/>
      <protection locked="0"/>
    </xf>
    <xf numFmtId="0" fontId="28" fillId="6" borderId="1" xfId="2" applyFont="1" applyFill="1" applyBorder="1" applyAlignment="1" applyProtection="1">
      <alignment horizontal="left" vertical="center" wrapText="1"/>
      <protection locked="0"/>
    </xf>
    <xf numFmtId="0" fontId="34" fillId="6" borderId="1" xfId="2" applyFont="1" applyFill="1" applyBorder="1" applyAlignment="1" applyProtection="1">
      <alignment horizontal="left" vertical="center" wrapText="1"/>
      <protection locked="0"/>
    </xf>
    <xf numFmtId="0" fontId="18" fillId="11" borderId="1" xfId="2" applyFont="1" applyFill="1" applyBorder="1" applyAlignment="1" applyProtection="1">
      <alignment horizontal="left" vertical="center" wrapText="1"/>
      <protection locked="0"/>
    </xf>
    <xf numFmtId="43" fontId="20" fillId="0" borderId="1" xfId="2" applyNumberFormat="1" applyFont="1" applyBorder="1" applyAlignment="1">
      <alignment horizontal="center" vertical="center"/>
    </xf>
    <xf numFmtId="43" fontId="13" fillId="0" borderId="1" xfId="2" applyNumberFormat="1" applyFont="1" applyBorder="1" applyAlignment="1">
      <alignment horizontal="center" vertical="center"/>
    </xf>
    <xf numFmtId="0" fontId="15" fillId="6" borderId="7" xfId="2" applyFont="1" applyFill="1" applyBorder="1" applyAlignment="1" applyProtection="1">
      <alignment horizontal="left" vertical="center" wrapText="1"/>
      <protection locked="0"/>
    </xf>
    <xf numFmtId="0" fontId="15" fillId="6" borderId="8" xfId="2" applyFont="1" applyFill="1" applyBorder="1" applyAlignment="1" applyProtection="1">
      <alignment horizontal="left" vertical="center" wrapText="1"/>
      <protection locked="0"/>
    </xf>
    <xf numFmtId="0" fontId="15" fillId="6" borderId="9" xfId="2" applyFont="1" applyFill="1" applyBorder="1" applyAlignment="1" applyProtection="1">
      <alignment horizontal="left" vertical="center" wrapText="1"/>
      <protection locked="0"/>
    </xf>
    <xf numFmtId="0" fontId="13" fillId="6" borderId="7" xfId="1" applyFont="1" applyFill="1" applyBorder="1" applyAlignment="1" applyProtection="1">
      <alignment horizontal="center" vertical="center"/>
      <protection locked="0"/>
    </xf>
    <xf numFmtId="0" fontId="13" fillId="6" borderId="8" xfId="1" applyFont="1" applyFill="1" applyBorder="1" applyAlignment="1" applyProtection="1">
      <alignment horizontal="center" vertical="center"/>
      <protection locked="0"/>
    </xf>
    <xf numFmtId="0" fontId="13" fillId="6" borderId="9" xfId="1" applyFont="1" applyFill="1" applyBorder="1" applyAlignment="1" applyProtection="1">
      <alignment horizontal="center" vertical="center"/>
      <protection locked="0"/>
    </xf>
    <xf numFmtId="0" fontId="34" fillId="6" borderId="14" xfId="2" applyFont="1" applyFill="1" applyBorder="1" applyAlignment="1" applyProtection="1">
      <alignment horizontal="left" vertical="center"/>
      <protection locked="0"/>
    </xf>
    <xf numFmtId="0" fontId="34" fillId="6" borderId="15" xfId="2" applyFont="1" applyFill="1" applyBorder="1" applyAlignment="1" applyProtection="1">
      <alignment horizontal="left" vertical="center"/>
      <protection locked="0"/>
    </xf>
    <xf numFmtId="0" fontId="34" fillId="6" borderId="16" xfId="2" applyFont="1" applyFill="1" applyBorder="1" applyAlignment="1" applyProtection="1">
      <alignment horizontal="left" vertical="center"/>
      <protection locked="0"/>
    </xf>
    <xf numFmtId="0" fontId="17" fillId="6" borderId="7" xfId="1" applyFont="1" applyFill="1" applyBorder="1" applyAlignment="1" applyProtection="1">
      <alignment horizontal="center" vertical="center"/>
      <protection locked="0"/>
    </xf>
    <xf numFmtId="0" fontId="17" fillId="6" borderId="8" xfId="1" applyFont="1" applyFill="1" applyBorder="1" applyAlignment="1" applyProtection="1">
      <alignment horizontal="center" vertical="center"/>
      <protection locked="0"/>
    </xf>
    <xf numFmtId="0" fontId="17" fillId="6" borderId="9" xfId="1" applyFont="1" applyFill="1" applyBorder="1" applyAlignment="1" applyProtection="1">
      <alignment horizontal="center" vertical="center"/>
      <protection locked="0"/>
    </xf>
    <xf numFmtId="0" fontId="34" fillId="6" borderId="7" xfId="2" applyFont="1" applyFill="1" applyBorder="1" applyAlignment="1" applyProtection="1">
      <alignment horizontal="left" vertical="center"/>
      <protection locked="0"/>
    </xf>
    <xf numFmtId="0" fontId="34" fillId="6" borderId="8" xfId="2" applyFont="1" applyFill="1" applyBorder="1" applyAlignment="1" applyProtection="1">
      <alignment horizontal="left" vertical="center"/>
      <protection locked="0"/>
    </xf>
    <xf numFmtId="0" fontId="34" fillId="6" borderId="9" xfId="2" applyFont="1" applyFill="1" applyBorder="1" applyAlignment="1" applyProtection="1">
      <alignment horizontal="left" vertical="center"/>
      <protection locked="0"/>
    </xf>
    <xf numFmtId="0" fontId="18" fillId="11" borderId="7" xfId="2" applyFont="1" applyFill="1" applyBorder="1" applyAlignment="1" applyProtection="1">
      <alignment horizontal="left" vertical="center"/>
      <protection locked="0"/>
    </xf>
    <xf numFmtId="0" fontId="18" fillId="11" borderId="8" xfId="2" applyFont="1" applyFill="1" applyBorder="1" applyAlignment="1" applyProtection="1">
      <alignment horizontal="left" vertical="center"/>
      <protection locked="0"/>
    </xf>
    <xf numFmtId="0" fontId="36" fillId="11" borderId="8" xfId="2" applyFont="1" applyFill="1" applyBorder="1" applyAlignment="1" applyProtection="1">
      <alignment horizontal="center" vertical="center"/>
      <protection locked="0"/>
    </xf>
    <xf numFmtId="0" fontId="37" fillId="11" borderId="8" xfId="2" applyFont="1" applyFill="1" applyBorder="1" applyAlignment="1" applyProtection="1">
      <alignment horizontal="center" vertical="center"/>
      <protection locked="0"/>
    </xf>
    <xf numFmtId="0" fontId="37" fillId="11" borderId="9" xfId="2" applyFont="1" applyFill="1" applyBorder="1" applyAlignment="1" applyProtection="1">
      <alignment horizontal="center" vertical="center"/>
      <protection locked="0"/>
    </xf>
    <xf numFmtId="0" fontId="38" fillId="11" borderId="8" xfId="2" applyFont="1" applyFill="1" applyBorder="1" applyAlignment="1" applyProtection="1">
      <alignment horizontal="center" vertical="center"/>
      <protection locked="0"/>
    </xf>
    <xf numFmtId="0" fontId="18" fillId="11" borderId="8" xfId="2" applyFont="1" applyFill="1" applyBorder="1" applyAlignment="1" applyProtection="1">
      <alignment horizontal="center" vertical="center"/>
      <protection locked="0"/>
    </xf>
    <xf numFmtId="0" fontId="18" fillId="11" borderId="9" xfId="2" applyFont="1" applyFill="1" applyBorder="1" applyAlignment="1" applyProtection="1">
      <alignment horizontal="center" vertical="center"/>
      <protection locked="0"/>
    </xf>
    <xf numFmtId="0" fontId="15" fillId="5" borderId="7" xfId="2" applyFont="1" applyFill="1" applyBorder="1" applyAlignment="1" applyProtection="1">
      <alignment horizontal="center" vertical="center" wrapText="1"/>
      <protection locked="0"/>
    </xf>
    <xf numFmtId="0" fontId="15" fillId="5" borderId="8" xfId="2" applyFont="1" applyFill="1" applyBorder="1" applyAlignment="1" applyProtection="1">
      <alignment horizontal="center" vertical="center" wrapText="1"/>
      <protection locked="0"/>
    </xf>
    <xf numFmtId="0" fontId="15" fillId="5" borderId="9" xfId="2" applyFont="1" applyFill="1" applyBorder="1" applyAlignment="1" applyProtection="1">
      <alignment horizontal="center" vertical="center" wrapText="1"/>
      <protection locked="0"/>
    </xf>
    <xf numFmtId="0" fontId="28" fillId="6" borderId="7" xfId="2" applyFont="1" applyFill="1" applyBorder="1" applyAlignment="1" applyProtection="1">
      <alignment horizontal="left" vertical="center" wrapText="1"/>
      <protection locked="0"/>
    </xf>
    <xf numFmtId="0" fontId="28" fillId="6" borderId="8" xfId="2" applyFont="1" applyFill="1" applyBorder="1" applyAlignment="1" applyProtection="1">
      <alignment horizontal="left" vertical="center" wrapText="1"/>
      <protection locked="0"/>
    </xf>
    <xf numFmtId="0" fontId="28" fillId="6" borderId="9" xfId="2" applyFont="1" applyFill="1" applyBorder="1" applyAlignment="1" applyProtection="1">
      <alignment horizontal="left" vertical="center" wrapText="1"/>
      <protection locked="0"/>
    </xf>
    <xf numFmtId="0" fontId="34" fillId="6" borderId="7" xfId="2" applyFont="1" applyFill="1" applyBorder="1" applyAlignment="1" applyProtection="1">
      <alignment horizontal="left" vertical="center" wrapText="1"/>
      <protection locked="0"/>
    </xf>
    <xf numFmtId="0" fontId="34" fillId="6" borderId="8" xfId="2" applyFont="1" applyFill="1" applyBorder="1" applyAlignment="1" applyProtection="1">
      <alignment horizontal="left" vertical="center" wrapText="1"/>
      <protection locked="0"/>
    </xf>
    <xf numFmtId="0" fontId="34" fillId="6" borderId="9" xfId="2" applyFont="1" applyFill="1" applyBorder="1" applyAlignment="1" applyProtection="1">
      <alignment horizontal="left" vertical="center" wrapText="1"/>
      <protection locked="0"/>
    </xf>
    <xf numFmtId="0" fontId="52" fillId="11" borderId="7" xfId="2" applyFont="1" applyFill="1" applyBorder="1" applyAlignment="1" applyProtection="1">
      <alignment horizontal="center" vertical="center" wrapText="1"/>
      <protection locked="0"/>
    </xf>
    <xf numFmtId="0" fontId="52" fillId="11" borderId="8" xfId="2" applyFont="1" applyFill="1" applyBorder="1" applyAlignment="1" applyProtection="1">
      <alignment horizontal="center" vertical="center" wrapText="1"/>
      <protection locked="0"/>
    </xf>
    <xf numFmtId="0" fontId="39" fillId="11" borderId="7" xfId="2" applyFont="1" applyFill="1" applyBorder="1" applyAlignment="1" applyProtection="1">
      <alignment horizontal="center" vertical="center"/>
      <protection locked="0"/>
    </xf>
    <xf numFmtId="0" fontId="40" fillId="0" borderId="8" xfId="2" applyFont="1" applyBorder="1" applyAlignment="1" applyProtection="1">
      <alignment horizontal="left" vertical="center" wrapText="1"/>
      <protection locked="0"/>
    </xf>
    <xf numFmtId="0" fontId="19" fillId="0" borderId="8" xfId="2" applyFont="1" applyBorder="1" applyAlignment="1" applyProtection="1">
      <alignment horizontal="left" vertical="center"/>
      <protection locked="0"/>
    </xf>
    <xf numFmtId="0" fontId="19" fillId="0" borderId="9" xfId="2" applyFont="1" applyBorder="1" applyAlignment="1" applyProtection="1">
      <alignment horizontal="left" vertical="center"/>
      <protection locked="0"/>
    </xf>
    <xf numFmtId="0" fontId="39" fillId="11" borderId="7" xfId="2" applyFont="1" applyFill="1" applyBorder="1" applyAlignment="1" applyProtection="1">
      <alignment horizontal="left" vertical="center"/>
      <protection locked="0"/>
    </xf>
    <xf numFmtId="0" fontId="28" fillId="11" borderId="1" xfId="2" applyFont="1" applyFill="1" applyBorder="1" applyAlignment="1" applyProtection="1">
      <alignment horizontal="left" vertical="center"/>
      <protection locked="0"/>
    </xf>
    <xf numFmtId="0" fontId="24" fillId="8" borderId="7" xfId="2" applyFont="1" applyFill="1" applyBorder="1" applyAlignment="1" applyProtection="1">
      <alignment horizontal="left" vertical="center" wrapText="1"/>
      <protection locked="0"/>
    </xf>
    <xf numFmtId="0" fontId="24" fillId="8" borderId="8" xfId="2" applyFont="1" applyFill="1" applyBorder="1" applyAlignment="1" applyProtection="1">
      <alignment horizontal="left" vertical="center" wrapText="1"/>
      <protection locked="0"/>
    </xf>
    <xf numFmtId="0" fontId="41" fillId="11" borderId="7" xfId="2" applyFont="1" applyFill="1" applyBorder="1" applyAlignment="1" applyProtection="1">
      <alignment horizontal="left" vertical="center" wrapText="1"/>
      <protection locked="0"/>
    </xf>
    <xf numFmtId="0" fontId="41" fillId="11" borderId="8" xfId="2" applyFont="1" applyFill="1" applyBorder="1" applyAlignment="1" applyProtection="1">
      <alignment horizontal="left" vertical="center" wrapText="1"/>
      <protection locked="0"/>
    </xf>
    <xf numFmtId="0" fontId="18" fillId="11" borderId="9" xfId="2" applyFont="1" applyFill="1" applyBorder="1" applyAlignment="1" applyProtection="1">
      <alignment horizontal="left" vertical="center"/>
      <protection locked="0"/>
    </xf>
    <xf numFmtId="0" fontId="56" fillId="11" borderId="7" xfId="2" applyFont="1" applyFill="1" applyBorder="1" applyAlignment="1" applyProtection="1">
      <alignment horizontal="left" vertical="center"/>
      <protection locked="0"/>
    </xf>
    <xf numFmtId="0" fontId="39" fillId="11" borderId="8" xfId="2" applyFont="1" applyFill="1" applyBorder="1" applyAlignment="1" applyProtection="1">
      <alignment horizontal="left" vertical="center"/>
      <protection locked="0"/>
    </xf>
    <xf numFmtId="0" fontId="39" fillId="11" borderId="9" xfId="2" applyFont="1" applyFill="1" applyBorder="1" applyAlignment="1" applyProtection="1">
      <alignment horizontal="left" vertical="center"/>
      <protection locked="0"/>
    </xf>
    <xf numFmtId="0" fontId="38" fillId="11" borderId="7" xfId="2" applyFont="1" applyFill="1" applyBorder="1" applyAlignment="1" applyProtection="1">
      <alignment horizontal="left" vertical="center"/>
      <protection locked="0"/>
    </xf>
    <xf numFmtId="0" fontId="18" fillId="11" borderId="7" xfId="2" applyFont="1" applyFill="1" applyBorder="1" applyAlignment="1" applyProtection="1">
      <alignment horizontal="center" vertical="center"/>
      <protection locked="0"/>
    </xf>
    <xf numFmtId="0" fontId="38" fillId="11" borderId="9" xfId="2" applyFont="1" applyFill="1" applyBorder="1" applyAlignment="1" applyProtection="1">
      <alignment horizontal="left" vertical="center"/>
      <protection locked="0"/>
    </xf>
    <xf numFmtId="0" fontId="18" fillId="11" borderId="1" xfId="2" applyFont="1" applyFill="1" applyBorder="1" applyAlignment="1" applyProtection="1">
      <alignment horizontal="left" vertical="center"/>
      <protection locked="0"/>
    </xf>
    <xf numFmtId="0" fontId="18" fillId="11" borderId="18" xfId="2" applyFont="1" applyFill="1" applyBorder="1" applyAlignment="1" applyProtection="1">
      <alignment horizontal="left" vertical="center"/>
      <protection locked="0"/>
    </xf>
    <xf numFmtId="0" fontId="18" fillId="11" borderId="13" xfId="2" applyFont="1" applyFill="1" applyBorder="1" applyAlignment="1" applyProtection="1">
      <alignment horizontal="left" vertical="center"/>
      <protection locked="0"/>
    </xf>
    <xf numFmtId="0" fontId="18" fillId="11" borderId="19" xfId="2" applyFont="1" applyFill="1" applyBorder="1" applyAlignment="1" applyProtection="1">
      <alignment horizontal="left" vertical="center"/>
      <protection locked="0"/>
    </xf>
    <xf numFmtId="0" fontId="18" fillId="11" borderId="17" xfId="2" applyFont="1" applyFill="1" applyBorder="1" applyAlignment="1" applyProtection="1">
      <alignment horizontal="left" vertical="center"/>
      <protection locked="0"/>
    </xf>
    <xf numFmtId="0" fontId="13" fillId="6" borderId="7" xfId="1" applyFont="1" applyFill="1" applyBorder="1" applyAlignment="1" applyProtection="1">
      <alignment horizontal="center" vertical="center" wrapText="1"/>
      <protection locked="0"/>
    </xf>
    <xf numFmtId="0" fontId="13" fillId="6" borderId="8" xfId="1" applyFont="1" applyFill="1" applyBorder="1" applyAlignment="1" applyProtection="1">
      <alignment horizontal="center" vertical="center" wrapText="1"/>
      <protection locked="0"/>
    </xf>
    <xf numFmtId="0" fontId="13" fillId="6" borderId="9" xfId="1" applyFont="1" applyFill="1" applyBorder="1" applyAlignment="1" applyProtection="1">
      <alignment horizontal="center" vertical="center" wrapText="1"/>
      <protection locked="0"/>
    </xf>
    <xf numFmtId="0" fontId="13" fillId="6" borderId="7" xfId="1" applyFont="1" applyFill="1" applyBorder="1" applyAlignment="1" applyProtection="1">
      <alignment horizontal="left" vertical="center" wrapText="1"/>
      <protection locked="0"/>
    </xf>
    <xf numFmtId="0" fontId="13" fillId="6" borderId="8" xfId="1" applyFont="1" applyFill="1" applyBorder="1" applyAlignment="1" applyProtection="1">
      <alignment horizontal="left" vertical="center" wrapText="1"/>
      <protection locked="0"/>
    </xf>
    <xf numFmtId="0" fontId="13" fillId="6" borderId="9" xfId="1" applyFont="1" applyFill="1" applyBorder="1" applyAlignment="1" applyProtection="1">
      <alignment horizontal="left" vertical="center" wrapText="1"/>
      <protection locked="0"/>
    </xf>
    <xf numFmtId="0" fontId="17" fillId="0" borderId="7" xfId="1" applyFont="1" applyBorder="1" applyAlignment="1" applyProtection="1">
      <alignment horizontal="left" vertical="center"/>
      <protection locked="0"/>
    </xf>
    <xf numFmtId="0" fontId="17" fillId="0" borderId="8" xfId="1" applyFont="1" applyBorder="1" applyAlignment="1" applyProtection="1">
      <alignment horizontal="left" vertical="center"/>
      <protection locked="0"/>
    </xf>
    <xf numFmtId="0" fontId="17" fillId="0" borderId="9" xfId="1" applyFont="1" applyBorder="1" applyAlignment="1" applyProtection="1">
      <alignment horizontal="left" vertical="center"/>
      <protection locked="0"/>
    </xf>
    <xf numFmtId="0" fontId="17" fillId="0" borderId="7" xfId="1" applyFont="1" applyBorder="1" applyAlignment="1" applyProtection="1">
      <alignment horizontal="left" vertical="center" wrapText="1"/>
      <protection locked="0"/>
    </xf>
    <xf numFmtId="0" fontId="17" fillId="0" borderId="8" xfId="1" applyFont="1" applyBorder="1" applyAlignment="1" applyProtection="1">
      <alignment horizontal="left" vertical="center" wrapText="1"/>
      <protection locked="0"/>
    </xf>
    <xf numFmtId="0" fontId="17" fillId="0" borderId="9" xfId="1" applyFont="1" applyBorder="1" applyAlignment="1" applyProtection="1">
      <alignment horizontal="left" vertical="center" wrapText="1"/>
      <protection locked="0"/>
    </xf>
    <xf numFmtId="0" fontId="45" fillId="11" borderId="7" xfId="2" applyFont="1" applyFill="1" applyBorder="1" applyAlignment="1" applyProtection="1">
      <alignment horizontal="left" vertical="center"/>
      <protection locked="0"/>
    </xf>
    <xf numFmtId="0" fontId="45" fillId="11" borderId="8" xfId="2" applyFont="1" applyFill="1" applyBorder="1" applyAlignment="1" applyProtection="1">
      <alignment horizontal="left" vertical="center"/>
      <protection locked="0"/>
    </xf>
    <xf numFmtId="0" fontId="45" fillId="11" borderId="9" xfId="2" applyFont="1" applyFill="1" applyBorder="1" applyAlignment="1" applyProtection="1">
      <alignment horizontal="left" vertical="center"/>
      <protection locked="0"/>
    </xf>
    <xf numFmtId="0" fontId="26" fillId="6" borderId="4" xfId="1" applyFont="1" applyFill="1" applyBorder="1" applyAlignment="1">
      <alignment horizontal="center" vertical="center"/>
    </xf>
    <xf numFmtId="0" fontId="26" fillId="6" borderId="5" xfId="1" applyFont="1" applyFill="1" applyBorder="1" applyAlignment="1">
      <alignment horizontal="center" vertical="center"/>
    </xf>
    <xf numFmtId="0" fontId="26" fillId="6" borderId="6" xfId="1" applyFont="1" applyFill="1" applyBorder="1" applyAlignment="1">
      <alignment horizontal="center" vertical="center"/>
    </xf>
    <xf numFmtId="0" fontId="9" fillId="6" borderId="21" xfId="1" applyFill="1" applyBorder="1" applyAlignment="1">
      <alignment horizontal="center" vertical="center"/>
    </xf>
    <xf numFmtId="0" fontId="9" fillId="6" borderId="20" xfId="1" applyFill="1" applyBorder="1" applyAlignment="1">
      <alignment horizontal="center" vertical="center"/>
    </xf>
    <xf numFmtId="0" fontId="15" fillId="6" borderId="21" xfId="2" applyFont="1" applyFill="1" applyBorder="1" applyAlignment="1">
      <alignment horizontal="center" vertical="center" wrapText="1"/>
    </xf>
    <xf numFmtId="0" fontId="15" fillId="6" borderId="22" xfId="2" applyFont="1" applyFill="1" applyBorder="1" applyAlignment="1">
      <alignment horizontal="center" vertical="center" wrapText="1"/>
    </xf>
    <xf numFmtId="0" fontId="15" fillId="6" borderId="23" xfId="2" applyFont="1" applyFill="1" applyBorder="1" applyAlignment="1">
      <alignment horizontal="center" vertical="center" wrapText="1"/>
    </xf>
    <xf numFmtId="0" fontId="15" fillId="6" borderId="20" xfId="2" applyFont="1" applyFill="1" applyBorder="1" applyAlignment="1">
      <alignment horizontal="center" vertical="center" wrapText="1"/>
    </xf>
    <xf numFmtId="0" fontId="46" fillId="0" borderId="7" xfId="1" applyFont="1" applyBorder="1" applyAlignment="1" applyProtection="1">
      <alignment horizontal="left" vertical="center" wrapText="1"/>
      <protection locked="0"/>
    </xf>
    <xf numFmtId="0" fontId="46" fillId="0" borderId="8" xfId="1" applyFont="1" applyBorder="1" applyAlignment="1" applyProtection="1">
      <alignment horizontal="left" vertical="center" wrapText="1"/>
      <protection locked="0"/>
    </xf>
    <xf numFmtId="0" fontId="46" fillId="0" borderId="9" xfId="1" applyFont="1" applyBorder="1" applyAlignment="1" applyProtection="1">
      <alignment horizontal="left" vertical="center" wrapText="1"/>
      <protection locked="0"/>
    </xf>
    <xf numFmtId="0" fontId="26" fillId="6" borderId="4" xfId="2" applyFont="1" applyFill="1" applyBorder="1" applyAlignment="1">
      <alignment horizontal="center" vertical="center"/>
    </xf>
    <xf numFmtId="0" fontId="26" fillId="6" borderId="6" xfId="2" applyFont="1" applyFill="1" applyBorder="1" applyAlignment="1">
      <alignment horizontal="center" vertical="center"/>
    </xf>
    <xf numFmtId="0" fontId="26" fillId="6" borderId="4" xfId="2" applyFont="1" applyFill="1" applyBorder="1" applyAlignment="1" applyProtection="1">
      <alignment horizontal="center" vertical="center"/>
      <protection locked="0"/>
    </xf>
    <xf numFmtId="0" fontId="26" fillId="6" borderId="5" xfId="2" applyFont="1" applyFill="1" applyBorder="1" applyAlignment="1" applyProtection="1">
      <alignment horizontal="center" vertical="center"/>
      <protection locked="0"/>
    </xf>
    <xf numFmtId="0" fontId="26" fillId="6" borderId="6" xfId="2" applyFont="1" applyFill="1" applyBorder="1" applyAlignment="1" applyProtection="1">
      <alignment horizontal="center" vertical="center"/>
      <protection locked="0"/>
    </xf>
    <xf numFmtId="0" fontId="26" fillId="6" borderId="17" xfId="2" applyFont="1" applyFill="1" applyBorder="1" applyAlignment="1">
      <alignment horizontal="left" vertical="center"/>
    </xf>
    <xf numFmtId="0" fontId="26" fillId="6" borderId="25" xfId="2" applyFont="1" applyFill="1" applyBorder="1" applyAlignment="1">
      <alignment horizontal="left" vertical="center"/>
    </xf>
    <xf numFmtId="176" fontId="13" fillId="0" borderId="17" xfId="1" applyNumberFormat="1" applyFont="1" applyBorder="1" applyAlignment="1">
      <alignment horizontal="center" vertical="center"/>
    </xf>
    <xf numFmtId="176" fontId="13" fillId="0" borderId="25" xfId="1" applyNumberFormat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176" fontId="13" fillId="9" borderId="17" xfId="1" applyNumberFormat="1" applyFont="1" applyFill="1" applyBorder="1" applyAlignment="1">
      <alignment horizontal="center" vertical="center"/>
    </xf>
    <xf numFmtId="176" fontId="13" fillId="9" borderId="9" xfId="1" applyNumberFormat="1" applyFont="1" applyFill="1" applyBorder="1" applyAlignment="1">
      <alignment horizontal="center" vertical="center"/>
    </xf>
    <xf numFmtId="0" fontId="13" fillId="9" borderId="7" xfId="1" applyFont="1" applyFill="1" applyBorder="1" applyAlignment="1">
      <alignment horizontal="center" vertical="center"/>
    </xf>
    <xf numFmtId="0" fontId="13" fillId="9" borderId="25" xfId="1" applyFont="1" applyFill="1" applyBorder="1" applyAlignment="1">
      <alignment horizontal="center" vertical="center"/>
    </xf>
    <xf numFmtId="176" fontId="23" fillId="0" borderId="27" xfId="1" applyNumberFormat="1" applyFont="1" applyBorder="1" applyAlignment="1">
      <alignment horizontal="center" vertical="center"/>
    </xf>
    <xf numFmtId="176" fontId="23" fillId="0" borderId="28" xfId="1" applyNumberFormat="1" applyFont="1" applyBorder="1" applyAlignment="1">
      <alignment horizontal="center" vertical="center"/>
    </xf>
    <xf numFmtId="176" fontId="13" fillId="0" borderId="27" xfId="1" applyNumberFormat="1" applyFont="1" applyBorder="1" applyAlignment="1">
      <alignment horizontal="center" vertical="center"/>
    </xf>
    <xf numFmtId="176" fontId="13" fillId="0" borderId="28" xfId="1" applyNumberFormat="1" applyFont="1" applyBorder="1" applyAlignment="1">
      <alignment horizontal="center" vertical="center"/>
    </xf>
    <xf numFmtId="176" fontId="47" fillId="9" borderId="27" xfId="1" applyNumberFormat="1" applyFont="1" applyFill="1" applyBorder="1" applyAlignment="1">
      <alignment horizontal="center" vertical="center"/>
    </xf>
    <xf numFmtId="176" fontId="47" fillId="9" borderId="29" xfId="1" applyNumberFormat="1" applyFont="1" applyFill="1" applyBorder="1" applyAlignment="1">
      <alignment horizontal="center" vertical="center"/>
    </xf>
    <xf numFmtId="0" fontId="57" fillId="11" borderId="7" xfId="2" applyFont="1" applyFill="1" applyBorder="1" applyAlignment="1" applyProtection="1">
      <alignment horizontal="left" vertical="center" wrapText="1"/>
      <protection locked="0"/>
    </xf>
    <xf numFmtId="0" fontId="50" fillId="11" borderId="7" xfId="2" applyFont="1" applyFill="1" applyBorder="1" applyAlignment="1" applyProtection="1">
      <alignment horizontal="left" vertical="center" wrapText="1"/>
      <protection locked="0"/>
    </xf>
    <xf numFmtId="176" fontId="13" fillId="6" borderId="17" xfId="1" applyNumberFormat="1" applyFont="1" applyFill="1" applyBorder="1" applyAlignment="1">
      <alignment horizontal="center" vertical="center"/>
    </xf>
    <xf numFmtId="176" fontId="13" fillId="6" borderId="25" xfId="1" applyNumberFormat="1" applyFont="1" applyFill="1" applyBorder="1" applyAlignment="1">
      <alignment horizontal="center" vertical="center"/>
    </xf>
    <xf numFmtId="0" fontId="13" fillId="6" borderId="17" xfId="1" applyFont="1" applyFill="1" applyBorder="1" applyAlignment="1">
      <alignment horizontal="center" vertical="center"/>
    </xf>
    <xf numFmtId="0" fontId="13" fillId="6" borderId="25" xfId="1" applyFont="1" applyFill="1" applyBorder="1" applyAlignment="1">
      <alignment horizontal="center" vertical="center"/>
    </xf>
    <xf numFmtId="58" fontId="42" fillId="11" borderId="8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</cellXfs>
  <cellStyles count="5">
    <cellStyle name="Comma_Sheet1" xfId="4" xr:uid="{363AA6A9-6B70-4D9F-B059-317393F3C60B}"/>
    <cellStyle name="Normal_Sheet1" xfId="2" xr:uid="{BE434521-52B8-4718-AECE-C14104181D34}"/>
    <cellStyle name="常规" xfId="0" builtinId="0"/>
    <cellStyle name="常规 2" xfId="1" xr:uid="{2701E181-A0C3-42D4-9E68-076F6D6382B2}"/>
    <cellStyle name="超链接 2" xfId="3" xr:uid="{18213938-9C2F-4D26-AF91-46921DB08AF9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15"/>
  <sheetViews>
    <sheetView tabSelected="1" topLeftCell="A42" zoomScale="70" zoomScaleNormal="70" workbookViewId="0">
      <selection activeCell="K67" sqref="K67"/>
    </sheetView>
  </sheetViews>
  <sheetFormatPr defaultColWidth="8.46875" defaultRowHeight="15.75"/>
  <cols>
    <col min="1" max="1" width="4.234375" style="21" customWidth="1"/>
    <col min="2" max="2" width="9.41015625" style="21" customWidth="1"/>
    <col min="3" max="3" width="11.1171875" style="21" customWidth="1"/>
    <col min="4" max="4" width="9.703125" style="21" customWidth="1"/>
    <col min="5" max="5" width="22.46875" style="21" bestFit="1" customWidth="1"/>
    <col min="6" max="6" width="11.76171875" style="21" customWidth="1"/>
    <col min="7" max="7" width="13.17578125" style="21" customWidth="1"/>
    <col min="8" max="8" width="10.8203125" style="21" customWidth="1"/>
    <col min="9" max="10" width="11.5859375" style="21" customWidth="1"/>
    <col min="11" max="11" width="12.52734375" style="21" customWidth="1"/>
    <col min="12" max="12" width="11.76171875" style="21" customWidth="1"/>
    <col min="13" max="13" width="13.64453125" style="21" customWidth="1"/>
    <col min="14" max="14" width="19.5859375" style="21" customWidth="1"/>
    <col min="15" max="15" width="11.76171875" style="21" customWidth="1"/>
    <col min="16" max="16" width="11.29296875" style="21" customWidth="1"/>
    <col min="17" max="17" width="12.05859375" style="21" customWidth="1"/>
    <col min="18" max="18" width="29.64453125" style="21" customWidth="1"/>
    <col min="19" max="19" width="10.3515625" style="21" customWidth="1"/>
    <col min="20" max="20" width="11.76171875" style="21" customWidth="1"/>
    <col min="21" max="34" width="8.46875" style="21"/>
    <col min="35" max="35" width="11.5859375" style="21" customWidth="1"/>
    <col min="36" max="16384" width="8.46875" style="21"/>
  </cols>
  <sheetData>
    <row r="1" spans="1:20" s="20" customFormat="1" hidden="1"/>
    <row r="2" spans="1:20" ht="50.25" hidden="1" customHeight="1">
      <c r="A2" s="114" t="s">
        <v>43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20" hidden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"/>
      <c r="T3" s="23"/>
    </row>
    <row r="4" spans="1:20" ht="15.75" hidden="1" customHeight="1">
      <c r="A4" s="117" t="s">
        <v>44</v>
      </c>
      <c r="B4" s="118"/>
      <c r="C4" s="118"/>
      <c r="D4" s="118"/>
      <c r="E4" s="119"/>
      <c r="F4" s="120" t="s">
        <v>45</v>
      </c>
      <c r="G4" s="121"/>
      <c r="H4" s="121"/>
      <c r="I4" s="121"/>
      <c r="J4" s="121"/>
      <c r="K4" s="122"/>
      <c r="L4" s="27"/>
      <c r="M4" s="28"/>
      <c r="N4" s="22"/>
      <c r="O4" s="29" t="s">
        <v>46</v>
      </c>
      <c r="P4" s="30" t="s">
        <v>47</v>
      </c>
    </row>
    <row r="5" spans="1:20" ht="15.75" hidden="1" customHeight="1">
      <c r="A5" s="117" t="s">
        <v>48</v>
      </c>
      <c r="B5" s="118"/>
      <c r="C5" s="118"/>
      <c r="D5" s="118"/>
      <c r="E5" s="119"/>
      <c r="F5" s="120" t="s">
        <v>49</v>
      </c>
      <c r="G5" s="121"/>
      <c r="H5" s="121"/>
      <c r="I5" s="121"/>
      <c r="J5" s="121"/>
      <c r="K5" s="122"/>
      <c r="L5" s="27"/>
      <c r="M5" s="24" t="s">
        <v>50</v>
      </c>
      <c r="N5" s="26"/>
      <c r="O5" s="31">
        <v>1</v>
      </c>
      <c r="P5" s="32"/>
    </row>
    <row r="6" spans="1:20" ht="15.75" hidden="1" customHeight="1">
      <c r="A6" s="24" t="s">
        <v>51</v>
      </c>
      <c r="B6" s="25"/>
      <c r="C6" s="25"/>
      <c r="D6" s="25"/>
      <c r="E6" s="26"/>
      <c r="F6" s="120" t="s">
        <v>52</v>
      </c>
      <c r="G6" s="121"/>
      <c r="H6" s="121"/>
      <c r="I6" s="121"/>
      <c r="J6" s="121"/>
      <c r="K6" s="122"/>
      <c r="L6" s="27"/>
      <c r="M6" s="24" t="s">
        <v>53</v>
      </c>
      <c r="N6" s="26"/>
      <c r="O6" s="33">
        <v>50</v>
      </c>
      <c r="P6" s="34"/>
    </row>
    <row r="7" spans="1:20" ht="15.75" hidden="1" customHeight="1">
      <c r="A7" s="24" t="s">
        <v>54</v>
      </c>
      <c r="B7" s="25"/>
      <c r="C7" s="25"/>
      <c r="D7" s="25"/>
      <c r="E7" s="26"/>
      <c r="F7" s="120" t="s">
        <v>55</v>
      </c>
      <c r="G7" s="121"/>
      <c r="H7" s="121"/>
      <c r="I7" s="121"/>
      <c r="J7" s="121"/>
      <c r="K7" s="122"/>
      <c r="L7" s="27"/>
      <c r="S7" s="23"/>
      <c r="T7" s="23"/>
    </row>
    <row r="8" spans="1:20" ht="15.75" hidden="1" customHeight="1">
      <c r="A8" s="24" t="s">
        <v>56</v>
      </c>
      <c r="B8" s="25"/>
      <c r="C8" s="25"/>
      <c r="D8" s="25"/>
      <c r="E8" s="26"/>
      <c r="F8" s="120" t="s">
        <v>57</v>
      </c>
      <c r="G8" s="121"/>
      <c r="H8" s="121"/>
      <c r="I8" s="121"/>
      <c r="J8" s="121"/>
      <c r="K8" s="122"/>
      <c r="L8" s="27"/>
      <c r="R8" s="23"/>
      <c r="S8" s="22"/>
    </row>
    <row r="9" spans="1:20" ht="15.75" hidden="1" customHeight="1">
      <c r="A9" s="24" t="s">
        <v>58</v>
      </c>
      <c r="B9" s="25"/>
      <c r="C9" s="25"/>
      <c r="D9" s="25"/>
      <c r="E9" s="26"/>
      <c r="F9" s="134" t="s">
        <v>59</v>
      </c>
      <c r="G9" s="121"/>
      <c r="H9" s="121"/>
      <c r="I9" s="121"/>
      <c r="J9" s="121"/>
      <c r="K9" s="122"/>
      <c r="L9" s="27"/>
      <c r="Q9" s="22"/>
      <c r="R9" s="23"/>
      <c r="S9" s="22"/>
    </row>
    <row r="10" spans="1:20" ht="15.75" hidden="1" customHeight="1">
      <c r="A10" s="123" t="s">
        <v>60</v>
      </c>
      <c r="B10" s="123"/>
      <c r="C10" s="123"/>
      <c r="D10" s="123"/>
      <c r="E10" s="123"/>
      <c r="F10" s="120" t="s">
        <v>61</v>
      </c>
      <c r="G10" s="121"/>
      <c r="H10" s="121"/>
      <c r="I10" s="121"/>
      <c r="J10" s="121"/>
      <c r="K10" s="122"/>
      <c r="L10" s="27"/>
      <c r="Q10" s="23"/>
      <c r="R10" s="23"/>
      <c r="S10" s="23"/>
      <c r="T10" s="22"/>
    </row>
    <row r="11" spans="1:20" ht="15.75" hidden="1" customHeight="1">
      <c r="A11" s="123" t="s">
        <v>62</v>
      </c>
      <c r="B11" s="123"/>
      <c r="C11" s="123"/>
      <c r="D11" s="123"/>
      <c r="E11" s="123"/>
      <c r="F11" s="120" t="s">
        <v>63</v>
      </c>
      <c r="G11" s="121"/>
      <c r="H11" s="121"/>
      <c r="I11" s="121"/>
      <c r="J11" s="121"/>
      <c r="K11" s="122"/>
      <c r="L11" s="27"/>
      <c r="Q11" s="23"/>
      <c r="R11" s="23"/>
      <c r="S11" s="23"/>
      <c r="T11" s="22"/>
    </row>
    <row r="12" spans="1:20" ht="15.75" hidden="1" customHeight="1">
      <c r="A12" s="123" t="s">
        <v>64</v>
      </c>
      <c r="B12" s="123"/>
      <c r="C12" s="123"/>
      <c r="D12" s="123"/>
      <c r="E12" s="123"/>
      <c r="F12" s="120" t="s">
        <v>65</v>
      </c>
      <c r="G12" s="121"/>
      <c r="H12" s="121"/>
      <c r="I12" s="121"/>
      <c r="J12" s="121"/>
      <c r="K12" s="122"/>
      <c r="L12" s="27"/>
      <c r="Q12" s="23"/>
      <c r="R12" s="23"/>
      <c r="S12" s="23"/>
      <c r="T12" s="22"/>
    </row>
    <row r="13" spans="1:20" hidden="1">
      <c r="A13" s="35"/>
      <c r="B13" s="35"/>
      <c r="C13" s="35"/>
      <c r="D13" s="35"/>
      <c r="E13" s="35"/>
      <c r="F13" s="36"/>
      <c r="G13" s="36"/>
      <c r="H13" s="36"/>
      <c r="I13" s="36"/>
      <c r="J13" s="36"/>
      <c r="K13" s="36"/>
      <c r="L13" s="27"/>
      <c r="M13" s="23"/>
      <c r="N13" s="23"/>
      <c r="O13" s="23"/>
      <c r="P13" s="23"/>
      <c r="Q13" s="23"/>
      <c r="R13" s="23"/>
      <c r="S13" s="23"/>
      <c r="T13" s="22"/>
    </row>
    <row r="14" spans="1:20" ht="19.5" hidden="1" customHeight="1">
      <c r="A14" s="124" t="s">
        <v>66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23"/>
      <c r="T14" s="22"/>
    </row>
    <row r="15" spans="1:20" ht="16.5" hidden="1" customHeight="1">
      <c r="A15" s="126" t="s">
        <v>67</v>
      </c>
      <c r="B15" s="127"/>
      <c r="C15" s="127"/>
      <c r="D15" s="127"/>
      <c r="E15" s="127"/>
      <c r="F15" s="126" t="s">
        <v>68</v>
      </c>
      <c r="G15" s="127"/>
      <c r="H15" s="127"/>
      <c r="I15" s="127"/>
      <c r="J15" s="128"/>
      <c r="K15" s="129" t="s">
        <v>69</v>
      </c>
      <c r="L15" s="130"/>
      <c r="M15" s="130"/>
      <c r="N15" s="130"/>
      <c r="O15" s="131" t="s">
        <v>70</v>
      </c>
      <c r="P15" s="132"/>
      <c r="Q15" s="133"/>
      <c r="R15" s="37" t="s">
        <v>71</v>
      </c>
      <c r="S15" s="38"/>
      <c r="T15" s="38"/>
    </row>
    <row r="16" spans="1:20" s="47" customFormat="1" ht="17.25" hidden="1" customHeight="1">
      <c r="A16" s="152" t="s">
        <v>72</v>
      </c>
      <c r="B16" s="153"/>
      <c r="C16" s="153"/>
      <c r="D16" s="153"/>
      <c r="E16" s="154"/>
      <c r="F16" s="39" t="s">
        <v>73</v>
      </c>
      <c r="G16" s="40"/>
      <c r="H16" s="40"/>
      <c r="I16" s="40"/>
      <c r="J16" s="41"/>
      <c r="K16" s="42"/>
      <c r="L16" s="42"/>
      <c r="M16" s="43"/>
      <c r="N16" s="44"/>
      <c r="O16" s="45">
        <f>M16-I16</f>
        <v>0</v>
      </c>
      <c r="P16" s="45">
        <f>O16*L16*K16</f>
        <v>0</v>
      </c>
      <c r="Q16" s="45">
        <f>N16-J16</f>
        <v>0</v>
      </c>
      <c r="R16" s="46"/>
    </row>
    <row r="17" spans="1:20" s="47" customFormat="1" ht="17.25" hidden="1" customHeight="1">
      <c r="A17" s="155" t="s">
        <v>74</v>
      </c>
      <c r="B17" s="156"/>
      <c r="C17" s="156"/>
      <c r="D17" s="156"/>
      <c r="E17" s="157"/>
      <c r="F17" s="48"/>
      <c r="G17" s="40"/>
      <c r="H17" s="40"/>
      <c r="I17" s="40"/>
      <c r="J17" s="41">
        <f>I16*F17</f>
        <v>0</v>
      </c>
      <c r="K17" s="49"/>
      <c r="L17" s="50"/>
      <c r="M17" s="49"/>
      <c r="N17" s="51">
        <f>M16*F17</f>
        <v>0</v>
      </c>
      <c r="O17" s="45">
        <f>M17-I17</f>
        <v>0</v>
      </c>
      <c r="P17" s="45">
        <f>O17*L17*K17</f>
        <v>0</v>
      </c>
      <c r="Q17" s="45">
        <f>N17-J17</f>
        <v>0</v>
      </c>
      <c r="R17" s="46"/>
    </row>
    <row r="18" spans="1:20" ht="21.75" hidden="1" customHeight="1">
      <c r="A18" s="158" t="s">
        <v>75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38"/>
      <c r="T18" s="38"/>
    </row>
    <row r="19" spans="1:20" s="47" customFormat="1" ht="15.75" hidden="1" customHeight="1">
      <c r="A19" s="52">
        <v>1</v>
      </c>
      <c r="B19" s="160" t="s">
        <v>76</v>
      </c>
      <c r="C19" s="161"/>
      <c r="D19" s="161"/>
      <c r="E19" s="162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</row>
    <row r="20" spans="1:20" s="47" customFormat="1" ht="19.5" hidden="1" customHeight="1">
      <c r="A20" s="163"/>
      <c r="B20" s="163"/>
      <c r="C20" s="163"/>
      <c r="D20" s="163"/>
      <c r="E20" s="163"/>
      <c r="F20" s="54"/>
      <c r="G20" s="37" t="s">
        <v>77</v>
      </c>
      <c r="H20" s="37" t="s">
        <v>77</v>
      </c>
      <c r="I20" s="37" t="s">
        <v>77</v>
      </c>
      <c r="J20" s="37" t="s">
        <v>77</v>
      </c>
      <c r="K20" s="55" t="s">
        <v>78</v>
      </c>
      <c r="L20" s="55" t="s">
        <v>78</v>
      </c>
      <c r="M20" s="55" t="s">
        <v>79</v>
      </c>
      <c r="N20" s="56" t="s">
        <v>80</v>
      </c>
      <c r="O20" s="37" t="s">
        <v>81</v>
      </c>
      <c r="P20" s="37" t="s">
        <v>82</v>
      </c>
      <c r="Q20" s="57" t="s">
        <v>83</v>
      </c>
      <c r="R20" s="37" t="s">
        <v>71</v>
      </c>
    </row>
    <row r="21" spans="1:20" s="47" customFormat="1" ht="39.75" hidden="1" customHeight="1">
      <c r="A21" s="164" t="s">
        <v>84</v>
      </c>
      <c r="B21" s="164"/>
      <c r="C21" s="164"/>
      <c r="D21" s="164"/>
      <c r="E21" s="164"/>
      <c r="F21" s="58" t="s">
        <v>85</v>
      </c>
      <c r="G21" s="58" t="s">
        <v>86</v>
      </c>
      <c r="H21" s="58" t="s">
        <v>87</v>
      </c>
      <c r="I21" s="58" t="s">
        <v>88</v>
      </c>
      <c r="J21" s="58" t="s">
        <v>89</v>
      </c>
      <c r="K21" s="58" t="s">
        <v>90</v>
      </c>
      <c r="L21" s="58" t="s">
        <v>91</v>
      </c>
      <c r="M21" s="58" t="s">
        <v>92</v>
      </c>
      <c r="N21" s="58" t="s">
        <v>93</v>
      </c>
      <c r="O21" s="58" t="s">
        <v>94</v>
      </c>
      <c r="P21" s="58" t="s">
        <v>82</v>
      </c>
      <c r="Q21" s="59" t="s">
        <v>95</v>
      </c>
      <c r="R21" s="60"/>
    </row>
    <row r="22" spans="1:20" s="47" customFormat="1" ht="23.55" hidden="1" customHeight="1">
      <c r="A22" s="135" t="s">
        <v>96</v>
      </c>
      <c r="B22" s="136"/>
      <c r="C22" s="136"/>
      <c r="D22" s="137"/>
      <c r="E22" s="138"/>
      <c r="F22" s="61"/>
      <c r="G22" s="62"/>
      <c r="H22" s="63"/>
      <c r="I22" s="61"/>
      <c r="J22" s="64"/>
      <c r="K22" s="49"/>
      <c r="L22" s="50"/>
      <c r="M22" s="49"/>
      <c r="N22" s="65">
        <f>M22*L22*K22</f>
        <v>0</v>
      </c>
      <c r="O22" s="45">
        <f>M22-I22</f>
        <v>0</v>
      </c>
      <c r="P22" s="45">
        <f>O22*L22*K22</f>
        <v>0</v>
      </c>
      <c r="Q22" s="45">
        <f>N22-J22</f>
        <v>0</v>
      </c>
      <c r="R22" s="66"/>
    </row>
    <row r="23" spans="1:20" s="47" customFormat="1" ht="24.5" hidden="1" customHeight="1">
      <c r="A23" s="139" t="s">
        <v>97</v>
      </c>
      <c r="B23" s="140"/>
      <c r="C23" s="140"/>
      <c r="D23" s="140"/>
      <c r="E23" s="141"/>
      <c r="F23" s="61"/>
      <c r="G23" s="62"/>
      <c r="H23" s="63"/>
      <c r="I23" s="61"/>
      <c r="J23" s="64">
        <f>H23*I23*G23</f>
        <v>0</v>
      </c>
      <c r="K23" s="49"/>
      <c r="L23" s="50"/>
      <c r="M23" s="49"/>
      <c r="N23" s="65">
        <f>M23*L23*K23</f>
        <v>0</v>
      </c>
      <c r="O23" s="45">
        <f>M23-I23</f>
        <v>0</v>
      </c>
      <c r="P23" s="45">
        <f>O23*L23*K23</f>
        <v>0</v>
      </c>
      <c r="Q23" s="45">
        <f>N23-J23</f>
        <v>0</v>
      </c>
      <c r="R23" s="66"/>
    </row>
    <row r="24" spans="1:20" s="47" customFormat="1" ht="21.5" hidden="1" customHeight="1">
      <c r="A24" s="142" t="s">
        <v>98</v>
      </c>
      <c r="B24" s="143"/>
      <c r="C24" s="143"/>
      <c r="D24" s="143"/>
      <c r="E24" s="144"/>
      <c r="F24" s="145"/>
      <c r="G24" s="146"/>
      <c r="H24" s="146"/>
      <c r="I24" s="146"/>
      <c r="J24" s="147"/>
      <c r="K24" s="58"/>
      <c r="L24" s="67"/>
      <c r="M24" s="58"/>
      <c r="N24" s="58"/>
      <c r="O24" s="45">
        <f>M24-I24</f>
        <v>0</v>
      </c>
      <c r="P24" s="45">
        <f>O24*L24*K24</f>
        <v>0</v>
      </c>
      <c r="Q24" s="45">
        <f>N24-J24</f>
        <v>0</v>
      </c>
      <c r="R24" s="46"/>
    </row>
    <row r="25" spans="1:20" s="47" customFormat="1" ht="25.05" hidden="1" customHeight="1">
      <c r="A25" s="148" t="s">
        <v>99</v>
      </c>
      <c r="B25" s="149"/>
      <c r="C25" s="149"/>
      <c r="D25" s="149"/>
      <c r="E25" s="150"/>
      <c r="F25" s="151"/>
      <c r="G25" s="151"/>
      <c r="H25" s="151"/>
      <c r="I25" s="151"/>
      <c r="J25" s="41">
        <f>SUM(J22:J24)</f>
        <v>0</v>
      </c>
      <c r="K25" s="42"/>
      <c r="L25" s="42"/>
      <c r="M25" s="43"/>
      <c r="N25" s="51">
        <f>SUM(N22:N24)</f>
        <v>0</v>
      </c>
      <c r="O25" s="45">
        <f>M25-I25</f>
        <v>0</v>
      </c>
      <c r="P25" s="45">
        <f>O25*L25*K25</f>
        <v>0</v>
      </c>
      <c r="Q25" s="68">
        <f>N25-J25</f>
        <v>0</v>
      </c>
      <c r="R25" s="46"/>
    </row>
    <row r="26" spans="1:20" s="47" customFormat="1" ht="16.05" hidden="1" customHeight="1">
      <c r="A26" s="52">
        <v>2</v>
      </c>
      <c r="B26" s="160" t="s">
        <v>100</v>
      </c>
      <c r="C26" s="161"/>
      <c r="D26" s="161"/>
      <c r="E26" s="16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</row>
    <row r="27" spans="1:20" s="47" customFormat="1" ht="19.05" hidden="1" customHeight="1">
      <c r="A27" s="177"/>
      <c r="B27" s="178"/>
      <c r="C27" s="178"/>
      <c r="D27" s="178"/>
      <c r="E27" s="179"/>
      <c r="F27" s="54"/>
      <c r="G27" s="37" t="s">
        <v>77</v>
      </c>
      <c r="H27" s="37" t="s">
        <v>77</v>
      </c>
      <c r="I27" s="37" t="s">
        <v>77</v>
      </c>
      <c r="J27" s="56" t="s">
        <v>77</v>
      </c>
      <c r="K27" s="55" t="s">
        <v>78</v>
      </c>
      <c r="L27" s="55" t="s">
        <v>78</v>
      </c>
      <c r="M27" s="55" t="s">
        <v>79</v>
      </c>
      <c r="N27" s="56" t="s">
        <v>80</v>
      </c>
      <c r="O27" s="37" t="s">
        <v>81</v>
      </c>
      <c r="P27" s="37" t="s">
        <v>82</v>
      </c>
      <c r="Q27" s="57" t="s">
        <v>83</v>
      </c>
      <c r="R27" s="37" t="s">
        <v>71</v>
      </c>
    </row>
    <row r="28" spans="1:20" s="47" customFormat="1" ht="38.25" hidden="1">
      <c r="A28" s="180" t="s">
        <v>101</v>
      </c>
      <c r="B28" s="181"/>
      <c r="C28" s="181"/>
      <c r="D28" s="181"/>
      <c r="E28" s="182"/>
      <c r="F28" s="58" t="s">
        <v>85</v>
      </c>
      <c r="G28" s="58" t="s">
        <v>102</v>
      </c>
      <c r="H28" s="58" t="s">
        <v>103</v>
      </c>
      <c r="I28" s="58" t="s">
        <v>88</v>
      </c>
      <c r="J28" s="59" t="s">
        <v>89</v>
      </c>
      <c r="K28" s="58" t="s">
        <v>104</v>
      </c>
      <c r="L28" s="58" t="s">
        <v>105</v>
      </c>
      <c r="M28" s="58" t="s">
        <v>92</v>
      </c>
      <c r="N28" s="59" t="s">
        <v>93</v>
      </c>
      <c r="O28" s="58" t="s">
        <v>94</v>
      </c>
      <c r="P28" s="58" t="s">
        <v>82</v>
      </c>
      <c r="Q28" s="59" t="s">
        <v>95</v>
      </c>
      <c r="R28" s="60"/>
    </row>
    <row r="29" spans="1:20" s="47" customFormat="1" ht="19.5" hidden="1" customHeight="1">
      <c r="A29" s="183" t="s">
        <v>106</v>
      </c>
      <c r="B29" s="184"/>
      <c r="C29" s="185"/>
      <c r="D29" s="186"/>
      <c r="E29" s="187"/>
      <c r="F29" s="70" t="s">
        <v>73</v>
      </c>
      <c r="G29" s="62"/>
      <c r="H29" s="63"/>
      <c r="I29" s="61"/>
      <c r="J29" s="64">
        <f>G29*H29*I29</f>
        <v>0</v>
      </c>
      <c r="K29" s="49"/>
      <c r="L29" s="50"/>
      <c r="M29" s="49"/>
      <c r="N29" s="65">
        <f>M29*L29*K29</f>
        <v>0</v>
      </c>
      <c r="O29" s="45">
        <f>M29-I29</f>
        <v>0</v>
      </c>
      <c r="P29" s="45">
        <f>O29*L29*K29</f>
        <v>0</v>
      </c>
      <c r="Q29" s="45">
        <f>N29-J29</f>
        <v>0</v>
      </c>
      <c r="R29" s="71"/>
    </row>
    <row r="30" spans="1:20" s="47" customFormat="1" ht="19.5" hidden="1" customHeight="1">
      <c r="A30" s="183" t="s">
        <v>107</v>
      </c>
      <c r="B30" s="184"/>
      <c r="C30" s="188"/>
      <c r="D30" s="189"/>
      <c r="E30" s="190"/>
      <c r="F30" s="70" t="s">
        <v>73</v>
      </c>
      <c r="G30" s="62"/>
      <c r="H30" s="63"/>
      <c r="I30" s="61"/>
      <c r="J30" s="64">
        <f>G30*H30*I30</f>
        <v>0</v>
      </c>
      <c r="K30" s="49"/>
      <c r="L30" s="50"/>
      <c r="M30" s="49"/>
      <c r="N30" s="65">
        <f>M30*L30*K30</f>
        <v>0</v>
      </c>
      <c r="O30" s="45">
        <f>M30-I30</f>
        <v>0</v>
      </c>
      <c r="P30" s="45">
        <f>O30*L30*K30</f>
        <v>0</v>
      </c>
      <c r="Q30" s="45">
        <f>N30-J30</f>
        <v>0</v>
      </c>
      <c r="R30" s="71"/>
    </row>
    <row r="31" spans="1:20" s="47" customFormat="1" ht="15" hidden="1" customHeight="1">
      <c r="A31" s="165" t="s">
        <v>98</v>
      </c>
      <c r="B31" s="165"/>
      <c r="C31" s="165"/>
      <c r="D31" s="165"/>
      <c r="E31" s="165"/>
      <c r="F31" s="166"/>
      <c r="G31" s="167"/>
      <c r="H31" s="167"/>
      <c r="I31" s="167"/>
      <c r="J31" s="167"/>
      <c r="K31" s="58"/>
      <c r="L31" s="67"/>
      <c r="M31" s="58"/>
      <c r="N31" s="58"/>
      <c r="O31" s="58"/>
      <c r="P31" s="58"/>
      <c r="Q31" s="58"/>
      <c r="R31" s="66"/>
    </row>
    <row r="32" spans="1:20" s="47" customFormat="1" ht="16.5" hidden="1" customHeight="1">
      <c r="A32" s="148" t="s">
        <v>108</v>
      </c>
      <c r="B32" s="149"/>
      <c r="C32" s="149"/>
      <c r="D32" s="149"/>
      <c r="E32" s="150"/>
      <c r="F32" s="72"/>
      <c r="G32" s="40"/>
      <c r="H32" s="40"/>
      <c r="I32" s="73"/>
      <c r="J32" s="41">
        <f>SUM(J29:J31)</f>
        <v>0</v>
      </c>
      <c r="K32" s="42"/>
      <c r="L32" s="42"/>
      <c r="M32" s="43"/>
      <c r="N32" s="51">
        <f>SUM(N29:N31)</f>
        <v>0</v>
      </c>
      <c r="O32" s="45">
        <f>M32-I32</f>
        <v>0</v>
      </c>
      <c r="P32" s="45">
        <f>O32*L32*K32</f>
        <v>0</v>
      </c>
      <c r="Q32" s="68">
        <f>N32-J32</f>
        <v>0</v>
      </c>
      <c r="R32" s="46"/>
    </row>
    <row r="33" spans="1:18" s="47" customFormat="1" ht="15" hidden="1" customHeight="1">
      <c r="A33" s="55">
        <v>3</v>
      </c>
      <c r="B33" s="168" t="s">
        <v>109</v>
      </c>
      <c r="C33" s="169"/>
      <c r="D33" s="169"/>
      <c r="E33" s="170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spans="1:18" s="47" customFormat="1" ht="13.15" hidden="1">
      <c r="A34" s="171"/>
      <c r="B34" s="172"/>
      <c r="C34" s="172"/>
      <c r="D34" s="172"/>
      <c r="E34" s="173"/>
      <c r="F34" s="54"/>
      <c r="G34" s="37" t="s">
        <v>77</v>
      </c>
      <c r="H34" s="37" t="s">
        <v>77</v>
      </c>
      <c r="I34" s="37" t="s">
        <v>77</v>
      </c>
      <c r="J34" s="56" t="s">
        <v>77</v>
      </c>
      <c r="K34" s="55" t="s">
        <v>78</v>
      </c>
      <c r="L34" s="55" t="s">
        <v>78</v>
      </c>
      <c r="M34" s="55" t="s">
        <v>79</v>
      </c>
      <c r="N34" s="56" t="s">
        <v>80</v>
      </c>
      <c r="O34" s="37" t="s">
        <v>81</v>
      </c>
      <c r="P34" s="37" t="s">
        <v>82</v>
      </c>
      <c r="Q34" s="57" t="s">
        <v>83</v>
      </c>
      <c r="R34" s="37" t="s">
        <v>71</v>
      </c>
    </row>
    <row r="35" spans="1:18" s="47" customFormat="1" ht="38.25" hidden="1">
      <c r="A35" s="174" t="s">
        <v>110</v>
      </c>
      <c r="B35" s="175"/>
      <c r="C35" s="175"/>
      <c r="D35" s="175"/>
      <c r="E35" s="176"/>
      <c r="F35" s="58" t="s">
        <v>85</v>
      </c>
      <c r="G35" s="58" t="s">
        <v>111</v>
      </c>
      <c r="H35" s="58" t="s">
        <v>103</v>
      </c>
      <c r="I35" s="58" t="s">
        <v>88</v>
      </c>
      <c r="J35" s="59" t="s">
        <v>89</v>
      </c>
      <c r="K35" s="58" t="s">
        <v>112</v>
      </c>
      <c r="L35" s="58" t="s">
        <v>105</v>
      </c>
      <c r="M35" s="58" t="s">
        <v>92</v>
      </c>
      <c r="N35" s="59" t="s">
        <v>93</v>
      </c>
      <c r="O35" s="58" t="s">
        <v>94</v>
      </c>
      <c r="P35" s="58" t="s">
        <v>82</v>
      </c>
      <c r="Q35" s="58" t="s">
        <v>95</v>
      </c>
      <c r="R35" s="60"/>
    </row>
    <row r="36" spans="1:18" s="47" customFormat="1" ht="25.5" hidden="1" customHeight="1">
      <c r="A36" s="202" t="s">
        <v>113</v>
      </c>
      <c r="B36" s="189"/>
      <c r="C36" s="203"/>
      <c r="D36" s="204"/>
      <c r="E36" s="205"/>
      <c r="F36" s="75" t="s">
        <v>73</v>
      </c>
      <c r="G36" s="62"/>
      <c r="H36" s="63"/>
      <c r="I36" s="61"/>
      <c r="J36" s="64">
        <f>G36*H36*I36</f>
        <v>0</v>
      </c>
      <c r="K36" s="49"/>
      <c r="L36" s="50"/>
      <c r="M36" s="49"/>
      <c r="N36" s="65">
        <f t="shared" ref="N36:N37" si="0">M36*L36*K36</f>
        <v>0</v>
      </c>
      <c r="O36" s="45">
        <f>M36-I36</f>
        <v>0</v>
      </c>
      <c r="P36" s="45">
        <f>O36*L36*K36</f>
        <v>0</v>
      </c>
      <c r="Q36" s="45">
        <f>N36-J36</f>
        <v>0</v>
      </c>
      <c r="R36" s="71"/>
    </row>
    <row r="37" spans="1:18" s="47" customFormat="1" ht="21.5" hidden="1" customHeight="1">
      <c r="A37" s="206" t="s">
        <v>114</v>
      </c>
      <c r="B37" s="184"/>
      <c r="C37" s="184"/>
      <c r="D37" s="184"/>
      <c r="E37" s="76"/>
      <c r="F37" s="70" t="s">
        <v>73</v>
      </c>
      <c r="G37" s="62"/>
      <c r="H37" s="63"/>
      <c r="I37" s="61"/>
      <c r="J37" s="64">
        <f>G37*H37*I37</f>
        <v>0</v>
      </c>
      <c r="K37" s="49"/>
      <c r="L37" s="50"/>
      <c r="M37" s="49"/>
      <c r="N37" s="65">
        <f t="shared" si="0"/>
        <v>0</v>
      </c>
      <c r="O37" s="45">
        <f t="shared" ref="O37:O40" si="1">M37-I37</f>
        <v>0</v>
      </c>
      <c r="P37" s="45">
        <f t="shared" ref="P37:P40" si="2">O37*L37*K37</f>
        <v>0</v>
      </c>
      <c r="Q37" s="45">
        <f t="shared" ref="Q37:Q40" si="3">N37-J37</f>
        <v>0</v>
      </c>
      <c r="R37" s="66"/>
    </row>
    <row r="38" spans="1:18" s="47" customFormat="1" ht="21.5" hidden="1" customHeight="1">
      <c r="A38" s="77" t="s">
        <v>115</v>
      </c>
      <c r="B38" s="69"/>
      <c r="C38" s="69"/>
      <c r="D38" s="69"/>
      <c r="E38" s="76"/>
      <c r="F38" s="70" t="s">
        <v>73</v>
      </c>
      <c r="G38" s="62"/>
      <c r="H38" s="63"/>
      <c r="I38" s="61"/>
      <c r="J38" s="64">
        <f>G38*H38*I38</f>
        <v>0</v>
      </c>
      <c r="K38" s="49"/>
      <c r="L38" s="50"/>
      <c r="M38" s="49"/>
      <c r="N38" s="65"/>
      <c r="O38" s="45"/>
      <c r="P38" s="45"/>
      <c r="Q38" s="45"/>
      <c r="R38" s="66"/>
    </row>
    <row r="39" spans="1:18" s="47" customFormat="1" ht="17.25" hidden="1" customHeight="1">
      <c r="A39" s="148" t="s">
        <v>116</v>
      </c>
      <c r="B39" s="149"/>
      <c r="C39" s="149"/>
      <c r="D39" s="149"/>
      <c r="E39" s="150"/>
      <c r="F39" s="39" t="s">
        <v>73</v>
      </c>
      <c r="G39" s="40"/>
      <c r="H39" s="40"/>
      <c r="I39" s="73"/>
      <c r="J39" s="41">
        <f>SUM(J36:J38)</f>
        <v>0</v>
      </c>
      <c r="K39" s="42"/>
      <c r="L39" s="42"/>
      <c r="M39" s="43"/>
      <c r="N39" s="51">
        <f>SUM(N36:N38)</f>
        <v>0</v>
      </c>
      <c r="O39" s="45">
        <f t="shared" si="1"/>
        <v>0</v>
      </c>
      <c r="P39" s="45">
        <f t="shared" si="2"/>
        <v>0</v>
      </c>
      <c r="Q39" s="45">
        <f t="shared" si="3"/>
        <v>0</v>
      </c>
      <c r="R39" s="46"/>
    </row>
    <row r="40" spans="1:18" s="47" customFormat="1" ht="19.5" hidden="1" customHeight="1">
      <c r="A40" s="207" t="s">
        <v>74</v>
      </c>
      <c r="B40" s="207"/>
      <c r="C40" s="207"/>
      <c r="D40" s="207"/>
      <c r="E40" s="207"/>
      <c r="F40" s="48">
        <v>0.08</v>
      </c>
      <c r="G40" s="40"/>
      <c r="H40" s="40"/>
      <c r="I40" s="40"/>
      <c r="J40" s="41">
        <f>(J25+J32+J39)*F40</f>
        <v>0</v>
      </c>
      <c r="K40" s="49"/>
      <c r="L40" s="50"/>
      <c r="M40" s="49"/>
      <c r="N40" s="51">
        <f>(N25+N32+N39)*F40</f>
        <v>0</v>
      </c>
      <c r="O40" s="45">
        <f t="shared" si="1"/>
        <v>0</v>
      </c>
      <c r="P40" s="45">
        <f t="shared" si="2"/>
        <v>0</v>
      </c>
      <c r="Q40" s="68">
        <f t="shared" si="3"/>
        <v>0</v>
      </c>
      <c r="R40" s="46"/>
    </row>
    <row r="41" spans="1:18" s="47" customFormat="1" ht="19.5" hidden="1" customHeight="1">
      <c r="A41" s="208" t="s">
        <v>117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</row>
    <row r="42" spans="1:18" s="47" customFormat="1" ht="22.5" customHeight="1">
      <c r="A42" s="52">
        <v>4</v>
      </c>
      <c r="B42" s="191" t="s">
        <v>118</v>
      </c>
      <c r="C42" s="192"/>
      <c r="D42" s="192"/>
      <c r="E42" s="19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1:18" s="47" customFormat="1" ht="12" customHeight="1">
      <c r="A43" s="194"/>
      <c r="B43" s="195"/>
      <c r="C43" s="195"/>
      <c r="D43" s="195"/>
      <c r="E43" s="196"/>
      <c r="F43" s="54"/>
      <c r="G43" s="37" t="s">
        <v>77</v>
      </c>
      <c r="H43" s="37" t="s">
        <v>77</v>
      </c>
      <c r="I43" s="37" t="s">
        <v>77</v>
      </c>
      <c r="J43" s="37" t="s">
        <v>77</v>
      </c>
      <c r="K43" s="55" t="s">
        <v>78</v>
      </c>
      <c r="L43" s="55" t="s">
        <v>78</v>
      </c>
      <c r="M43" s="55" t="s">
        <v>79</v>
      </c>
      <c r="N43" s="56" t="s">
        <v>80</v>
      </c>
      <c r="O43" s="37" t="s">
        <v>81</v>
      </c>
      <c r="P43" s="37" t="s">
        <v>82</v>
      </c>
      <c r="Q43" s="57" t="s">
        <v>83</v>
      </c>
      <c r="R43" s="37" t="s">
        <v>182</v>
      </c>
    </row>
    <row r="44" spans="1:18" s="47" customFormat="1" ht="39.75" customHeight="1">
      <c r="A44" s="197" t="s">
        <v>119</v>
      </c>
      <c r="B44" s="198"/>
      <c r="C44" s="198"/>
      <c r="D44" s="198"/>
      <c r="E44" s="199"/>
      <c r="F44" s="58" t="s">
        <v>181</v>
      </c>
      <c r="G44" s="58" t="s">
        <v>120</v>
      </c>
      <c r="H44" s="58" t="s">
        <v>103</v>
      </c>
      <c r="I44" s="58" t="s">
        <v>88</v>
      </c>
      <c r="J44" s="58" t="s">
        <v>89</v>
      </c>
      <c r="K44" s="58" t="s">
        <v>112</v>
      </c>
      <c r="L44" s="58" t="s">
        <v>105</v>
      </c>
      <c r="M44" s="58" t="s">
        <v>92</v>
      </c>
      <c r="N44" s="58" t="s">
        <v>93</v>
      </c>
      <c r="O44" s="58" t="s">
        <v>94</v>
      </c>
      <c r="P44" s="58" t="s">
        <v>82</v>
      </c>
      <c r="Q44" s="59" t="s">
        <v>95</v>
      </c>
      <c r="R44" s="60"/>
    </row>
    <row r="45" spans="1:18" s="47" customFormat="1" ht="23.25" customHeight="1">
      <c r="A45" s="200" t="s">
        <v>173</v>
      </c>
      <c r="B45" s="201"/>
      <c r="C45" s="277" t="s">
        <v>175</v>
      </c>
      <c r="D45" s="277"/>
      <c r="E45" s="107" t="s">
        <v>183</v>
      </c>
      <c r="F45" s="61"/>
      <c r="G45" s="62">
        <v>2</v>
      </c>
      <c r="H45" s="63">
        <v>1</v>
      </c>
      <c r="I45" s="61">
        <v>450</v>
      </c>
      <c r="J45" s="64">
        <f t="shared" ref="J45:J55" si="4">H45*I45*G45</f>
        <v>900</v>
      </c>
      <c r="K45" s="49"/>
      <c r="L45" s="50"/>
      <c r="M45" s="49"/>
      <c r="N45" s="65">
        <f t="shared" ref="N45:N56" si="5">M45*L45*K45</f>
        <v>0</v>
      </c>
      <c r="O45" s="45">
        <f t="shared" ref="O45:O57" si="6">M45-I45</f>
        <v>-450</v>
      </c>
      <c r="P45" s="45">
        <f>O45*L45*K45</f>
        <v>0</v>
      </c>
      <c r="Q45" s="45">
        <f t="shared" ref="Q45:Q57" si="7">N45-J45</f>
        <v>-900</v>
      </c>
      <c r="R45" s="109" t="s">
        <v>195</v>
      </c>
    </row>
    <row r="46" spans="1:18" s="47" customFormat="1" ht="23.25" customHeight="1">
      <c r="A46" s="200" t="s">
        <v>173</v>
      </c>
      <c r="B46" s="201"/>
      <c r="C46" s="277" t="s">
        <v>176</v>
      </c>
      <c r="D46" s="277"/>
      <c r="E46" s="107" t="s">
        <v>184</v>
      </c>
      <c r="F46" s="61"/>
      <c r="G46" s="62">
        <v>1</v>
      </c>
      <c r="H46" s="63">
        <v>1</v>
      </c>
      <c r="I46" s="61">
        <v>400</v>
      </c>
      <c r="J46" s="64">
        <f t="shared" si="4"/>
        <v>400</v>
      </c>
      <c r="K46" s="49"/>
      <c r="L46" s="50"/>
      <c r="M46" s="49"/>
      <c r="N46" s="65">
        <f t="shared" si="5"/>
        <v>0</v>
      </c>
      <c r="O46" s="45">
        <f t="shared" si="6"/>
        <v>-400</v>
      </c>
      <c r="P46" s="45">
        <f>O46*L46*K46</f>
        <v>0</v>
      </c>
      <c r="Q46" s="45">
        <f t="shared" si="7"/>
        <v>-400</v>
      </c>
      <c r="R46" s="109" t="s">
        <v>195</v>
      </c>
    </row>
    <row r="47" spans="1:18" s="47" customFormat="1" ht="23.25" customHeight="1">
      <c r="A47" s="200" t="s">
        <v>173</v>
      </c>
      <c r="B47" s="201"/>
      <c r="C47" s="277" t="s">
        <v>187</v>
      </c>
      <c r="D47" s="277"/>
      <c r="E47" s="107" t="s">
        <v>188</v>
      </c>
      <c r="F47" s="61"/>
      <c r="G47" s="62">
        <v>2</v>
      </c>
      <c r="H47" s="63">
        <v>1</v>
      </c>
      <c r="I47" s="61">
        <v>2000</v>
      </c>
      <c r="J47" s="64">
        <f t="shared" si="4"/>
        <v>4000</v>
      </c>
      <c r="K47" s="49"/>
      <c r="L47" s="50"/>
      <c r="M47" s="49"/>
      <c r="N47" s="65">
        <f t="shared" si="5"/>
        <v>0</v>
      </c>
      <c r="O47" s="45">
        <f t="shared" si="6"/>
        <v>-2000</v>
      </c>
      <c r="P47" s="45">
        <f>O47*L47*K47</f>
        <v>0</v>
      </c>
      <c r="Q47" s="45">
        <f t="shared" si="7"/>
        <v>-4000</v>
      </c>
      <c r="R47" s="109" t="s">
        <v>195</v>
      </c>
    </row>
    <row r="48" spans="1:18" s="47" customFormat="1" ht="23.25" customHeight="1">
      <c r="A48" s="200" t="s">
        <v>173</v>
      </c>
      <c r="B48" s="201"/>
      <c r="C48" s="277" t="s">
        <v>180</v>
      </c>
      <c r="D48" s="277"/>
      <c r="E48" s="107" t="s">
        <v>185</v>
      </c>
      <c r="F48" s="61"/>
      <c r="G48" s="62">
        <v>1</v>
      </c>
      <c r="H48" s="63">
        <v>1</v>
      </c>
      <c r="I48" s="61">
        <v>1400</v>
      </c>
      <c r="J48" s="64">
        <f t="shared" si="4"/>
        <v>1400</v>
      </c>
      <c r="K48" s="49"/>
      <c r="L48" s="50"/>
      <c r="M48" s="49"/>
      <c r="N48" s="65">
        <f t="shared" si="5"/>
        <v>0</v>
      </c>
      <c r="O48" s="45">
        <f t="shared" si="6"/>
        <v>-1400</v>
      </c>
      <c r="P48" s="45">
        <f>O48*L48*K48</f>
        <v>0</v>
      </c>
      <c r="Q48" s="45">
        <f t="shared" si="7"/>
        <v>-1400</v>
      </c>
      <c r="R48" s="109" t="s">
        <v>195</v>
      </c>
    </row>
    <row r="49" spans="1:18" s="47" customFormat="1" ht="31.5" customHeight="1">
      <c r="A49" s="200" t="s">
        <v>173</v>
      </c>
      <c r="B49" s="201"/>
      <c r="C49" s="277" t="s">
        <v>192</v>
      </c>
      <c r="D49" s="277"/>
      <c r="E49" s="110" t="s">
        <v>193</v>
      </c>
      <c r="F49" s="61"/>
      <c r="G49" s="62">
        <v>3</v>
      </c>
      <c r="H49" s="63">
        <v>1</v>
      </c>
      <c r="I49" s="61">
        <v>900</v>
      </c>
      <c r="J49" s="64">
        <f t="shared" si="4"/>
        <v>2700</v>
      </c>
      <c r="K49" s="49"/>
      <c r="L49" s="50"/>
      <c r="M49" s="49"/>
      <c r="N49" s="65">
        <f t="shared" si="5"/>
        <v>0</v>
      </c>
      <c r="O49" s="45">
        <f t="shared" si="6"/>
        <v>-900</v>
      </c>
      <c r="P49" s="45">
        <f>O49*L49*K49</f>
        <v>0</v>
      </c>
      <c r="Q49" s="45">
        <f t="shared" si="7"/>
        <v>-2700</v>
      </c>
      <c r="R49" s="111" t="s">
        <v>194</v>
      </c>
    </row>
    <row r="50" spans="1:18" s="47" customFormat="1" ht="30" customHeight="1">
      <c r="A50" s="200" t="s">
        <v>173</v>
      </c>
      <c r="B50" s="201"/>
      <c r="C50" s="277" t="s">
        <v>198</v>
      </c>
      <c r="D50" s="277"/>
      <c r="E50" s="110" t="s">
        <v>193</v>
      </c>
      <c r="F50" s="61"/>
      <c r="G50" s="62">
        <v>2</v>
      </c>
      <c r="H50" s="63">
        <v>1</v>
      </c>
      <c r="I50" s="61">
        <v>900</v>
      </c>
      <c r="J50" s="64">
        <f t="shared" ref="J50" si="8">H50*I50*G50</f>
        <v>1800</v>
      </c>
      <c r="K50" s="49"/>
      <c r="L50" s="50"/>
      <c r="M50" s="49"/>
      <c r="N50" s="65">
        <f t="shared" si="5"/>
        <v>0</v>
      </c>
      <c r="O50" s="45">
        <f t="shared" si="6"/>
        <v>-900</v>
      </c>
      <c r="P50" s="45">
        <f t="shared" ref="P50:P57" si="9">O50*L50*K50</f>
        <v>0</v>
      </c>
      <c r="Q50" s="45">
        <f t="shared" si="7"/>
        <v>-1800</v>
      </c>
      <c r="R50" s="111" t="s">
        <v>194</v>
      </c>
    </row>
    <row r="51" spans="1:18" s="47" customFormat="1" ht="23.25" customHeight="1">
      <c r="A51" s="200" t="s">
        <v>173</v>
      </c>
      <c r="B51" s="201"/>
      <c r="C51" s="277" t="s">
        <v>199</v>
      </c>
      <c r="D51" s="277"/>
      <c r="E51" s="112" t="s">
        <v>204</v>
      </c>
      <c r="F51" s="78"/>
      <c r="G51" s="62">
        <v>1</v>
      </c>
      <c r="H51" s="63">
        <v>1</v>
      </c>
      <c r="I51" s="61">
        <v>2400</v>
      </c>
      <c r="J51" s="64">
        <f t="shared" si="4"/>
        <v>2400</v>
      </c>
      <c r="K51" s="49"/>
      <c r="L51" s="50"/>
      <c r="M51" s="49"/>
      <c r="N51" s="65">
        <f t="shared" si="5"/>
        <v>0</v>
      </c>
      <c r="O51" s="45">
        <f t="shared" si="6"/>
        <v>-2400</v>
      </c>
      <c r="P51" s="45">
        <f t="shared" si="9"/>
        <v>0</v>
      </c>
      <c r="Q51" s="45">
        <f t="shared" si="7"/>
        <v>-2400</v>
      </c>
      <c r="R51" s="109" t="s">
        <v>195</v>
      </c>
    </row>
    <row r="52" spans="1:18" s="47" customFormat="1" ht="23.25" customHeight="1">
      <c r="A52" s="200" t="s">
        <v>173</v>
      </c>
      <c r="B52" s="201"/>
      <c r="C52" s="277" t="s">
        <v>202</v>
      </c>
      <c r="D52" s="277"/>
      <c r="E52" s="112" t="s">
        <v>203</v>
      </c>
      <c r="F52" s="78"/>
      <c r="G52" s="62">
        <v>1</v>
      </c>
      <c r="H52" s="63">
        <v>1</v>
      </c>
      <c r="I52" s="61">
        <v>2200</v>
      </c>
      <c r="J52" s="64">
        <f t="shared" si="4"/>
        <v>2200</v>
      </c>
      <c r="K52" s="49"/>
      <c r="L52" s="50"/>
      <c r="M52" s="49"/>
      <c r="N52" s="65">
        <f t="shared" si="5"/>
        <v>0</v>
      </c>
      <c r="O52" s="45">
        <f t="shared" si="6"/>
        <v>-2200</v>
      </c>
      <c r="P52" s="45">
        <f t="shared" si="9"/>
        <v>0</v>
      </c>
      <c r="Q52" s="45">
        <f t="shared" si="7"/>
        <v>-2200</v>
      </c>
      <c r="R52" s="109" t="s">
        <v>195</v>
      </c>
    </row>
    <row r="53" spans="1:18" s="47" customFormat="1" ht="23.25" customHeight="1">
      <c r="A53" s="200" t="s">
        <v>173</v>
      </c>
      <c r="B53" s="201"/>
      <c r="C53" s="277" t="s">
        <v>202</v>
      </c>
      <c r="D53" s="277"/>
      <c r="E53" s="112" t="s">
        <v>203</v>
      </c>
      <c r="F53" s="78"/>
      <c r="G53" s="62">
        <v>1</v>
      </c>
      <c r="H53" s="63">
        <v>1</v>
      </c>
      <c r="I53" s="61">
        <v>2000</v>
      </c>
      <c r="J53" s="64">
        <f t="shared" si="4"/>
        <v>2000</v>
      </c>
      <c r="K53" s="49"/>
      <c r="L53" s="50"/>
      <c r="M53" s="49"/>
      <c r="N53" s="65">
        <f t="shared" si="5"/>
        <v>0</v>
      </c>
      <c r="O53" s="45">
        <f t="shared" si="6"/>
        <v>-2000</v>
      </c>
      <c r="P53" s="45">
        <f t="shared" si="9"/>
        <v>0</v>
      </c>
      <c r="Q53" s="45">
        <f t="shared" si="7"/>
        <v>-2000</v>
      </c>
      <c r="R53" s="109" t="s">
        <v>195</v>
      </c>
    </row>
    <row r="54" spans="1:18" s="47" customFormat="1" ht="23.25" customHeight="1">
      <c r="A54" s="271" t="s">
        <v>206</v>
      </c>
      <c r="B54" s="211"/>
      <c r="C54" s="211"/>
      <c r="D54" s="211"/>
      <c r="E54" s="79" t="s">
        <v>205</v>
      </c>
      <c r="F54" s="78"/>
      <c r="G54" s="62">
        <v>2</v>
      </c>
      <c r="H54" s="63">
        <v>3</v>
      </c>
      <c r="I54" s="61">
        <v>350</v>
      </c>
      <c r="J54" s="64">
        <f>H54*I54*G54</f>
        <v>2100</v>
      </c>
      <c r="K54" s="49"/>
      <c r="L54" s="50"/>
      <c r="M54" s="49"/>
      <c r="N54" s="65"/>
      <c r="O54" s="45">
        <f t="shared" si="6"/>
        <v>-350</v>
      </c>
      <c r="P54" s="45">
        <f t="shared" si="9"/>
        <v>0</v>
      </c>
      <c r="Q54" s="45">
        <f t="shared" si="7"/>
        <v>-2100</v>
      </c>
      <c r="R54" s="46"/>
    </row>
    <row r="55" spans="1:18" s="47" customFormat="1" ht="23.25" customHeight="1">
      <c r="A55" s="272" t="s">
        <v>189</v>
      </c>
      <c r="B55" s="211"/>
      <c r="C55" s="211"/>
      <c r="D55" s="211"/>
      <c r="E55" s="108" t="s">
        <v>190</v>
      </c>
      <c r="F55" s="78"/>
      <c r="G55" s="62">
        <v>1</v>
      </c>
      <c r="H55" s="63">
        <v>1</v>
      </c>
      <c r="I55" s="61">
        <v>800</v>
      </c>
      <c r="J55" s="64">
        <f t="shared" si="4"/>
        <v>800</v>
      </c>
      <c r="K55" s="49"/>
      <c r="L55" s="50"/>
      <c r="M55" s="49"/>
      <c r="N55" s="65"/>
      <c r="O55" s="45">
        <f t="shared" si="6"/>
        <v>-800</v>
      </c>
      <c r="P55" s="45"/>
      <c r="Q55" s="45">
        <f t="shared" si="7"/>
        <v>-800</v>
      </c>
      <c r="R55" s="109" t="s">
        <v>191</v>
      </c>
    </row>
    <row r="56" spans="1:18" s="47" customFormat="1" ht="23.25" customHeight="1">
      <c r="A56" s="210" t="s">
        <v>121</v>
      </c>
      <c r="B56" s="211"/>
      <c r="C56" s="211"/>
      <c r="D56" s="211"/>
      <c r="E56" s="108" t="s">
        <v>190</v>
      </c>
      <c r="F56" s="61"/>
      <c r="G56" s="62">
        <v>1</v>
      </c>
      <c r="H56" s="63">
        <v>1</v>
      </c>
      <c r="I56" s="61">
        <v>800</v>
      </c>
      <c r="J56" s="64">
        <f t="shared" ref="J56" si="10">H56*I56*G56</f>
        <v>800</v>
      </c>
      <c r="K56" s="49"/>
      <c r="L56" s="50"/>
      <c r="M56" s="49"/>
      <c r="N56" s="65">
        <f t="shared" si="5"/>
        <v>0</v>
      </c>
      <c r="O56" s="45">
        <f t="shared" si="6"/>
        <v>-800</v>
      </c>
      <c r="P56" s="45">
        <f t="shared" si="9"/>
        <v>0</v>
      </c>
      <c r="Q56" s="45">
        <f t="shared" si="7"/>
        <v>-800</v>
      </c>
      <c r="R56" s="109" t="s">
        <v>210</v>
      </c>
    </row>
    <row r="57" spans="1:18" s="47" customFormat="1" ht="16.5" customHeight="1">
      <c r="A57" s="148" t="s">
        <v>122</v>
      </c>
      <c r="B57" s="149"/>
      <c r="C57" s="149"/>
      <c r="D57" s="149"/>
      <c r="E57" s="150"/>
      <c r="F57" s="151"/>
      <c r="G57" s="151"/>
      <c r="H57" s="151"/>
      <c r="I57" s="151"/>
      <c r="J57" s="41">
        <f>SUM(J45:J56)</f>
        <v>21500</v>
      </c>
      <c r="K57" s="42"/>
      <c r="L57" s="42"/>
      <c r="M57" s="43"/>
      <c r="N57" s="51">
        <f>SUM(N45:N56)</f>
        <v>0</v>
      </c>
      <c r="O57" s="45">
        <f t="shared" si="6"/>
        <v>0</v>
      </c>
      <c r="P57" s="45">
        <f t="shared" si="9"/>
        <v>0</v>
      </c>
      <c r="Q57" s="68">
        <f t="shared" si="7"/>
        <v>-21500</v>
      </c>
      <c r="R57" s="46"/>
    </row>
    <row r="58" spans="1:18" s="47" customFormat="1" ht="15" hidden="1" customHeight="1">
      <c r="A58" s="52">
        <v>5</v>
      </c>
      <c r="B58" s="160" t="s">
        <v>123</v>
      </c>
      <c r="C58" s="161"/>
      <c r="D58" s="161"/>
      <c r="E58" s="162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</row>
    <row r="59" spans="1:18" s="47" customFormat="1" ht="13.15" hidden="1">
      <c r="A59" s="177"/>
      <c r="B59" s="178"/>
      <c r="C59" s="178"/>
      <c r="D59" s="178"/>
      <c r="E59" s="179"/>
      <c r="F59" s="54"/>
      <c r="G59" s="37" t="s">
        <v>77</v>
      </c>
      <c r="H59" s="37" t="s">
        <v>77</v>
      </c>
      <c r="I59" s="37" t="s">
        <v>77</v>
      </c>
      <c r="J59" s="56" t="s">
        <v>77</v>
      </c>
      <c r="K59" s="55" t="s">
        <v>78</v>
      </c>
      <c r="L59" s="55" t="s">
        <v>78</v>
      </c>
      <c r="M59" s="55" t="s">
        <v>79</v>
      </c>
      <c r="N59" s="56" t="s">
        <v>80</v>
      </c>
      <c r="O59" s="37" t="s">
        <v>81</v>
      </c>
      <c r="P59" s="37" t="s">
        <v>82</v>
      </c>
      <c r="Q59" s="57" t="s">
        <v>83</v>
      </c>
      <c r="R59" s="37" t="s">
        <v>71</v>
      </c>
    </row>
    <row r="60" spans="1:18" s="47" customFormat="1" ht="38.25" hidden="1">
      <c r="A60" s="174" t="s">
        <v>124</v>
      </c>
      <c r="B60" s="175"/>
      <c r="C60" s="175"/>
      <c r="D60" s="175"/>
      <c r="E60" s="176"/>
      <c r="F60" s="58" t="s">
        <v>85</v>
      </c>
      <c r="G60" s="58" t="s">
        <v>102</v>
      </c>
      <c r="H60" s="58" t="s">
        <v>103</v>
      </c>
      <c r="I60" s="58" t="s">
        <v>88</v>
      </c>
      <c r="J60" s="59" t="s">
        <v>89</v>
      </c>
      <c r="K60" s="58" t="s">
        <v>104</v>
      </c>
      <c r="L60" s="58" t="s">
        <v>105</v>
      </c>
      <c r="M60" s="58" t="s">
        <v>92</v>
      </c>
      <c r="N60" s="59" t="s">
        <v>93</v>
      </c>
      <c r="O60" s="58" t="s">
        <v>94</v>
      </c>
      <c r="P60" s="58" t="s">
        <v>82</v>
      </c>
      <c r="Q60" s="59" t="s">
        <v>95</v>
      </c>
      <c r="R60" s="60"/>
    </row>
    <row r="61" spans="1:18" s="47" customFormat="1" ht="12.75" hidden="1">
      <c r="A61" s="183" t="s">
        <v>106</v>
      </c>
      <c r="B61" s="184"/>
      <c r="C61" s="189"/>
      <c r="D61" s="189"/>
      <c r="E61" s="190"/>
      <c r="F61" s="80" t="s">
        <v>73</v>
      </c>
      <c r="G61" s="62"/>
      <c r="H61" s="63"/>
      <c r="I61" s="61"/>
      <c r="J61" s="64">
        <f>G61*H61*I61</f>
        <v>0</v>
      </c>
      <c r="K61" s="49"/>
      <c r="L61" s="50"/>
      <c r="M61" s="49"/>
      <c r="N61" s="65">
        <f>M61*L61*K61</f>
        <v>0</v>
      </c>
      <c r="O61" s="45">
        <f>M61-I61</f>
        <v>0</v>
      </c>
      <c r="P61" s="45">
        <f>O61*L61*K61</f>
        <v>0</v>
      </c>
      <c r="Q61" s="45">
        <f>N61-J61</f>
        <v>0</v>
      </c>
      <c r="R61" s="71"/>
    </row>
    <row r="62" spans="1:18" s="47" customFormat="1" ht="12.75" hidden="1">
      <c r="A62" s="183" t="s">
        <v>107</v>
      </c>
      <c r="B62" s="184"/>
      <c r="C62" s="189"/>
      <c r="D62" s="189"/>
      <c r="E62" s="190"/>
      <c r="F62" s="70" t="s">
        <v>73</v>
      </c>
      <c r="G62" s="62"/>
      <c r="H62" s="63"/>
      <c r="I62" s="61"/>
      <c r="J62" s="64">
        <f>G62*H62*I62</f>
        <v>0</v>
      </c>
      <c r="K62" s="49"/>
      <c r="L62" s="50"/>
      <c r="M62" s="49"/>
      <c r="N62" s="65">
        <f>M62*L62*K62</f>
        <v>0</v>
      </c>
      <c r="O62" s="45">
        <f>M62-I62</f>
        <v>0</v>
      </c>
      <c r="P62" s="45">
        <f>O62*L62*K62</f>
        <v>0</v>
      </c>
      <c r="Q62" s="45">
        <f>N62-J62</f>
        <v>0</v>
      </c>
      <c r="R62" s="71"/>
    </row>
    <row r="63" spans="1:18" s="47" customFormat="1" ht="14.25" hidden="1" customHeight="1">
      <c r="A63" s="165" t="s">
        <v>98</v>
      </c>
      <c r="B63" s="165"/>
      <c r="C63" s="165"/>
      <c r="D63" s="165"/>
      <c r="E63" s="165"/>
      <c r="F63" s="167"/>
      <c r="G63" s="167"/>
      <c r="H63" s="167"/>
      <c r="I63" s="167"/>
      <c r="J63" s="167"/>
      <c r="K63" s="58"/>
      <c r="L63" s="67"/>
      <c r="M63" s="58"/>
      <c r="N63" s="58"/>
      <c r="O63" s="58"/>
      <c r="P63" s="58"/>
      <c r="Q63" s="58"/>
      <c r="R63" s="46"/>
    </row>
    <row r="64" spans="1:18" s="47" customFormat="1" ht="16.5" hidden="1" customHeight="1">
      <c r="A64" s="148" t="s">
        <v>108</v>
      </c>
      <c r="B64" s="149"/>
      <c r="C64" s="149"/>
      <c r="D64" s="149"/>
      <c r="E64" s="150"/>
      <c r="F64" s="72"/>
      <c r="G64" s="40"/>
      <c r="H64" s="40"/>
      <c r="I64" s="73"/>
      <c r="J64" s="41">
        <f>SUM(J61:J63)</f>
        <v>0</v>
      </c>
      <c r="K64" s="42"/>
      <c r="L64" s="42"/>
      <c r="M64" s="43"/>
      <c r="N64" s="51">
        <f>SUM(N61:N63)</f>
        <v>0</v>
      </c>
      <c r="O64" s="45">
        <f>M64-I64</f>
        <v>0</v>
      </c>
      <c r="P64" s="45">
        <f>O64*L64*K64</f>
        <v>0</v>
      </c>
      <c r="Q64" s="68">
        <f>N64-J64</f>
        <v>0</v>
      </c>
      <c r="R64" s="46"/>
    </row>
    <row r="65" spans="1:18" s="47" customFormat="1" ht="15" customHeight="1">
      <c r="A65" s="55">
        <v>6</v>
      </c>
      <c r="B65" s="168" t="s">
        <v>125</v>
      </c>
      <c r="C65" s="169"/>
      <c r="D65" s="169"/>
      <c r="E65" s="170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</row>
    <row r="66" spans="1:18" s="47" customFormat="1" ht="13.15">
      <c r="A66" s="60"/>
      <c r="B66" s="171"/>
      <c r="C66" s="172"/>
      <c r="D66" s="172"/>
      <c r="E66" s="173"/>
      <c r="F66" s="54"/>
      <c r="G66" s="37" t="s">
        <v>77</v>
      </c>
      <c r="H66" s="37" t="s">
        <v>77</v>
      </c>
      <c r="I66" s="37" t="s">
        <v>77</v>
      </c>
      <c r="J66" s="56" t="s">
        <v>77</v>
      </c>
      <c r="K66" s="55" t="s">
        <v>78</v>
      </c>
      <c r="L66" s="55" t="s">
        <v>78</v>
      </c>
      <c r="M66" s="55" t="s">
        <v>79</v>
      </c>
      <c r="N66" s="56" t="s">
        <v>80</v>
      </c>
      <c r="O66" s="37" t="s">
        <v>81</v>
      </c>
      <c r="P66" s="37" t="s">
        <v>82</v>
      </c>
      <c r="Q66" s="57" t="s">
        <v>83</v>
      </c>
      <c r="R66" s="37" t="s">
        <v>71</v>
      </c>
    </row>
    <row r="67" spans="1:18" s="47" customFormat="1" ht="38.25">
      <c r="A67" s="180" t="s">
        <v>126</v>
      </c>
      <c r="B67" s="181"/>
      <c r="C67" s="181"/>
      <c r="D67" s="181"/>
      <c r="E67" s="182"/>
      <c r="F67" s="58" t="s">
        <v>85</v>
      </c>
      <c r="G67" s="58" t="s">
        <v>111</v>
      </c>
      <c r="H67" s="58" t="s">
        <v>103</v>
      </c>
      <c r="I67" s="58" t="s">
        <v>88</v>
      </c>
      <c r="J67" s="59" t="s">
        <v>89</v>
      </c>
      <c r="K67" s="58" t="s">
        <v>112</v>
      </c>
      <c r="L67" s="58" t="s">
        <v>105</v>
      </c>
      <c r="M67" s="58" t="s">
        <v>92</v>
      </c>
      <c r="N67" s="59" t="s">
        <v>93</v>
      </c>
      <c r="O67" s="58" t="s">
        <v>94</v>
      </c>
      <c r="P67" s="58" t="s">
        <v>82</v>
      </c>
      <c r="Q67" s="58" t="s">
        <v>95</v>
      </c>
      <c r="R67" s="60"/>
    </row>
    <row r="68" spans="1:18" s="47" customFormat="1" ht="22.05" customHeight="1">
      <c r="A68" s="217" t="s">
        <v>127</v>
      </c>
      <c r="B68" s="189"/>
      <c r="C68" s="81" t="s">
        <v>128</v>
      </c>
      <c r="D68" s="218" t="s">
        <v>129</v>
      </c>
      <c r="E68" s="219"/>
      <c r="F68" s="70" t="s">
        <v>73</v>
      </c>
      <c r="G68" s="62"/>
      <c r="H68" s="63"/>
      <c r="I68" s="61"/>
      <c r="J68" s="64">
        <f t="shared" ref="J68:J71" si="11">H68*I68*G68</f>
        <v>0</v>
      </c>
      <c r="K68" s="49"/>
      <c r="L68" s="50"/>
      <c r="M68" s="49"/>
      <c r="N68" s="65">
        <f t="shared" ref="N68:N71" si="12">M68*L68*K68</f>
        <v>0</v>
      </c>
      <c r="O68" s="45">
        <f t="shared" ref="O68:O72" si="13">M68-I68</f>
        <v>0</v>
      </c>
      <c r="P68" s="45">
        <f t="shared" ref="P68:P72" si="14">O68*L68*K68</f>
        <v>0</v>
      </c>
      <c r="Q68" s="45">
        <f t="shared" ref="Q68:Q72" si="15">N68-J68</f>
        <v>0</v>
      </c>
      <c r="R68" s="46"/>
    </row>
    <row r="69" spans="1:18" s="47" customFormat="1" ht="21.75" customHeight="1">
      <c r="A69" s="183" t="s">
        <v>130</v>
      </c>
      <c r="B69" s="184"/>
      <c r="C69" s="184"/>
      <c r="D69" s="184"/>
      <c r="E69" s="212"/>
      <c r="F69" s="70" t="s">
        <v>73</v>
      </c>
      <c r="G69" s="62"/>
      <c r="H69" s="63"/>
      <c r="I69" s="61"/>
      <c r="J69" s="64">
        <f t="shared" si="11"/>
        <v>0</v>
      </c>
      <c r="K69" s="49"/>
      <c r="L69" s="50"/>
      <c r="M69" s="49"/>
      <c r="N69" s="65">
        <f t="shared" si="12"/>
        <v>0</v>
      </c>
      <c r="O69" s="45">
        <f t="shared" si="13"/>
        <v>0</v>
      </c>
      <c r="P69" s="45">
        <f t="shared" si="14"/>
        <v>0</v>
      </c>
      <c r="Q69" s="45">
        <f t="shared" si="15"/>
        <v>0</v>
      </c>
      <c r="R69" s="46"/>
    </row>
    <row r="70" spans="1:18" s="47" customFormat="1" ht="22.05" customHeight="1">
      <c r="A70" s="213" t="s">
        <v>178</v>
      </c>
      <c r="B70" s="214"/>
      <c r="C70" s="214"/>
      <c r="D70" s="214"/>
      <c r="E70" s="215"/>
      <c r="F70" s="70" t="s">
        <v>73</v>
      </c>
      <c r="G70" s="62">
        <v>2</v>
      </c>
      <c r="H70" s="63">
        <v>1</v>
      </c>
      <c r="I70" s="61">
        <v>65</v>
      </c>
      <c r="J70" s="64">
        <f t="shared" si="11"/>
        <v>130</v>
      </c>
      <c r="K70" s="49"/>
      <c r="L70" s="50"/>
      <c r="M70" s="49"/>
      <c r="N70" s="65">
        <f t="shared" si="12"/>
        <v>0</v>
      </c>
      <c r="O70" s="45">
        <f t="shared" si="13"/>
        <v>-65</v>
      </c>
      <c r="P70" s="45">
        <f t="shared" si="14"/>
        <v>0</v>
      </c>
      <c r="Q70" s="45">
        <f t="shared" si="15"/>
        <v>-130</v>
      </c>
      <c r="R70" s="109" t="s">
        <v>209</v>
      </c>
    </row>
    <row r="71" spans="1:18" s="47" customFormat="1" ht="22.05" customHeight="1">
      <c r="A71" s="216" t="s">
        <v>207</v>
      </c>
      <c r="B71" s="184"/>
      <c r="C71" s="184"/>
      <c r="D71" s="184"/>
      <c r="E71" s="113" t="s">
        <v>208</v>
      </c>
      <c r="F71" s="70" t="s">
        <v>73</v>
      </c>
      <c r="G71" s="62">
        <v>3</v>
      </c>
      <c r="H71" s="63">
        <v>1</v>
      </c>
      <c r="I71" s="61">
        <v>85</v>
      </c>
      <c r="J71" s="64">
        <f t="shared" si="11"/>
        <v>255</v>
      </c>
      <c r="K71" s="49"/>
      <c r="L71" s="50"/>
      <c r="M71" s="49"/>
      <c r="N71" s="65">
        <f t="shared" si="12"/>
        <v>0</v>
      </c>
      <c r="O71" s="45">
        <f t="shared" si="13"/>
        <v>-85</v>
      </c>
      <c r="P71" s="45">
        <f t="shared" ref="P71" si="16">O71*L71*K71</f>
        <v>0</v>
      </c>
      <c r="Q71" s="45">
        <f t="shared" ref="Q71" si="17">N71-J71</f>
        <v>-255</v>
      </c>
      <c r="R71" s="46"/>
    </row>
    <row r="72" spans="1:18" s="47" customFormat="1" ht="15.75" customHeight="1">
      <c r="A72" s="148" t="s">
        <v>116</v>
      </c>
      <c r="B72" s="149"/>
      <c r="C72" s="149"/>
      <c r="D72" s="149"/>
      <c r="E72" s="150"/>
      <c r="F72" s="72"/>
      <c r="G72" s="40"/>
      <c r="H72" s="40"/>
      <c r="I72" s="73"/>
      <c r="J72" s="41">
        <f>SUM(J68:J71)</f>
        <v>385</v>
      </c>
      <c r="K72" s="42"/>
      <c r="L72" s="42"/>
      <c r="M72" s="43"/>
      <c r="N72" s="51">
        <f>SUM(N68:N71)</f>
        <v>0</v>
      </c>
      <c r="O72" s="45">
        <f t="shared" si="13"/>
        <v>0</v>
      </c>
      <c r="P72" s="45">
        <f t="shared" si="14"/>
        <v>0</v>
      </c>
      <c r="Q72" s="68">
        <f t="shared" si="15"/>
        <v>-385</v>
      </c>
      <c r="R72" s="46"/>
    </row>
    <row r="73" spans="1:18" s="47" customFormat="1" ht="15" hidden="1" customHeight="1">
      <c r="A73" s="55">
        <v>7</v>
      </c>
      <c r="B73" s="168" t="s">
        <v>131</v>
      </c>
      <c r="C73" s="169"/>
      <c r="D73" s="169"/>
      <c r="E73" s="170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</row>
    <row r="74" spans="1:18" s="47" customFormat="1" ht="13.15" hidden="1">
      <c r="A74" s="171"/>
      <c r="B74" s="172"/>
      <c r="C74" s="172"/>
      <c r="D74" s="172"/>
      <c r="E74" s="173"/>
      <c r="F74" s="54"/>
      <c r="G74" s="37" t="s">
        <v>77</v>
      </c>
      <c r="H74" s="37" t="s">
        <v>77</v>
      </c>
      <c r="I74" s="37" t="s">
        <v>77</v>
      </c>
      <c r="J74" s="56" t="s">
        <v>77</v>
      </c>
      <c r="K74" s="55" t="s">
        <v>78</v>
      </c>
      <c r="L74" s="55" t="s">
        <v>78</v>
      </c>
      <c r="M74" s="55" t="s">
        <v>79</v>
      </c>
      <c r="N74" s="56" t="s">
        <v>80</v>
      </c>
      <c r="O74" s="37" t="s">
        <v>81</v>
      </c>
      <c r="P74" s="37" t="s">
        <v>82</v>
      </c>
      <c r="Q74" s="57" t="s">
        <v>83</v>
      </c>
      <c r="R74" s="37" t="s">
        <v>71</v>
      </c>
    </row>
    <row r="75" spans="1:18" s="47" customFormat="1" ht="38.25" hidden="1">
      <c r="A75" s="180"/>
      <c r="B75" s="181"/>
      <c r="C75" s="181"/>
      <c r="D75" s="181"/>
      <c r="E75" s="182"/>
      <c r="F75" s="58" t="s">
        <v>85</v>
      </c>
      <c r="G75" s="58" t="s">
        <v>111</v>
      </c>
      <c r="H75" s="58" t="s">
        <v>103</v>
      </c>
      <c r="I75" s="58" t="s">
        <v>88</v>
      </c>
      <c r="J75" s="59" t="s">
        <v>89</v>
      </c>
      <c r="K75" s="58" t="s">
        <v>112</v>
      </c>
      <c r="L75" s="58" t="s">
        <v>105</v>
      </c>
      <c r="M75" s="58" t="s">
        <v>92</v>
      </c>
      <c r="N75" s="59" t="s">
        <v>93</v>
      </c>
      <c r="O75" s="58" t="s">
        <v>94</v>
      </c>
      <c r="P75" s="58" t="s">
        <v>82</v>
      </c>
      <c r="Q75" s="58" t="s">
        <v>95</v>
      </c>
      <c r="R75" s="60"/>
    </row>
    <row r="76" spans="1:18" s="47" customFormat="1" ht="13.5" hidden="1" customHeight="1">
      <c r="A76" s="223" t="s">
        <v>132</v>
      </c>
      <c r="B76" s="184"/>
      <c r="C76" s="184"/>
      <c r="D76" s="184"/>
      <c r="E76" s="212"/>
      <c r="F76" s="39" t="s">
        <v>73</v>
      </c>
      <c r="G76" s="62"/>
      <c r="H76" s="63"/>
      <c r="I76" s="61"/>
      <c r="J76" s="64"/>
      <c r="K76" s="49"/>
      <c r="L76" s="50"/>
      <c r="M76" s="49"/>
      <c r="N76" s="65">
        <f>M76*L76*K76</f>
        <v>0</v>
      </c>
      <c r="O76" s="45">
        <f>M76-I76</f>
        <v>0</v>
      </c>
      <c r="P76" s="45">
        <f>O76*L76*K76</f>
        <v>0</v>
      </c>
      <c r="Q76" s="45">
        <f>N76-J76</f>
        <v>0</v>
      </c>
      <c r="R76" s="71"/>
    </row>
    <row r="77" spans="1:18" s="47" customFormat="1" ht="15.75" hidden="1" customHeight="1">
      <c r="A77" s="223" t="s">
        <v>133</v>
      </c>
      <c r="B77" s="184"/>
      <c r="C77" s="184"/>
      <c r="D77" s="184"/>
      <c r="E77" s="212"/>
      <c r="F77" s="70" t="s">
        <v>73</v>
      </c>
      <c r="G77" s="62"/>
      <c r="H77" s="63"/>
      <c r="I77" s="61"/>
      <c r="J77" s="64">
        <f>H77*I77*G77</f>
        <v>0</v>
      </c>
      <c r="K77" s="49"/>
      <c r="L77" s="50"/>
      <c r="M77" s="49"/>
      <c r="N77" s="65">
        <f>M77*L77*K77</f>
        <v>0</v>
      </c>
      <c r="O77" s="45">
        <f>M77-I77</f>
        <v>0</v>
      </c>
      <c r="P77" s="45">
        <f>O77*L77*K77</f>
        <v>0</v>
      </c>
      <c r="Q77" s="45">
        <f>N77-J77</f>
        <v>0</v>
      </c>
      <c r="R77" s="46"/>
    </row>
    <row r="78" spans="1:18" s="47" customFormat="1" ht="15.75" hidden="1" customHeight="1">
      <c r="A78" s="223" t="s">
        <v>134</v>
      </c>
      <c r="B78" s="184"/>
      <c r="C78" s="184"/>
      <c r="D78" s="184"/>
      <c r="E78" s="212"/>
      <c r="F78" s="70" t="s">
        <v>73</v>
      </c>
      <c r="G78" s="62"/>
      <c r="H78" s="63"/>
      <c r="I78" s="61"/>
      <c r="J78" s="64">
        <f>H78*I78*G78</f>
        <v>0</v>
      </c>
      <c r="K78" s="49"/>
      <c r="L78" s="50"/>
      <c r="M78" s="49"/>
      <c r="N78" s="65">
        <f>M78*L78*K78</f>
        <v>0</v>
      </c>
      <c r="O78" s="45">
        <f>M78-I78</f>
        <v>0</v>
      </c>
      <c r="P78" s="45">
        <f>O78*L78*K78</f>
        <v>0</v>
      </c>
      <c r="Q78" s="45">
        <f>N78-J78</f>
        <v>0</v>
      </c>
      <c r="R78" s="46"/>
    </row>
    <row r="79" spans="1:18" s="47" customFormat="1" ht="15" hidden="1" customHeight="1">
      <c r="A79" s="220" t="s">
        <v>135</v>
      </c>
      <c r="B79" s="221"/>
      <c r="C79" s="221"/>
      <c r="D79" s="221"/>
      <c r="E79" s="222"/>
      <c r="F79" s="70" t="s">
        <v>73</v>
      </c>
      <c r="G79" s="62"/>
      <c r="H79" s="63"/>
      <c r="I79" s="61"/>
      <c r="J79" s="64">
        <f>H79*I79*G79</f>
        <v>0</v>
      </c>
      <c r="K79" s="49"/>
      <c r="L79" s="50"/>
      <c r="M79" s="49"/>
      <c r="N79" s="65">
        <f>M79*L79*K79</f>
        <v>0</v>
      </c>
      <c r="O79" s="45">
        <f>M79-I79</f>
        <v>0</v>
      </c>
      <c r="P79" s="45">
        <f>O79*L79*K79</f>
        <v>0</v>
      </c>
      <c r="Q79" s="45">
        <f>N79-J79</f>
        <v>0</v>
      </c>
      <c r="R79" s="46"/>
    </row>
    <row r="80" spans="1:18" s="47" customFormat="1" ht="15.75" hidden="1" customHeight="1">
      <c r="A80" s="148" t="s">
        <v>116</v>
      </c>
      <c r="B80" s="149"/>
      <c r="C80" s="149"/>
      <c r="D80" s="149"/>
      <c r="E80" s="150"/>
      <c r="F80" s="72"/>
      <c r="G80" s="40"/>
      <c r="H80" s="40"/>
      <c r="I80" s="73"/>
      <c r="J80" s="41">
        <f>SUM(J76:J79)</f>
        <v>0</v>
      </c>
      <c r="K80" s="42"/>
      <c r="L80" s="42"/>
      <c r="M80" s="43"/>
      <c r="N80" s="51">
        <f>SUM(N76:N79)</f>
        <v>0</v>
      </c>
      <c r="O80" s="45">
        <f>M80-I80</f>
        <v>0</v>
      </c>
      <c r="P80" s="45">
        <f>O80*L80*K80</f>
        <v>0</v>
      </c>
      <c r="Q80" s="68">
        <f>N80-J80</f>
        <v>0</v>
      </c>
      <c r="R80" s="46"/>
    </row>
    <row r="81" spans="1:18" s="47" customFormat="1" ht="15" hidden="1" customHeight="1">
      <c r="A81" s="55">
        <v>8</v>
      </c>
      <c r="B81" s="168" t="s">
        <v>136</v>
      </c>
      <c r="C81" s="169"/>
      <c r="D81" s="169"/>
      <c r="E81" s="170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</row>
    <row r="82" spans="1:18" s="47" customFormat="1" ht="13.15" hidden="1">
      <c r="A82" s="171"/>
      <c r="B82" s="172"/>
      <c r="C82" s="172"/>
      <c r="D82" s="172"/>
      <c r="E82" s="173"/>
      <c r="F82" s="54"/>
      <c r="G82" s="37" t="s">
        <v>77</v>
      </c>
      <c r="H82" s="37" t="s">
        <v>77</v>
      </c>
      <c r="I82" s="37" t="s">
        <v>77</v>
      </c>
      <c r="J82" s="56" t="s">
        <v>77</v>
      </c>
      <c r="K82" s="55" t="s">
        <v>78</v>
      </c>
      <c r="L82" s="55" t="s">
        <v>78</v>
      </c>
      <c r="M82" s="55" t="s">
        <v>79</v>
      </c>
      <c r="N82" s="56" t="s">
        <v>80</v>
      </c>
      <c r="O82" s="37" t="s">
        <v>81</v>
      </c>
      <c r="P82" s="37" t="s">
        <v>82</v>
      </c>
      <c r="Q82" s="57" t="s">
        <v>83</v>
      </c>
      <c r="R82" s="37" t="s">
        <v>71</v>
      </c>
    </row>
    <row r="83" spans="1:18" s="47" customFormat="1" ht="38.25" hidden="1">
      <c r="A83" s="180"/>
      <c r="B83" s="181"/>
      <c r="C83" s="181"/>
      <c r="D83" s="181"/>
      <c r="E83" s="182"/>
      <c r="F83" s="58" t="s">
        <v>85</v>
      </c>
      <c r="G83" s="58" t="s">
        <v>111</v>
      </c>
      <c r="H83" s="58" t="s">
        <v>103</v>
      </c>
      <c r="I83" s="58" t="s">
        <v>88</v>
      </c>
      <c r="J83" s="59" t="s">
        <v>89</v>
      </c>
      <c r="K83" s="58" t="s">
        <v>112</v>
      </c>
      <c r="L83" s="58" t="s">
        <v>105</v>
      </c>
      <c r="M83" s="58" t="s">
        <v>92</v>
      </c>
      <c r="N83" s="59" t="s">
        <v>93</v>
      </c>
      <c r="O83" s="58" t="s">
        <v>94</v>
      </c>
      <c r="P83" s="58" t="s">
        <v>82</v>
      </c>
      <c r="Q83" s="58" t="s">
        <v>95</v>
      </c>
      <c r="R83" s="60"/>
    </row>
    <row r="84" spans="1:18" s="47" customFormat="1" ht="23.55" hidden="1" customHeight="1">
      <c r="A84" s="140" t="s">
        <v>137</v>
      </c>
      <c r="B84" s="140"/>
      <c r="C84" s="140"/>
      <c r="D84" s="140"/>
      <c r="E84" s="141"/>
      <c r="F84" s="70" t="s">
        <v>73</v>
      </c>
      <c r="G84" s="62"/>
      <c r="H84" s="63"/>
      <c r="I84" s="61"/>
      <c r="J84" s="64">
        <f>H84*I84*G84</f>
        <v>0</v>
      </c>
      <c r="K84" s="49"/>
      <c r="L84" s="50"/>
      <c r="M84" s="49"/>
      <c r="N84" s="65">
        <f>M84*L84*K84</f>
        <v>0</v>
      </c>
      <c r="O84" s="45">
        <f t="shared" ref="O84:O88" si="18">M84-I84</f>
        <v>0</v>
      </c>
      <c r="P84" s="45">
        <f t="shared" ref="P84:P88" si="19">O84*L84*K84</f>
        <v>0</v>
      </c>
      <c r="Q84" s="45">
        <f t="shared" ref="Q84:Q89" si="20">N84-J84</f>
        <v>0</v>
      </c>
      <c r="R84" s="46"/>
    </row>
    <row r="85" spans="1:18" s="47" customFormat="1" ht="23.55" hidden="1" customHeight="1">
      <c r="A85" s="140" t="s">
        <v>138</v>
      </c>
      <c r="B85" s="140"/>
      <c r="C85" s="140"/>
      <c r="D85" s="140"/>
      <c r="E85" s="141"/>
      <c r="F85" s="70" t="s">
        <v>73</v>
      </c>
      <c r="G85" s="62"/>
      <c r="H85" s="63"/>
      <c r="I85" s="61"/>
      <c r="J85" s="64"/>
      <c r="K85" s="49"/>
      <c r="L85" s="50"/>
      <c r="M85" s="49"/>
      <c r="N85" s="65">
        <f>M85*L85*K85</f>
        <v>0</v>
      </c>
      <c r="O85" s="45">
        <f t="shared" si="18"/>
        <v>0</v>
      </c>
      <c r="P85" s="45">
        <f t="shared" si="19"/>
        <v>0</v>
      </c>
      <c r="Q85" s="45">
        <f t="shared" si="20"/>
        <v>0</v>
      </c>
      <c r="R85" s="46"/>
    </row>
    <row r="86" spans="1:18" s="47" customFormat="1" ht="23.55" hidden="1" customHeight="1">
      <c r="A86" s="140" t="s">
        <v>139</v>
      </c>
      <c r="B86" s="140"/>
      <c r="C86" s="140"/>
      <c r="D86" s="140"/>
      <c r="E86" s="141"/>
      <c r="F86" s="70" t="s">
        <v>73</v>
      </c>
      <c r="G86" s="62"/>
      <c r="H86" s="63"/>
      <c r="I86" s="61"/>
      <c r="J86" s="82"/>
      <c r="K86" s="49"/>
      <c r="L86" s="50"/>
      <c r="M86" s="49"/>
      <c r="N86" s="83">
        <f>M86*L86*K86</f>
        <v>0</v>
      </c>
      <c r="O86" s="45">
        <f t="shared" si="18"/>
        <v>0</v>
      </c>
      <c r="P86" s="45">
        <f t="shared" si="19"/>
        <v>0</v>
      </c>
      <c r="Q86" s="45">
        <f t="shared" si="20"/>
        <v>0</v>
      </c>
      <c r="R86" s="46"/>
    </row>
    <row r="87" spans="1:18" s="47" customFormat="1" ht="14.25" customHeight="1">
      <c r="A87" s="207" t="s">
        <v>140</v>
      </c>
      <c r="B87" s="207"/>
      <c r="C87" s="207"/>
      <c r="D87" s="207"/>
      <c r="E87" s="207"/>
      <c r="F87" s="48">
        <v>0.08</v>
      </c>
      <c r="G87" s="40"/>
      <c r="H87" s="40"/>
      <c r="I87" s="40"/>
      <c r="J87" s="41">
        <f>(J57+J64+J72+J80)*F87</f>
        <v>1750.8</v>
      </c>
      <c r="K87" s="58"/>
      <c r="L87" s="67"/>
      <c r="M87" s="58"/>
      <c r="N87" s="51">
        <f>(N57+N64+N72+N80)*F87</f>
        <v>0</v>
      </c>
      <c r="O87" s="45">
        <f t="shared" si="18"/>
        <v>0</v>
      </c>
      <c r="P87" s="45">
        <f t="shared" si="19"/>
        <v>0</v>
      </c>
      <c r="Q87" s="45">
        <f t="shared" si="20"/>
        <v>-1750.8</v>
      </c>
      <c r="R87" s="46"/>
    </row>
    <row r="88" spans="1:18" s="47" customFormat="1" ht="15.75" customHeight="1">
      <c r="A88" s="148" t="s">
        <v>141</v>
      </c>
      <c r="B88" s="149"/>
      <c r="C88" s="149"/>
      <c r="D88" s="149"/>
      <c r="E88" s="150"/>
      <c r="F88" s="72"/>
      <c r="G88" s="40"/>
      <c r="H88" s="40"/>
      <c r="I88" s="73"/>
      <c r="J88" s="41">
        <f>SUM(J84:J87)+J40+J17</f>
        <v>1750.8</v>
      </c>
      <c r="K88" s="40"/>
      <c r="L88" s="40"/>
      <c r="M88" s="73"/>
      <c r="N88" s="51">
        <f>SUM(N84:N87)+N40+N17</f>
        <v>0</v>
      </c>
      <c r="O88" s="45">
        <f t="shared" si="18"/>
        <v>0</v>
      </c>
      <c r="P88" s="45">
        <f t="shared" si="19"/>
        <v>0</v>
      </c>
      <c r="Q88" s="68">
        <f t="shared" si="20"/>
        <v>-1750.8</v>
      </c>
      <c r="R88" s="46"/>
    </row>
    <row r="89" spans="1:18" s="47" customFormat="1" ht="15.75" customHeight="1">
      <c r="A89" s="148" t="s">
        <v>142</v>
      </c>
      <c r="B89" s="149"/>
      <c r="C89" s="149"/>
      <c r="D89" s="149"/>
      <c r="E89" s="150"/>
      <c r="F89" s="48">
        <v>0.06</v>
      </c>
      <c r="G89" s="40"/>
      <c r="H89" s="40"/>
      <c r="I89" s="73"/>
      <c r="J89" s="41">
        <f>(J25+J32+J39+J57+J64+J72+J80+J88+H113)*F89</f>
        <v>1418.1479999999999</v>
      </c>
      <c r="K89" s="40"/>
      <c r="L89" s="40"/>
      <c r="M89" s="73"/>
      <c r="N89" s="51">
        <f>(N25+N32+N39+N57+N64+N72+N80+N88)*F89</f>
        <v>0</v>
      </c>
      <c r="O89" s="45"/>
      <c r="P89" s="45"/>
      <c r="Q89" s="68">
        <f t="shared" si="20"/>
        <v>-1418.1479999999999</v>
      </c>
      <c r="R89" s="46"/>
    </row>
    <row r="90" spans="1:18" s="47" customFormat="1" ht="15" customHeight="1">
      <c r="A90" s="55">
        <v>9</v>
      </c>
      <c r="B90" s="168" t="s">
        <v>143</v>
      </c>
      <c r="C90" s="169"/>
      <c r="D90" s="169"/>
      <c r="E90" s="170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</row>
    <row r="91" spans="1:18" s="47" customFormat="1" ht="12.75" customHeight="1">
      <c r="A91" s="224"/>
      <c r="B91" s="225"/>
      <c r="C91" s="225"/>
      <c r="D91" s="225"/>
      <c r="E91" s="226"/>
      <c r="F91" s="54"/>
      <c r="G91" s="54"/>
      <c r="H91" s="54"/>
      <c r="I91" s="54"/>
      <c r="J91" s="56"/>
      <c r="K91" s="55" t="s">
        <v>78</v>
      </c>
      <c r="L91" s="55" t="s">
        <v>78</v>
      </c>
      <c r="M91" s="55" t="s">
        <v>79</v>
      </c>
      <c r="N91" s="37" t="s">
        <v>80</v>
      </c>
      <c r="O91" s="37"/>
      <c r="P91" s="37" t="s">
        <v>82</v>
      </c>
      <c r="Q91" s="57"/>
      <c r="R91" s="37" t="s">
        <v>71</v>
      </c>
    </row>
    <row r="92" spans="1:18" s="47" customFormat="1" ht="38.25">
      <c r="A92" s="227" t="s">
        <v>144</v>
      </c>
      <c r="B92" s="228"/>
      <c r="C92" s="228"/>
      <c r="D92" s="228"/>
      <c r="E92" s="229"/>
      <c r="F92" s="58"/>
      <c r="G92" s="58"/>
      <c r="H92" s="84"/>
      <c r="I92" s="54"/>
      <c r="J92" s="59"/>
      <c r="K92" s="58" t="s">
        <v>112</v>
      </c>
      <c r="L92" s="58" t="s">
        <v>105</v>
      </c>
      <c r="M92" s="58" t="s">
        <v>92</v>
      </c>
      <c r="N92" s="58" t="s">
        <v>93</v>
      </c>
      <c r="O92" s="58"/>
      <c r="P92" s="58" t="s">
        <v>82</v>
      </c>
      <c r="Q92" s="59"/>
      <c r="R92" s="60"/>
    </row>
    <row r="93" spans="1:18" s="47" customFormat="1" ht="14.25" customHeight="1">
      <c r="A93" s="230" t="s">
        <v>145</v>
      </c>
      <c r="B93" s="231"/>
      <c r="C93" s="231"/>
      <c r="D93" s="231"/>
      <c r="E93" s="232"/>
      <c r="F93" s="85" t="s">
        <v>73</v>
      </c>
      <c r="G93" s="86"/>
      <c r="H93" s="87"/>
      <c r="I93" s="87"/>
      <c r="J93" s="88"/>
      <c r="K93" s="49"/>
      <c r="L93" s="49"/>
      <c r="M93" s="49"/>
      <c r="N93" s="89">
        <f>L93*M93*K93</f>
        <v>0</v>
      </c>
      <c r="O93" s="90"/>
      <c r="P93" s="45">
        <f t="shared" ref="P93:P99" si="21">N93</f>
        <v>0</v>
      </c>
      <c r="Q93" s="88"/>
      <c r="R93" s="46"/>
    </row>
    <row r="94" spans="1:18" s="47" customFormat="1" ht="13.15">
      <c r="A94" s="230" t="s">
        <v>146</v>
      </c>
      <c r="B94" s="231"/>
      <c r="C94" s="231"/>
      <c r="D94" s="231"/>
      <c r="E94" s="232"/>
      <c r="F94" s="85" t="s">
        <v>73</v>
      </c>
      <c r="G94" s="86"/>
      <c r="H94" s="87"/>
      <c r="I94" s="87"/>
      <c r="J94" s="88"/>
      <c r="K94" s="49"/>
      <c r="L94" s="49"/>
      <c r="M94" s="49"/>
      <c r="N94" s="89">
        <f>L94*M94*K94</f>
        <v>0</v>
      </c>
      <c r="O94" s="90"/>
      <c r="P94" s="45">
        <f t="shared" si="21"/>
        <v>0</v>
      </c>
      <c r="Q94" s="88"/>
      <c r="R94" s="46"/>
    </row>
    <row r="95" spans="1:18" s="47" customFormat="1" ht="15.75" customHeight="1">
      <c r="A95" s="233" t="s">
        <v>147</v>
      </c>
      <c r="B95" s="234"/>
      <c r="C95" s="234"/>
      <c r="D95" s="234"/>
      <c r="E95" s="235"/>
      <c r="F95" s="85" t="s">
        <v>73</v>
      </c>
      <c r="G95" s="86"/>
      <c r="H95" s="87"/>
      <c r="I95" s="87"/>
      <c r="J95" s="88"/>
      <c r="K95" s="49"/>
      <c r="L95" s="49"/>
      <c r="M95" s="49"/>
      <c r="N95" s="89">
        <f>L95*M95*K95</f>
        <v>0</v>
      </c>
      <c r="O95" s="90"/>
      <c r="P95" s="45">
        <f t="shared" si="21"/>
        <v>0</v>
      </c>
      <c r="Q95" s="88"/>
      <c r="R95" s="46"/>
    </row>
    <row r="96" spans="1:18" s="47" customFormat="1" ht="13.5" customHeight="1">
      <c r="A96" s="236" t="s">
        <v>148</v>
      </c>
      <c r="B96" s="237"/>
      <c r="C96" s="237"/>
      <c r="D96" s="237"/>
      <c r="E96" s="238"/>
      <c r="F96" s="85" t="s">
        <v>73</v>
      </c>
      <c r="G96" s="86"/>
      <c r="H96" s="87"/>
      <c r="I96" s="87"/>
      <c r="J96" s="91">
        <f>G96*H96*I96</f>
        <v>0</v>
      </c>
      <c r="K96" s="49"/>
      <c r="L96" s="49"/>
      <c r="M96" s="49"/>
      <c r="N96" s="89">
        <f>L96*M96*K96</f>
        <v>0</v>
      </c>
      <c r="O96" s="90"/>
      <c r="P96" s="45">
        <f t="shared" si="21"/>
        <v>0</v>
      </c>
      <c r="Q96" s="88"/>
      <c r="R96" s="46"/>
    </row>
    <row r="97" spans="1:18" s="47" customFormat="1" ht="13.5" customHeight="1">
      <c r="A97" s="248" t="s">
        <v>149</v>
      </c>
      <c r="B97" s="249"/>
      <c r="C97" s="249"/>
      <c r="D97" s="249"/>
      <c r="E97" s="250"/>
      <c r="F97" s="92"/>
      <c r="G97" s="86"/>
      <c r="H97" s="87"/>
      <c r="I97" s="87"/>
      <c r="J97" s="88"/>
      <c r="K97" s="49" t="s">
        <v>150</v>
      </c>
      <c r="L97" s="49" t="s">
        <v>150</v>
      </c>
      <c r="M97" s="49" t="s">
        <v>150</v>
      </c>
      <c r="N97" s="93">
        <f>SUM(N93:N96)*F97</f>
        <v>0</v>
      </c>
      <c r="O97" s="90"/>
      <c r="P97" s="45">
        <f t="shared" si="21"/>
        <v>0</v>
      </c>
      <c r="Q97" s="88"/>
      <c r="R97" s="46"/>
    </row>
    <row r="98" spans="1:18" s="47" customFormat="1" ht="13.5" customHeight="1">
      <c r="A98" s="236" t="s">
        <v>151</v>
      </c>
      <c r="B98" s="237"/>
      <c r="C98" s="237"/>
      <c r="D98" s="237"/>
      <c r="E98" s="238"/>
      <c r="F98" s="85" t="s">
        <v>73</v>
      </c>
      <c r="G98" s="86"/>
      <c r="H98" s="87"/>
      <c r="I98" s="87"/>
      <c r="J98" s="91"/>
      <c r="K98" s="49"/>
      <c r="L98" s="49"/>
      <c r="M98" s="49"/>
      <c r="N98" s="89">
        <f>L98*M98*K98</f>
        <v>0</v>
      </c>
      <c r="O98" s="90"/>
      <c r="P98" s="45">
        <f t="shared" si="21"/>
        <v>0</v>
      </c>
      <c r="Q98" s="88"/>
      <c r="R98" s="66"/>
    </row>
    <row r="99" spans="1:18" s="47" customFormat="1" ht="13.5" customHeight="1">
      <c r="A99" s="248" t="s">
        <v>152</v>
      </c>
      <c r="B99" s="249"/>
      <c r="C99" s="249"/>
      <c r="D99" s="249"/>
      <c r="E99" s="250"/>
      <c r="F99" s="94">
        <v>0.08</v>
      </c>
      <c r="G99" s="58"/>
      <c r="H99" s="67"/>
      <c r="I99" s="67"/>
      <c r="J99" s="95">
        <f>(J96+J98)*F99</f>
        <v>0</v>
      </c>
      <c r="K99" s="49" t="s">
        <v>150</v>
      </c>
      <c r="L99" s="49" t="s">
        <v>150</v>
      </c>
      <c r="M99" s="49" t="s">
        <v>150</v>
      </c>
      <c r="N99" s="93">
        <f>SUM(N98:N98)*F99</f>
        <v>0</v>
      </c>
      <c r="O99" s="90"/>
      <c r="P99" s="45">
        <f t="shared" si="21"/>
        <v>0</v>
      </c>
      <c r="Q99" s="88"/>
      <c r="R99" s="46"/>
    </row>
    <row r="100" spans="1:18" s="47" customFormat="1" ht="16.5" customHeight="1">
      <c r="A100" s="148" t="s">
        <v>153</v>
      </c>
      <c r="B100" s="149"/>
      <c r="C100" s="149"/>
      <c r="D100" s="149"/>
      <c r="E100" s="150"/>
      <c r="F100" s="72"/>
      <c r="G100" s="40"/>
      <c r="H100" s="40"/>
      <c r="I100" s="73"/>
      <c r="J100" s="96">
        <f>SUM(J93:J99)</f>
        <v>0</v>
      </c>
      <c r="K100" s="42" t="s">
        <v>150</v>
      </c>
      <c r="L100" s="42" t="s">
        <v>150</v>
      </c>
      <c r="M100" s="43" t="s">
        <v>150</v>
      </c>
      <c r="N100" s="93">
        <f>SUM(N93:N99)</f>
        <v>0</v>
      </c>
      <c r="O100" s="97"/>
      <c r="P100" s="68">
        <f>SUM(P93:P99)</f>
        <v>0</v>
      </c>
      <c r="Q100" s="98"/>
      <c r="R100" s="46"/>
    </row>
    <row r="101" spans="1:18" s="47" customFormat="1" ht="13.5" thickBot="1">
      <c r="A101" s="99"/>
      <c r="B101" s="99"/>
      <c r="C101" s="99"/>
      <c r="D101" s="99"/>
      <c r="E101" s="100"/>
    </row>
    <row r="102" spans="1:18" ht="16.149999999999999" thickBot="1">
      <c r="F102" s="251" t="s">
        <v>154</v>
      </c>
      <c r="G102" s="252"/>
      <c r="H102" s="253" t="s">
        <v>77</v>
      </c>
      <c r="I102" s="254"/>
      <c r="J102" s="254"/>
      <c r="K102" s="255"/>
      <c r="L102" s="239" t="s">
        <v>155</v>
      </c>
      <c r="M102" s="240"/>
      <c r="N102" s="240"/>
      <c r="O102" s="241"/>
      <c r="P102" s="101" t="s">
        <v>83</v>
      </c>
    </row>
    <row r="103" spans="1:18" ht="24.75" customHeight="1">
      <c r="F103" s="242"/>
      <c r="G103" s="243"/>
      <c r="H103" s="244" t="s">
        <v>156</v>
      </c>
      <c r="I103" s="245"/>
      <c r="J103" s="246" t="s">
        <v>157</v>
      </c>
      <c r="K103" s="247"/>
      <c r="L103" s="244" t="s">
        <v>158</v>
      </c>
      <c r="M103" s="245"/>
      <c r="N103" s="246" t="s">
        <v>159</v>
      </c>
      <c r="O103" s="247"/>
      <c r="P103" s="102" t="s">
        <v>160</v>
      </c>
    </row>
    <row r="104" spans="1:18">
      <c r="F104" s="256" t="s">
        <v>161</v>
      </c>
      <c r="G104" s="257"/>
      <c r="H104" s="258">
        <f>J25</f>
        <v>0</v>
      </c>
      <c r="I104" s="259"/>
      <c r="J104" s="260">
        <f>H104/$O$6/$O$5</f>
        <v>0</v>
      </c>
      <c r="K104" s="259"/>
      <c r="L104" s="261">
        <f>N25</f>
        <v>0</v>
      </c>
      <c r="M104" s="262"/>
      <c r="N104" s="263" t="e">
        <f t="shared" ref="N104:N114" si="22">L104/$P$6/$P$5</f>
        <v>#DIV/0!</v>
      </c>
      <c r="O104" s="264"/>
      <c r="P104" s="103">
        <f t="shared" ref="P104:P113" si="23">L104-H104</f>
        <v>0</v>
      </c>
    </row>
    <row r="105" spans="1:18">
      <c r="F105" s="256" t="s">
        <v>162</v>
      </c>
      <c r="G105" s="257"/>
      <c r="H105" s="258">
        <f>J32</f>
        <v>0</v>
      </c>
      <c r="I105" s="259"/>
      <c r="J105" s="260">
        <f>H105/$O$6/$O$5</f>
        <v>0</v>
      </c>
      <c r="K105" s="259"/>
      <c r="L105" s="261">
        <f>N32</f>
        <v>0</v>
      </c>
      <c r="M105" s="262"/>
      <c r="N105" s="263" t="e">
        <f t="shared" si="22"/>
        <v>#DIV/0!</v>
      </c>
      <c r="O105" s="264"/>
      <c r="P105" s="103">
        <f t="shared" si="23"/>
        <v>0</v>
      </c>
    </row>
    <row r="106" spans="1:18">
      <c r="F106" s="256" t="s">
        <v>163</v>
      </c>
      <c r="G106" s="257"/>
      <c r="H106" s="258">
        <f>J39</f>
        <v>0</v>
      </c>
      <c r="I106" s="259"/>
      <c r="J106" s="260">
        <f t="shared" ref="J106:J110" si="24">H106/$O$6/$O$5</f>
        <v>0</v>
      </c>
      <c r="K106" s="259"/>
      <c r="L106" s="261">
        <f>N39</f>
        <v>0</v>
      </c>
      <c r="M106" s="262"/>
      <c r="N106" s="263" t="e">
        <f t="shared" si="22"/>
        <v>#DIV/0!</v>
      </c>
      <c r="O106" s="264"/>
      <c r="P106" s="103">
        <f t="shared" si="23"/>
        <v>0</v>
      </c>
    </row>
    <row r="107" spans="1:18">
      <c r="F107" s="256" t="s">
        <v>164</v>
      </c>
      <c r="G107" s="257"/>
      <c r="H107" s="258">
        <f>J57</f>
        <v>21500</v>
      </c>
      <c r="I107" s="259"/>
      <c r="J107" s="260">
        <f t="shared" si="24"/>
        <v>430</v>
      </c>
      <c r="K107" s="259"/>
      <c r="L107" s="261">
        <f>N57</f>
        <v>0</v>
      </c>
      <c r="M107" s="262"/>
      <c r="N107" s="263" t="e">
        <f t="shared" si="22"/>
        <v>#DIV/0!</v>
      </c>
      <c r="O107" s="264"/>
      <c r="P107" s="103">
        <f t="shared" si="23"/>
        <v>-21500</v>
      </c>
    </row>
    <row r="108" spans="1:18">
      <c r="F108" s="256" t="s">
        <v>165</v>
      </c>
      <c r="G108" s="257"/>
      <c r="H108" s="258">
        <f>J64</f>
        <v>0</v>
      </c>
      <c r="I108" s="259"/>
      <c r="J108" s="260">
        <f t="shared" si="24"/>
        <v>0</v>
      </c>
      <c r="K108" s="259"/>
      <c r="L108" s="261">
        <f>N64</f>
        <v>0</v>
      </c>
      <c r="M108" s="262"/>
      <c r="N108" s="263" t="e">
        <f t="shared" si="22"/>
        <v>#DIV/0!</v>
      </c>
      <c r="O108" s="264"/>
      <c r="P108" s="103">
        <f t="shared" si="23"/>
        <v>0</v>
      </c>
    </row>
    <row r="109" spans="1:18">
      <c r="F109" s="256" t="s">
        <v>166</v>
      </c>
      <c r="G109" s="257"/>
      <c r="H109" s="258">
        <f>J72</f>
        <v>385</v>
      </c>
      <c r="I109" s="259"/>
      <c r="J109" s="260">
        <f t="shared" si="24"/>
        <v>7.7</v>
      </c>
      <c r="K109" s="259"/>
      <c r="L109" s="261">
        <f>N72</f>
        <v>0</v>
      </c>
      <c r="M109" s="262"/>
      <c r="N109" s="263" t="e">
        <f t="shared" si="22"/>
        <v>#DIV/0!</v>
      </c>
      <c r="O109" s="264"/>
      <c r="P109" s="103">
        <f t="shared" si="23"/>
        <v>-385</v>
      </c>
    </row>
    <row r="110" spans="1:18">
      <c r="F110" s="256" t="s">
        <v>167</v>
      </c>
      <c r="G110" s="257"/>
      <c r="H110" s="258">
        <f>J80</f>
        <v>0</v>
      </c>
      <c r="I110" s="259"/>
      <c r="J110" s="260">
        <f t="shared" si="24"/>
        <v>0</v>
      </c>
      <c r="K110" s="259"/>
      <c r="L110" s="261">
        <f>N80</f>
        <v>0</v>
      </c>
      <c r="M110" s="262"/>
      <c r="N110" s="263" t="e">
        <f t="shared" si="22"/>
        <v>#DIV/0!</v>
      </c>
      <c r="O110" s="264"/>
      <c r="P110" s="103">
        <f t="shared" si="23"/>
        <v>0</v>
      </c>
    </row>
    <row r="111" spans="1:18">
      <c r="F111" s="256" t="s">
        <v>168</v>
      </c>
      <c r="G111" s="257"/>
      <c r="H111" s="258">
        <f>J88</f>
        <v>1750.8</v>
      </c>
      <c r="I111" s="259"/>
      <c r="J111" s="260">
        <f>H111/O6/O5</f>
        <v>35.015999999999998</v>
      </c>
      <c r="K111" s="259"/>
      <c r="L111" s="261">
        <f>N88</f>
        <v>0</v>
      </c>
      <c r="M111" s="262"/>
      <c r="N111" s="263" t="e">
        <f t="shared" si="22"/>
        <v>#DIV/0!</v>
      </c>
      <c r="O111" s="264"/>
      <c r="P111" s="103">
        <f t="shared" si="23"/>
        <v>-1750.8</v>
      </c>
    </row>
    <row r="112" spans="1:18">
      <c r="F112" s="256" t="s">
        <v>169</v>
      </c>
      <c r="G112" s="257"/>
      <c r="H112" s="258">
        <f>J89</f>
        <v>1418.1479999999999</v>
      </c>
      <c r="I112" s="259"/>
      <c r="J112" s="260">
        <f>H112/O6</f>
        <v>28.362959999999998</v>
      </c>
      <c r="K112" s="259"/>
      <c r="L112" s="261">
        <f>N89</f>
        <v>0</v>
      </c>
      <c r="M112" s="262"/>
      <c r="N112" s="263" t="e">
        <f t="shared" si="22"/>
        <v>#DIV/0!</v>
      </c>
      <c r="O112" s="264"/>
      <c r="P112" s="103">
        <f t="shared" si="23"/>
        <v>-1418.1479999999999</v>
      </c>
    </row>
    <row r="113" spans="6:19">
      <c r="F113" s="256" t="s">
        <v>170</v>
      </c>
      <c r="G113" s="257"/>
      <c r="H113" s="273">
        <f>J100</f>
        <v>0</v>
      </c>
      <c r="I113" s="274"/>
      <c r="J113" s="275">
        <f>H113/O6</f>
        <v>0</v>
      </c>
      <c r="K113" s="276"/>
      <c r="L113" s="261">
        <f>N100</f>
        <v>0</v>
      </c>
      <c r="M113" s="262"/>
      <c r="N113" s="263" t="e">
        <f t="shared" si="22"/>
        <v>#DIV/0!</v>
      </c>
      <c r="O113" s="264"/>
      <c r="P113" s="103">
        <f t="shared" si="23"/>
        <v>0</v>
      </c>
    </row>
    <row r="114" spans="6:19" ht="16.149999999999999" thickBot="1">
      <c r="F114" s="256" t="s">
        <v>171</v>
      </c>
      <c r="G114" s="257"/>
      <c r="H114" s="265">
        <f>SUM(H104:I113)</f>
        <v>25053.948</v>
      </c>
      <c r="I114" s="266"/>
      <c r="J114" s="267">
        <f>SUM(J104:K112)</f>
        <v>501.07896</v>
      </c>
      <c r="K114" s="268"/>
      <c r="L114" s="269">
        <f>SUM(L104:M113)</f>
        <v>0</v>
      </c>
      <c r="M114" s="270"/>
      <c r="N114" s="263" t="e">
        <f t="shared" si="22"/>
        <v>#DIV/0!</v>
      </c>
      <c r="O114" s="264"/>
      <c r="P114" s="104">
        <f>SUM(P104:P113)</f>
        <v>-25053.948</v>
      </c>
    </row>
    <row r="115" spans="6:19">
      <c r="S115" s="105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88">
    <mergeCell ref="C52:D52"/>
    <mergeCell ref="C53:D53"/>
    <mergeCell ref="A52:B52"/>
    <mergeCell ref="A53:B53"/>
    <mergeCell ref="C45:D45"/>
    <mergeCell ref="C46:D46"/>
    <mergeCell ref="C47:D47"/>
    <mergeCell ref="C48:D48"/>
    <mergeCell ref="C49:D49"/>
    <mergeCell ref="C50:D50"/>
    <mergeCell ref="C51:D51"/>
    <mergeCell ref="A48:B48"/>
    <mergeCell ref="A49:B49"/>
    <mergeCell ref="A50:B50"/>
    <mergeCell ref="A51:B51"/>
    <mergeCell ref="F114:G114"/>
    <mergeCell ref="H114:I114"/>
    <mergeCell ref="J114:K114"/>
    <mergeCell ref="L114:M114"/>
    <mergeCell ref="N114:O114"/>
    <mergeCell ref="A54:D54"/>
    <mergeCell ref="A55:D55"/>
    <mergeCell ref="F112:G112"/>
    <mergeCell ref="H112:I112"/>
    <mergeCell ref="J112:K112"/>
    <mergeCell ref="L112:M112"/>
    <mergeCell ref="N112:O112"/>
    <mergeCell ref="F113:G113"/>
    <mergeCell ref="H113:I113"/>
    <mergeCell ref="J113:K113"/>
    <mergeCell ref="L113:M113"/>
    <mergeCell ref="N113:O113"/>
    <mergeCell ref="F110:G110"/>
    <mergeCell ref="H110:I110"/>
    <mergeCell ref="J110:K110"/>
    <mergeCell ref="L110:M110"/>
    <mergeCell ref="N110:O110"/>
    <mergeCell ref="F111:G111"/>
    <mergeCell ref="H111:I111"/>
    <mergeCell ref="J111:K111"/>
    <mergeCell ref="L111:M111"/>
    <mergeCell ref="N111:O111"/>
    <mergeCell ref="F108:G108"/>
    <mergeCell ref="H108:I108"/>
    <mergeCell ref="J108:K108"/>
    <mergeCell ref="L108:M108"/>
    <mergeCell ref="N108:O108"/>
    <mergeCell ref="F109:G109"/>
    <mergeCell ref="H109:I109"/>
    <mergeCell ref="J109:K109"/>
    <mergeCell ref="L109:M109"/>
    <mergeCell ref="N109:O109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F104:G104"/>
    <mergeCell ref="H104:I104"/>
    <mergeCell ref="J104:K104"/>
    <mergeCell ref="L104:M104"/>
    <mergeCell ref="N104:O104"/>
    <mergeCell ref="F105:G105"/>
    <mergeCell ref="H105:I105"/>
    <mergeCell ref="J105:K105"/>
    <mergeCell ref="L105:M105"/>
    <mergeCell ref="N105:O105"/>
    <mergeCell ref="L102:O102"/>
    <mergeCell ref="F103:G103"/>
    <mergeCell ref="H103:I103"/>
    <mergeCell ref="J103:K103"/>
    <mergeCell ref="L103:M103"/>
    <mergeCell ref="N103:O103"/>
    <mergeCell ref="A97:E97"/>
    <mergeCell ref="A98:E98"/>
    <mergeCell ref="A99:E99"/>
    <mergeCell ref="A100:E100"/>
    <mergeCell ref="F102:G102"/>
    <mergeCell ref="H102:K102"/>
    <mergeCell ref="A91:E91"/>
    <mergeCell ref="A92:E92"/>
    <mergeCell ref="A93:E93"/>
    <mergeCell ref="A94:E94"/>
    <mergeCell ref="A95:E95"/>
    <mergeCell ref="A96:E96"/>
    <mergeCell ref="A85:E85"/>
    <mergeCell ref="A86:E86"/>
    <mergeCell ref="A87:E87"/>
    <mergeCell ref="A88:E88"/>
    <mergeCell ref="A89:E89"/>
    <mergeCell ref="B90:E90"/>
    <mergeCell ref="A79:E79"/>
    <mergeCell ref="A80:E80"/>
    <mergeCell ref="B81:E81"/>
    <mergeCell ref="A82:E82"/>
    <mergeCell ref="A83:E83"/>
    <mergeCell ref="A84:E84"/>
    <mergeCell ref="B73:E73"/>
    <mergeCell ref="A74:E74"/>
    <mergeCell ref="A75:E75"/>
    <mergeCell ref="A76:E76"/>
    <mergeCell ref="A77:E77"/>
    <mergeCell ref="A78:E78"/>
    <mergeCell ref="A69:E69"/>
    <mergeCell ref="A70:E70"/>
    <mergeCell ref="A71:D71"/>
    <mergeCell ref="A72:E72"/>
    <mergeCell ref="F63:J63"/>
    <mergeCell ref="A64:E64"/>
    <mergeCell ref="B65:E65"/>
    <mergeCell ref="B66:E66"/>
    <mergeCell ref="A67:E67"/>
    <mergeCell ref="A68:B68"/>
    <mergeCell ref="D68:E68"/>
    <mergeCell ref="A60:E60"/>
    <mergeCell ref="A61:B61"/>
    <mergeCell ref="C61:E61"/>
    <mergeCell ref="A62:B62"/>
    <mergeCell ref="C62:E62"/>
    <mergeCell ref="A63:E63"/>
    <mergeCell ref="A56:D56"/>
    <mergeCell ref="A57:E57"/>
    <mergeCell ref="F57:I57"/>
    <mergeCell ref="B58:E58"/>
    <mergeCell ref="A59:E59"/>
    <mergeCell ref="B42:E42"/>
    <mergeCell ref="A43:E43"/>
    <mergeCell ref="A44:E44"/>
    <mergeCell ref="A45:B45"/>
    <mergeCell ref="A46:B46"/>
    <mergeCell ref="A47:B47"/>
    <mergeCell ref="A36:B36"/>
    <mergeCell ref="C36:E36"/>
    <mergeCell ref="A37:D37"/>
    <mergeCell ref="A39:E39"/>
    <mergeCell ref="A40:E40"/>
    <mergeCell ref="A41:R41"/>
    <mergeCell ref="A31:E31"/>
    <mergeCell ref="F31:J31"/>
    <mergeCell ref="A32:E32"/>
    <mergeCell ref="B33:E33"/>
    <mergeCell ref="A34:E34"/>
    <mergeCell ref="A35:E35"/>
    <mergeCell ref="B26:E26"/>
    <mergeCell ref="A27:E27"/>
    <mergeCell ref="A28:E28"/>
    <mergeCell ref="A29:B29"/>
    <mergeCell ref="C29:E29"/>
    <mergeCell ref="A30:B30"/>
    <mergeCell ref="C30:E30"/>
    <mergeCell ref="A22:C22"/>
    <mergeCell ref="D22:E22"/>
    <mergeCell ref="A23:E23"/>
    <mergeCell ref="A24:E24"/>
    <mergeCell ref="F24:J24"/>
    <mergeCell ref="A25:E25"/>
    <mergeCell ref="F25:I25"/>
    <mergeCell ref="A16:E16"/>
    <mergeCell ref="A17:E17"/>
    <mergeCell ref="A18:R18"/>
    <mergeCell ref="B19:E19"/>
    <mergeCell ref="A20:E20"/>
    <mergeCell ref="A21:E21"/>
    <mergeCell ref="A15:E15"/>
    <mergeCell ref="F15:J15"/>
    <mergeCell ref="K15:N15"/>
    <mergeCell ref="O15:Q15"/>
    <mergeCell ref="F7:K7"/>
    <mergeCell ref="F8:K8"/>
    <mergeCell ref="F9:K9"/>
    <mergeCell ref="A10:E10"/>
    <mergeCell ref="F10:K10"/>
    <mergeCell ref="A11:E11"/>
    <mergeCell ref="F11:K11"/>
    <mergeCell ref="A2:R2"/>
    <mergeCell ref="A4:E4"/>
    <mergeCell ref="F4:K4"/>
    <mergeCell ref="A5:E5"/>
    <mergeCell ref="F5:K5"/>
    <mergeCell ref="F6:K6"/>
    <mergeCell ref="A12:E12"/>
    <mergeCell ref="F12:K12"/>
    <mergeCell ref="A14:R14"/>
  </mergeCells>
  <phoneticPr fontId="10" type="noConversion"/>
  <hyperlinks>
    <hyperlink ref="F9" r:id="rId1" xr:uid="{ECA82682-4351-4FC7-8A64-D0815A68CE2A}"/>
  </hyperlinks>
  <pageMargins left="0.196527777777778" right="0.196527777777778" top="0.15625" bottom="0" header="0.15625" footer="0.196527777777778"/>
  <pageSetup paperSize="9" scale="54" orientation="landscape"/>
  <headerFooter alignWithMargins="0"/>
  <rowBreaks count="1" manualBreakCount="1">
    <brk id="66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="70" zoomScaleNormal="70" workbookViewId="0">
      <pane xSplit="2" topLeftCell="C1" activePane="topRight" state="frozen"/>
      <selection pane="topRight" activeCell="F7" sqref="F7"/>
    </sheetView>
  </sheetViews>
  <sheetFormatPr defaultColWidth="9" defaultRowHeight="13.9"/>
  <cols>
    <col min="1" max="1" width="12.52734375" style="106" customWidth="1"/>
    <col min="2" max="2" width="20.29296875" style="106" customWidth="1"/>
    <col min="3" max="3" width="19.64453125" customWidth="1"/>
    <col min="4" max="4" width="17.05859375" customWidth="1"/>
    <col min="5" max="5" width="96.234375" customWidth="1"/>
    <col min="6" max="6" width="11.52734375" customWidth="1"/>
    <col min="7" max="7" width="30" customWidth="1"/>
  </cols>
  <sheetData>
    <row r="1" spans="1:7" ht="25.05" customHeight="1">
      <c r="A1" s="3" t="s">
        <v>0</v>
      </c>
      <c r="B1" s="3" t="s">
        <v>1</v>
      </c>
      <c r="C1" s="8" t="s">
        <v>2</v>
      </c>
      <c r="D1" s="9" t="s">
        <v>3</v>
      </c>
      <c r="E1" s="8" t="s">
        <v>4</v>
      </c>
      <c r="F1" s="9" t="s">
        <v>5</v>
      </c>
      <c r="G1" s="8" t="s">
        <v>6</v>
      </c>
    </row>
    <row r="2" spans="1:7" s="1" customFormat="1">
      <c r="A2" s="4">
        <v>45319</v>
      </c>
      <c r="B2" s="5" t="s">
        <v>13</v>
      </c>
      <c r="C2" s="10" t="s">
        <v>7</v>
      </c>
      <c r="D2" s="11" t="s">
        <v>19</v>
      </c>
      <c r="E2" s="14" t="s">
        <v>20</v>
      </c>
      <c r="F2" s="12"/>
      <c r="G2" s="278" t="s">
        <v>22</v>
      </c>
    </row>
    <row r="3" spans="1:7" s="1" customFormat="1">
      <c r="A3" s="4">
        <v>45320</v>
      </c>
      <c r="B3" s="6" t="s">
        <v>14</v>
      </c>
      <c r="C3" s="10" t="s">
        <v>10</v>
      </c>
      <c r="D3" s="11" t="s">
        <v>8</v>
      </c>
      <c r="E3" s="14" t="s">
        <v>21</v>
      </c>
      <c r="F3" s="15"/>
      <c r="G3" s="279"/>
    </row>
    <row r="4" spans="1:7" s="1" customFormat="1">
      <c r="A4" s="4">
        <v>45321</v>
      </c>
      <c r="B4" s="6" t="s">
        <v>15</v>
      </c>
      <c r="C4" s="10" t="s">
        <v>17</v>
      </c>
      <c r="D4" s="11" t="s">
        <v>8</v>
      </c>
      <c r="E4" s="14" t="s">
        <v>21</v>
      </c>
      <c r="F4" s="15"/>
      <c r="G4" s="279"/>
    </row>
    <row r="5" spans="1:7" s="1" customFormat="1">
      <c r="A5" s="4">
        <v>45322</v>
      </c>
      <c r="B5" s="6" t="s">
        <v>16</v>
      </c>
      <c r="C5" s="10" t="s">
        <v>18</v>
      </c>
      <c r="D5" s="11" t="s">
        <v>8</v>
      </c>
      <c r="E5" s="14" t="s">
        <v>21</v>
      </c>
      <c r="F5" s="12"/>
      <c r="G5" s="279"/>
    </row>
    <row r="6" spans="1:7" s="1" customFormat="1">
      <c r="A6" s="4">
        <v>45323</v>
      </c>
      <c r="B6" s="6" t="s">
        <v>11</v>
      </c>
      <c r="C6" s="10" t="s">
        <v>12</v>
      </c>
      <c r="D6" s="11" t="s">
        <v>8</v>
      </c>
      <c r="E6" s="14"/>
      <c r="F6" s="15"/>
      <c r="G6" s="279"/>
    </row>
    <row r="7" spans="1:7" s="1" customFormat="1" ht="92.25" customHeight="1">
      <c r="A7" s="4" t="s">
        <v>29</v>
      </c>
      <c r="B7" s="5" t="s">
        <v>9</v>
      </c>
      <c r="C7" s="10" t="s">
        <v>7</v>
      </c>
      <c r="D7" s="19" t="s">
        <v>174</v>
      </c>
      <c r="E7" s="14" t="s">
        <v>177</v>
      </c>
      <c r="F7" s="15" t="s">
        <v>23</v>
      </c>
      <c r="G7" s="10" t="s">
        <v>24</v>
      </c>
    </row>
    <row r="8" spans="1:7" s="1" customFormat="1" ht="159" customHeight="1">
      <c r="A8" s="4" t="s">
        <v>30</v>
      </c>
      <c r="B8" s="6" t="s">
        <v>14</v>
      </c>
      <c r="C8" s="10" t="s">
        <v>10</v>
      </c>
      <c r="D8" s="17" t="s">
        <v>186</v>
      </c>
      <c r="E8" s="14" t="s">
        <v>179</v>
      </c>
      <c r="F8" s="15" t="s">
        <v>172</v>
      </c>
      <c r="G8" s="14" t="s">
        <v>25</v>
      </c>
    </row>
    <row r="9" spans="1:7" s="1" customFormat="1" ht="113.25" customHeight="1">
      <c r="A9" s="4" t="s">
        <v>31</v>
      </c>
      <c r="B9" s="6" t="s">
        <v>15</v>
      </c>
      <c r="C9" s="10" t="s">
        <v>17</v>
      </c>
      <c r="D9" s="17" t="s">
        <v>26</v>
      </c>
      <c r="E9" s="14" t="s">
        <v>35</v>
      </c>
      <c r="F9" s="15" t="s">
        <v>28</v>
      </c>
      <c r="G9" s="14" t="s">
        <v>27</v>
      </c>
    </row>
    <row r="10" spans="1:7" s="18" customFormat="1" ht="123.4" customHeight="1">
      <c r="A10" s="4" t="s">
        <v>32</v>
      </c>
      <c r="B10" s="6" t="s">
        <v>16</v>
      </c>
      <c r="C10" s="14" t="s">
        <v>197</v>
      </c>
      <c r="D10" s="19" t="s">
        <v>37</v>
      </c>
      <c r="E10" s="14" t="s">
        <v>196</v>
      </c>
      <c r="F10" s="15" t="s">
        <v>38</v>
      </c>
      <c r="G10" s="14" t="s">
        <v>36</v>
      </c>
    </row>
    <row r="11" spans="1:7" s="1" customFormat="1" ht="119.65" customHeight="1">
      <c r="A11" s="4" t="s">
        <v>33</v>
      </c>
      <c r="B11" s="6" t="s">
        <v>200</v>
      </c>
      <c r="C11" s="10" t="s">
        <v>12</v>
      </c>
      <c r="D11" s="19" t="s">
        <v>42</v>
      </c>
      <c r="E11" s="14" t="s">
        <v>201</v>
      </c>
      <c r="F11" s="12">
        <v>9</v>
      </c>
      <c r="G11" s="14" t="s">
        <v>39</v>
      </c>
    </row>
    <row r="12" spans="1:7" s="1" customFormat="1">
      <c r="A12" s="4" t="s">
        <v>34</v>
      </c>
      <c r="B12" s="5" t="s">
        <v>40</v>
      </c>
      <c r="D12" s="13"/>
      <c r="E12" s="16"/>
      <c r="F12" s="16"/>
    </row>
    <row r="13" spans="1:7" s="1" customFormat="1">
      <c r="A13" s="4"/>
      <c r="B13" s="5" t="s">
        <v>41</v>
      </c>
      <c r="D13" s="13"/>
      <c r="E13" s="16"/>
      <c r="F13" s="16"/>
    </row>
    <row r="14" spans="1:7" s="1" customFormat="1">
      <c r="A14" s="7"/>
      <c r="B14" s="7"/>
    </row>
    <row r="15" spans="1:7" s="1" customFormat="1">
      <c r="A15" s="7"/>
      <c r="B15" s="7"/>
    </row>
    <row r="16" spans="1:7" s="2" customFormat="1">
      <c r="A16" s="7"/>
      <c r="B16" s="7"/>
    </row>
    <row r="17" spans="1:2" s="2" customFormat="1">
      <c r="A17" s="7"/>
      <c r="B17" s="7"/>
    </row>
  </sheetData>
  <mergeCells count="1">
    <mergeCell ref="G2:G6"/>
  </mergeCells>
  <phoneticPr fontId="10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用车安排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dcterms:created xsi:type="dcterms:W3CDTF">2023-03-28T18:17:00Z</dcterms:created>
  <dcterms:modified xsi:type="dcterms:W3CDTF">2024-01-25T07:40:39Z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