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86139\Desktop\工作\2020香格里拉雪佛兰\"/>
    </mc:Choice>
  </mc:AlternateContent>
  <xr:revisionPtr revIDLastSave="0" documentId="13_ncr:1_{0F2D8CCB-D0DA-4785-9D3C-0E0217EB9612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旅行社" sheetId="12" r:id="rId1"/>
    <sheet name="零点" sheetId="13" r:id="rId2"/>
  </sheets>
  <definedNames>
    <definedName name="_xlnm.Print_Area" localSheetId="0">旅行社!$B$1:$I$78</definedName>
  </definedNames>
  <calcPr calcId="181029"/>
</workbook>
</file>

<file path=xl/calcChain.xml><?xml version="1.0" encoding="utf-8"?>
<calcChain xmlns="http://schemas.openxmlformats.org/spreadsheetml/2006/main">
  <c r="J70" i="12" l="1"/>
  <c r="H25" i="12" l="1"/>
  <c r="H26" i="12"/>
  <c r="G26" i="12"/>
  <c r="C19" i="13"/>
  <c r="H46" i="12" l="1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7" i="12"/>
  <c r="H73" i="12"/>
  <c r="H71" i="12"/>
  <c r="H72" i="12"/>
  <c r="H70" i="12"/>
  <c r="H9" i="12"/>
  <c r="H8" i="12"/>
  <c r="H19" i="12"/>
  <c r="H24" i="12"/>
  <c r="H23" i="12"/>
  <c r="H22" i="12"/>
  <c r="H21" i="12"/>
  <c r="H20" i="12"/>
  <c r="H15" i="12"/>
  <c r="H68" i="12"/>
  <c r="H27" i="12"/>
  <c r="H67" i="12"/>
  <c r="H63" i="12"/>
  <c r="H61" i="12"/>
  <c r="H59" i="12"/>
  <c r="H48" i="12"/>
  <c r="H17" i="12"/>
  <c r="H14" i="12"/>
  <c r="H13" i="12"/>
  <c r="H12" i="12"/>
  <c r="H11" i="12"/>
  <c r="H10" i="12"/>
  <c r="H16" i="12"/>
  <c r="H18" i="12"/>
  <c r="H53" i="12"/>
  <c r="H57" i="12"/>
  <c r="H58" i="12"/>
  <c r="H60" i="12"/>
  <c r="H62" i="12"/>
  <c r="H64" i="12"/>
  <c r="K67" i="12" s="1"/>
  <c r="H69" i="12"/>
  <c r="H74" i="12"/>
  <c r="H75" i="12" l="1"/>
  <c r="H76" i="12" l="1"/>
  <c r="H77" i="12" l="1"/>
</calcChain>
</file>

<file path=xl/sharedStrings.xml><?xml version="1.0" encoding="utf-8"?>
<sst xmlns="http://schemas.openxmlformats.org/spreadsheetml/2006/main" count="179" uniqueCount="119">
  <si>
    <t xml:space="preserve">项目 Item </t>
    <phoneticPr fontId="25" type="noConversion"/>
  </si>
  <si>
    <t>明细 Description</t>
    <phoneticPr fontId="25" type="noConversion"/>
  </si>
  <si>
    <t>次数 Time</t>
    <phoneticPr fontId="25" type="noConversion"/>
  </si>
  <si>
    <t>数量 Qty.</t>
    <phoneticPr fontId="25" type="noConversion"/>
  </si>
  <si>
    <t>备注 Remark</t>
    <phoneticPr fontId="25" type="noConversion"/>
  </si>
  <si>
    <t>媒体大巴
Media shuttle bus</t>
  </si>
  <si>
    <t>停车场Parking lot
1. 酒店大堂门口允许大巴停放接送客人</t>
  </si>
  <si>
    <t>公付房费
Tourist Paying Room Fee</t>
    <phoneticPr fontId="25" type="noConversion"/>
  </si>
  <si>
    <t>存放媒体礼品等物料
Material storage</t>
    <phoneticPr fontId="25" type="noConversion"/>
  </si>
  <si>
    <t>单价Price</t>
    <phoneticPr fontId="25" type="noConversion"/>
  </si>
  <si>
    <t>合计Total</t>
    <phoneticPr fontId="25" type="noConversion"/>
  </si>
  <si>
    <t>自付房费
Self Paying Room Fee</t>
    <phoneticPr fontId="25" type="noConversion"/>
  </si>
  <si>
    <t>用车需求/Transportation
1. 45座大巴、丰田/金龙考斯特、别克GL8，八成新以上（车辆空间整洁干净，气味清新）
2. 物资：每辆车上保证有足够的矿泉水
3. 司机要求：服装整洁、清楚路线、服务态度好</t>
    <phoneticPr fontId="25" type="noConversion"/>
  </si>
  <si>
    <t>其他/Others</t>
    <phoneticPr fontId="25" type="noConversion"/>
  </si>
  <si>
    <t xml:space="preserve">工作人员餐费
Meals </t>
    <phoneticPr fontId="25" type="noConversion"/>
  </si>
  <si>
    <t>摄影师
Photographer</t>
    <phoneticPr fontId="25" type="noConversion"/>
  </si>
  <si>
    <t>媒体交通费用报销
Transportation Reimbursement</t>
    <phoneticPr fontId="25" type="noConversion"/>
  </si>
  <si>
    <t>杂费
Others</t>
    <phoneticPr fontId="25" type="noConversion"/>
  </si>
  <si>
    <t>物料快递费
Material express fee</t>
    <phoneticPr fontId="25" type="noConversion"/>
  </si>
  <si>
    <t>打印机
Printer</t>
    <phoneticPr fontId="25" type="noConversion"/>
  </si>
  <si>
    <t>试驾车费用
Vehicle</t>
    <phoneticPr fontId="25" type="noConversion"/>
  </si>
  <si>
    <t>按实际发生结算
Cost-based Reimbursement</t>
    <phoneticPr fontId="25" type="noConversion"/>
  </si>
  <si>
    <t>要求允许免费停放
Free parking is required</t>
    <phoneticPr fontId="25" type="noConversion"/>
  </si>
  <si>
    <t>SGM工作人员
SGM staff</t>
    <phoneticPr fontId="25" type="noConversion"/>
  </si>
  <si>
    <t>要求允许免费使用
Use For Free</t>
    <phoneticPr fontId="25" type="noConversion"/>
  </si>
  <si>
    <t>制作物（手卡、打印纸、BB等）
Hand card, print paper, etc</t>
    <phoneticPr fontId="25" type="noConversion"/>
  </si>
  <si>
    <t>活动现场兼职工作人员（兼职将协助进行接机、礼品分装、道路指引等工作）
Part-time Staff （Airport Pick up、Reception, Packaging、Guidance, etc）</t>
    <phoneticPr fontId="25" type="noConversion"/>
  </si>
  <si>
    <t>用餐Meal request：
1. 餐厅门口及相关设施区域需放置与活动相关的指示牌，方便客人找寻
2. 酒店需提前准备活动专用餐券，辟出足够的独立用餐区域或餐厅
3. 自助餐尽量安排多种类食品，不同日期的自助餐品尽量差异化，保证卫生、新鲜及热度</t>
    <phoneticPr fontId="25" type="noConversion"/>
  </si>
  <si>
    <t>欢迎水果：甜点、水果（不少于4种水果）
Welcome Fruit</t>
    <phoneticPr fontId="25" type="noConversion"/>
  </si>
  <si>
    <t>场地
workshop room rental</t>
    <phoneticPr fontId="25" type="noConversion"/>
  </si>
  <si>
    <t>媒体自助餐
需均含软饮畅饮
Media buffet
beverage included</t>
    <phoneticPr fontId="25" type="noConversion"/>
  </si>
  <si>
    <t>小计（Net）</t>
    <phoneticPr fontId="25" type="noConversion"/>
  </si>
  <si>
    <t>试驾保险
Test driving insurance</t>
    <phoneticPr fontId="25" type="noConversion"/>
  </si>
  <si>
    <t>按实际发生结算
Cost-based Reimbursement</t>
    <phoneticPr fontId="25" type="noConversion"/>
  </si>
  <si>
    <t>GL8（机场-酒店）／GL8 （Airport-hotel）</t>
    <phoneticPr fontId="25" type="noConversion"/>
  </si>
  <si>
    <t>车辆管理费用及试驾团队费用
Vehicle management&amp;Test Driving Team</t>
    <phoneticPr fontId="25" type="noConversion"/>
  </si>
  <si>
    <t>/</t>
    <phoneticPr fontId="25" type="noConversion"/>
  </si>
  <si>
    <t>大排量越野车
Large displacement off-road vehicle</t>
    <phoneticPr fontId="25" type="noConversion"/>
  </si>
  <si>
    <t>工作人员交通费
 Agency staff transportation expenses</t>
    <phoneticPr fontId="25" type="noConversion"/>
  </si>
  <si>
    <t>试驾媒体
 Test drive media
大床房含单早
Single Breakfast included</t>
    <phoneticPr fontId="25" type="noConversion"/>
  </si>
  <si>
    <t>客房要求/Room request：
1、电话：关闭市话、国内长途及国际长途
2、网络：可宽带上网
3、关闭MINI BAR、洗衣服务、签单权以及房间内可能有的收费项目（如收费电视等）
4、早餐：大床房含单早，双床房含双早
5、环境：干净、舒适、相对安静。媒体房间尽量保证大床房，房型统一
6. 每日中午12点前准备好当日入住客人的房间（6月28日7月-2日部分媒体中午前抵达酒店，尽早取得房卡）
7、客房数量：确定好数量后允许再上下浮动10％
8. 自付费房间的单价务必与合同内媒体房单价保持一致
9、酒店电梯间、走廊显示屏及房间开机画面，要播放活动的主KV       
10、活动期间保证我方签到背板的位置固定、醒目。</t>
    <phoneticPr fontId="25" type="noConversion"/>
  </si>
  <si>
    <t xml:space="preserve">服务费 Service charge </t>
    <phoneticPr fontId="25" type="noConversion"/>
  </si>
  <si>
    <t>合计（不含6%增值税专用发票）Total (tax excluded)</t>
    <phoneticPr fontId="25" type="noConversion"/>
  </si>
  <si>
    <t>标间（10月8日-10月9日）
Standard room</t>
    <phoneticPr fontId="25" type="noConversion"/>
  </si>
  <si>
    <t>提前抵达运中工作人员2人
Agency staff</t>
    <phoneticPr fontId="25" type="noConversion"/>
  </si>
  <si>
    <t>标间（10月9日）
Standard room</t>
    <phoneticPr fontId="25" type="noConversion"/>
  </si>
  <si>
    <t>标间（10月10日-10月11日）
Standard room</t>
    <phoneticPr fontId="25" type="noConversion"/>
  </si>
  <si>
    <t>标间（10月12日-10月16日）
Standard room</t>
    <phoneticPr fontId="25" type="noConversion"/>
  </si>
  <si>
    <t>运中工作人员12人+车辆管理人员6人
Agency staff</t>
    <phoneticPr fontId="25" type="noConversion"/>
  </si>
  <si>
    <t>酒店晚餐（10月11日）
Dinner</t>
    <phoneticPr fontId="25" type="noConversion"/>
  </si>
  <si>
    <t>酒店晚餐（10月10日）
Dinner</t>
    <phoneticPr fontId="25" type="noConversion"/>
  </si>
  <si>
    <t>酒店晚餐（10月12日）
Dinner</t>
  </si>
  <si>
    <t>酒店晚餐（10月13日）
Dinner</t>
  </si>
  <si>
    <t>酒店晚餐（10月14日）
Dinner</t>
  </si>
  <si>
    <t>酒店晚餐（10月15日）
Dinner</t>
  </si>
  <si>
    <t>酒店晚餐（10月16日）
Dinner</t>
  </si>
  <si>
    <t>媒体大巴停放（10月11日-10月17日）
Media bus</t>
    <phoneticPr fontId="25" type="noConversion"/>
  </si>
  <si>
    <t>工作间（10月9日-10月17日）
Working room</t>
    <phoneticPr fontId="25" type="noConversion"/>
  </si>
  <si>
    <t>10月9日：工作人员接机
Staff pick up</t>
    <phoneticPr fontId="25" type="noConversion"/>
  </si>
  <si>
    <t>10月11日：第一批媒体接机
Media pickup</t>
    <phoneticPr fontId="25" type="noConversion"/>
  </si>
  <si>
    <t>10月17日：第五批媒体送机
Media pickup</t>
    <phoneticPr fontId="25" type="noConversion"/>
  </si>
  <si>
    <t xml:space="preserve">10月15日：第五批媒体接机,，第三批媒体送机
Media airport pickup </t>
    <phoneticPr fontId="25" type="noConversion"/>
  </si>
  <si>
    <t xml:space="preserve">10月14日：第四批媒体接机,，第二批媒体送机
Media airport pickup </t>
    <phoneticPr fontId="25" type="noConversion"/>
  </si>
  <si>
    <t xml:space="preserve">10月13日：第三批媒体接机,，第一批媒体送机
Media airport pickup </t>
    <phoneticPr fontId="25" type="noConversion"/>
  </si>
  <si>
    <t>10月16日：第四批媒体送机
Media pickup</t>
    <phoneticPr fontId="25" type="noConversion"/>
  </si>
  <si>
    <t xml:space="preserve">10月12日：第二批媒体接机
Media airport pickup </t>
    <phoneticPr fontId="25" type="noConversion"/>
  </si>
  <si>
    <t>租用工作车2台（10月10日-10月16日）
Hire work car</t>
    <phoneticPr fontId="25" type="noConversion"/>
  </si>
  <si>
    <t>运中工作人员12人+车辆管理人员6人+摄影摄像团队6人
Agency staff</t>
    <phoneticPr fontId="25" type="noConversion"/>
  </si>
  <si>
    <t>10月10日：工作人员踩点
venue check</t>
    <phoneticPr fontId="25" type="noConversion"/>
  </si>
  <si>
    <t>试驾车清洁美容等
Vehicle cleaning,etc.</t>
    <phoneticPr fontId="25" type="noConversion"/>
  </si>
  <si>
    <t>试驾车油费
Refueling fee</t>
    <phoneticPr fontId="25" type="noConversion"/>
  </si>
  <si>
    <t>雪佛兰探界者媒体试驾活动旅行社SOW
Chevrolet Equinox Media Test Drive Agency SOW</t>
    <phoneticPr fontId="25" type="noConversion"/>
  </si>
  <si>
    <t>活动酒店：
香格里拉大酒店
Shangri-La Resort</t>
    <phoneticPr fontId="25" type="noConversion"/>
  </si>
  <si>
    <t>香格里拉大酒店
Shangri-La Resort</t>
    <phoneticPr fontId="25" type="noConversion"/>
  </si>
  <si>
    <t>园景大床房（10月11日）
king room</t>
    <phoneticPr fontId="25" type="noConversion"/>
  </si>
  <si>
    <t>园景大床房（10月13日）
king room</t>
  </si>
  <si>
    <t>园景大床房（10月14日）
king room</t>
  </si>
  <si>
    <t>园景大床房（10月15日）
king room</t>
  </si>
  <si>
    <t>园景大床房（10月16日）
king room</t>
  </si>
  <si>
    <t>园景大床房（10月12日）
king room</t>
    <phoneticPr fontId="25" type="noConversion"/>
  </si>
  <si>
    <t>园景大床房（10月9日-10月16日）
king room</t>
    <phoneticPr fontId="25" type="noConversion"/>
  </si>
  <si>
    <t>互动项目
Interaction setting</t>
    <phoneticPr fontId="25" type="noConversion"/>
  </si>
  <si>
    <t>大巴（机场-酒店）/39 seat Bus（Airport-hotel）</t>
    <phoneticPr fontId="25" type="noConversion"/>
  </si>
  <si>
    <t>考斯特（机场-酒店）/39 seat Bus（Airport-hotel）</t>
    <phoneticPr fontId="25" type="noConversion"/>
  </si>
  <si>
    <t>考斯特（酒店-机场）/39 seat Bus （hotel-Airport）</t>
    <phoneticPr fontId="25" type="noConversion"/>
  </si>
  <si>
    <t>大巴（机场-酒店）/39 seat Bus（Airport-hotel）（全天使用）</t>
    <phoneticPr fontId="25" type="noConversion"/>
  </si>
  <si>
    <t>试驾教练人员费用（试驾教练2人*8天）
Test Driving Coach</t>
    <phoneticPr fontId="25" type="noConversion"/>
  </si>
  <si>
    <t>车辆管理人员费用（车辆管理4人*8天）
Vehicle managemen</t>
    <phoneticPr fontId="25" type="noConversion"/>
  </si>
  <si>
    <t>临时号牌办理（12张，每张使用周期30天）
cost for temporary licence</t>
    <phoneticPr fontId="25" type="noConversion"/>
  </si>
  <si>
    <t>工作人员交通费（工作人员往返机场及香格里拉市区内交通）
 Agency staff transportation expenses</t>
    <phoneticPr fontId="25" type="noConversion"/>
  </si>
  <si>
    <t>互动体验设置（预估参考价：9000元/批*5批）
Interaction setting</t>
    <phoneticPr fontId="25" type="noConversion"/>
  </si>
  <si>
    <t>拍摄场地租赁费用（月亮湖牧场+和谐塔中塔广场包场拍摄使用6天）
 venue rental fee</t>
    <phoneticPr fontId="25" type="noConversion"/>
  </si>
  <si>
    <t>酒店会议室租用（酒店松厅使用6天，含搭建、彩排及正式活动）
workshop room rental，8000/day</t>
    <phoneticPr fontId="25" type="noConversion"/>
  </si>
  <si>
    <t xml:space="preserve">活动&amp;车辆拍摄、视频制作（官方套图40张及15张精修照片+活动记录照片拍摄+2条30秒视频拍摄及制作，拍摄人员：2摄影+2摄像+1航拍+1修图+1剪辑）
Event recording&amp;vehicle photographing </t>
    <phoneticPr fontId="25" type="noConversion"/>
  </si>
  <si>
    <t>随车物资（随车信封／随车零食／清洁用品/雨伞等）（12/辆*5天，午餐信封+随车零食每人每天1份，随车矿泉水每车每天8瓶+随车清洁物料）
Test Driving Package with snacks、 tissues、drinking water and umbrella etc.</t>
    <phoneticPr fontId="25" type="noConversion"/>
  </si>
  <si>
    <t>工作间/plant room:
1. 提供一间较大的空置会议室（10月9日－10月17日）
2. 要求：免费提供、独立空间、提供有线、无线上网、打印机、纸张、硒鼓、插线板及矿泉水等。可容纳约10人开会办公，并保障全天使用</t>
    <phoneticPr fontId="25" type="noConversion"/>
  </si>
  <si>
    <t>活动期间工作人员用餐（参考SGM出差补助标准），90元／天＊8天＊18人 （运中工作人员+朗知+车辆管理+试驾教练），  90元／天＊2天＊3人（提前抵达工作人员），90元／天＊4天＊6人（ 摄影师团队）
Meals for staff (Referring to SGM standard)，RMB 90/person/Day
Event onsite: RMB 90/18persons/9days, 
Site check：RMB 90/3persons/ 4 day
Photographer：RMB 90/6 persons/ 4 day</t>
    <phoneticPr fontId="25" type="noConversion"/>
  </si>
  <si>
    <t>康辉集团北京国际会议展览有限公司</t>
    <phoneticPr fontId="25" type="noConversion"/>
  </si>
  <si>
    <t>雪佛兰探界者媒体试驾活动</t>
    <phoneticPr fontId="25" type="noConversion"/>
  </si>
  <si>
    <t>2020.9.25</t>
    <phoneticPr fontId="25" type="noConversion"/>
  </si>
  <si>
    <t>优惠合计（不含6%增值税专用发票）Total (tax excluded)</t>
    <phoneticPr fontId="25" type="noConversion"/>
  </si>
  <si>
    <t>媒体交通费用补票</t>
    <phoneticPr fontId="25" type="noConversion"/>
  </si>
  <si>
    <t>车辆维修</t>
    <phoneticPr fontId="25" type="noConversion"/>
  </si>
  <si>
    <t>试驾公司税点</t>
    <phoneticPr fontId="25" type="noConversion"/>
  </si>
  <si>
    <t>零点</t>
    <phoneticPr fontId="25" type="noConversion"/>
  </si>
  <si>
    <t>10.12</t>
  </si>
  <si>
    <t>餐费</t>
  </si>
  <si>
    <t>10.13</t>
  </si>
  <si>
    <t>苏虎</t>
  </si>
  <si>
    <t>谷非</t>
  </si>
  <si>
    <t>10.14</t>
  </si>
  <si>
    <t>周革</t>
  </si>
  <si>
    <t>宫广军</t>
  </si>
  <si>
    <t>10.15</t>
  </si>
  <si>
    <t>马晓荣</t>
  </si>
  <si>
    <t>大堂吧</t>
  </si>
  <si>
    <t>媒体早到</t>
  </si>
  <si>
    <t>媒体早到</t>
    <phoneticPr fontId="25" type="noConversion"/>
  </si>
  <si>
    <t>陈阳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</si>
</sst>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  <numFmt numFmtId="177" formatCode="_-* #,##0.00_-;\-* #,##0.00_-;_-* &quot;-&quot;??_-;_-@_-"/>
    <numFmt numFmtId="178" formatCode="_-* #,##0.00\ [$€-1]_-;\-* #,##0.00\ [$€-1]_-;_-* &quot;-&quot;??\ [$€-1]_-"/>
    <numFmt numFmtId="179" formatCode="[$¥-804]#,##0;[Red][$¥-804]#,##0"/>
    <numFmt numFmtId="180" formatCode="#,##0_ "/>
    <numFmt numFmtId="181" formatCode="0.00_);[Red]\(0.00\)"/>
    <numFmt numFmtId="182" formatCode="#,##0.00_ "/>
    <numFmt numFmtId="183" formatCode="#,##0;[Red]#,##0"/>
  </numFmts>
  <fonts count="33" x14ac:knownFonts="1">
    <font>
      <sz val="12"/>
      <name val="宋体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Verdana"/>
      <family val="2"/>
    </font>
    <font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4"/>
      <name val="微软雅黑"/>
      <family val="2"/>
      <charset val="134"/>
    </font>
    <font>
      <sz val="11"/>
      <name val="宋体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2">
    <xf numFmtId="0" fontId="0" fillId="0" borderId="0">
      <alignment vertical="center"/>
    </xf>
    <xf numFmtId="0" fontId="5" fillId="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 applyBorder="0" applyAlignment="0" applyProtection="0">
      <alignment vertical="center"/>
    </xf>
    <xf numFmtId="0" fontId="7" fillId="2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7" fillId="4" borderId="0" applyNumberFormat="0" applyBorder="0" applyProtection="0">
      <alignment vertical="center"/>
    </xf>
    <xf numFmtId="0" fontId="7" fillId="5" borderId="0" applyNumberFormat="0" applyBorder="0" applyProtection="0">
      <alignment vertical="center"/>
    </xf>
    <xf numFmtId="0" fontId="7" fillId="6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7" fillId="8" borderId="0" applyNumberFormat="0" applyBorder="0" applyProtection="0">
      <alignment vertical="center"/>
    </xf>
    <xf numFmtId="0" fontId="7" fillId="9" borderId="0" applyNumberFormat="0" applyBorder="0" applyProtection="0">
      <alignment vertical="center"/>
    </xf>
    <xf numFmtId="0" fontId="7" fillId="10" borderId="0" applyNumberFormat="0" applyBorder="0" applyProtection="0">
      <alignment vertical="center"/>
    </xf>
    <xf numFmtId="0" fontId="7" fillId="5" borderId="0" applyNumberFormat="0" applyBorder="0" applyProtection="0">
      <alignment vertical="center"/>
    </xf>
    <xf numFmtId="0" fontId="7" fillId="8" borderId="0" applyNumberFormat="0" applyBorder="0" applyProtection="0">
      <alignment vertical="center"/>
    </xf>
    <xf numFmtId="0" fontId="7" fillId="11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9" borderId="0" applyNumberFormat="0" applyBorder="0" applyProtection="0">
      <alignment vertical="center"/>
    </xf>
    <xf numFmtId="0" fontId="12" fillId="10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8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9" borderId="0" applyNumberFormat="0" applyBorder="0" applyProtection="0">
      <alignment vertical="center"/>
    </xf>
    <xf numFmtId="0" fontId="13" fillId="3" borderId="0" applyNumberFormat="0" applyBorder="0" applyProtection="0">
      <alignment vertical="center"/>
    </xf>
    <xf numFmtId="0" fontId="14" fillId="20" borderId="1" applyNumberFormat="0" applyProtection="0">
      <alignment vertical="center"/>
    </xf>
    <xf numFmtId="0" fontId="15" fillId="21" borderId="2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7" fillId="4" borderId="0" applyNumberFormat="0" applyBorder="0" applyProtection="0">
      <alignment vertical="center"/>
    </xf>
    <xf numFmtId="0" fontId="9" fillId="0" borderId="3" applyNumberFormat="0" applyProtection="0">
      <alignment vertical="center"/>
    </xf>
    <xf numFmtId="0" fontId="10" fillId="0" borderId="4" applyNumberFormat="0" applyProtection="0">
      <alignment vertical="center"/>
    </xf>
    <xf numFmtId="0" fontId="11" fillId="0" borderId="5" applyNumberFormat="0" applyProtection="0">
      <alignment vertical="center"/>
    </xf>
    <xf numFmtId="0" fontId="11" fillId="0" borderId="0" applyNumberFormat="0" applyBorder="0" applyProtection="0">
      <alignment vertical="center"/>
    </xf>
    <xf numFmtId="0" fontId="18" fillId="7" borderId="1" applyNumberFormat="0" applyProtection="0">
      <alignment vertical="center"/>
    </xf>
    <xf numFmtId="0" fontId="19" fillId="0" borderId="6" applyNumberFormat="0" applyProtection="0">
      <alignment vertical="center"/>
    </xf>
    <xf numFmtId="0" fontId="20" fillId="22" borderId="0" applyNumberFormat="0" applyBorder="0" applyProtection="0">
      <alignment vertical="center"/>
    </xf>
    <xf numFmtId="0" fontId="2" fillId="23" borderId="7" applyNumberFormat="0" applyProtection="0">
      <alignment vertical="center"/>
    </xf>
    <xf numFmtId="0" fontId="21" fillId="20" borderId="8" applyNumberFormat="0" applyProtection="0">
      <alignment vertical="center"/>
    </xf>
    <xf numFmtId="0" fontId="8" fillId="0" borderId="0" applyNumberFormat="0" applyBorder="0" applyProtection="0">
      <alignment vertical="center"/>
    </xf>
    <xf numFmtId="0" fontId="22" fillId="0" borderId="9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178" fontId="24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/>
    <xf numFmtId="0" fontId="1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" fillId="0" borderId="0"/>
    <xf numFmtId="44" fontId="26" fillId="0" borderId="0" applyFont="0" applyFill="0" applyBorder="0" applyAlignment="0" applyProtection="0"/>
    <xf numFmtId="0" fontId="27" fillId="0" borderId="0"/>
  </cellStyleXfs>
  <cellXfs count="7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14" fontId="4" fillId="0" borderId="10" xfId="0" applyNumberFormat="1" applyFont="1" applyFill="1" applyBorder="1" applyAlignment="1">
      <alignment vertical="center" wrapText="1"/>
    </xf>
    <xf numFmtId="14" fontId="4" fillId="0" borderId="10" xfId="0" applyNumberFormat="1" applyFont="1" applyFill="1" applyBorder="1" applyAlignment="1">
      <alignment horizontal="left" vertical="center" wrapText="1"/>
    </xf>
    <xf numFmtId="180" fontId="4" fillId="0" borderId="10" xfId="0" applyNumberFormat="1" applyFont="1" applyFill="1" applyBorder="1" applyAlignment="1">
      <alignment horizontal="center" vertical="center"/>
    </xf>
    <xf numFmtId="180" fontId="3" fillId="25" borderId="10" xfId="0" applyNumberFormat="1" applyFont="1" applyFill="1" applyBorder="1" applyAlignment="1">
      <alignment horizontal="center" vertical="center"/>
    </xf>
    <xf numFmtId="181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 readingOrder="1"/>
    </xf>
    <xf numFmtId="0" fontId="3" fillId="25" borderId="10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180" fontId="4" fillId="0" borderId="10" xfId="0" applyNumberFormat="1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4" fillId="24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80" fontId="3" fillId="25" borderId="10" xfId="0" applyNumberFormat="1" applyFont="1" applyFill="1" applyBorder="1" applyAlignment="1">
      <alignment horizontal="center" vertical="center" wrapText="1"/>
    </xf>
    <xf numFmtId="180" fontId="4" fillId="0" borderId="10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2" fillId="0" borderId="10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80" fontId="4" fillId="0" borderId="13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180" fontId="4" fillId="0" borderId="10" xfId="0" applyNumberFormat="1" applyFont="1" applyFill="1" applyBorder="1" applyAlignment="1">
      <alignment horizontal="center" vertical="center" wrapText="1"/>
    </xf>
    <xf numFmtId="181" fontId="4" fillId="0" borderId="0" xfId="0" applyNumberFormat="1" applyFont="1" applyFill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80" fontId="4" fillId="0" borderId="10" xfId="0" applyNumberFormat="1" applyFont="1" applyFill="1" applyBorder="1" applyAlignment="1">
      <alignment vertical="center"/>
    </xf>
    <xf numFmtId="0" fontId="30" fillId="0" borderId="10" xfId="0" applyFont="1" applyFill="1" applyBorder="1" applyAlignment="1">
      <alignment horizontal="left" vertical="center" wrapText="1"/>
    </xf>
    <xf numFmtId="0" fontId="30" fillId="0" borderId="13" xfId="0" applyFont="1" applyFill="1" applyBorder="1" applyAlignment="1">
      <alignment horizontal="left" vertical="center" wrapText="1"/>
    </xf>
    <xf numFmtId="183" fontId="4" fillId="0" borderId="10" xfId="0" applyNumberFormat="1" applyFont="1" applyFill="1" applyBorder="1" applyAlignment="1">
      <alignment horizontal="center" vertical="center"/>
    </xf>
    <xf numFmtId="181" fontId="4" fillId="0" borderId="13" xfId="0" applyNumberFormat="1" applyFont="1" applyFill="1" applyBorder="1" applyAlignment="1">
      <alignment horizontal="center" vertical="center"/>
    </xf>
    <xf numFmtId="181" fontId="4" fillId="0" borderId="14" xfId="0" applyNumberFormat="1" applyFont="1" applyFill="1" applyBorder="1" applyAlignment="1">
      <alignment horizontal="center" vertical="center"/>
    </xf>
    <xf numFmtId="181" fontId="4" fillId="0" borderId="15" xfId="0" applyNumberFormat="1" applyFont="1" applyFill="1" applyBorder="1" applyAlignment="1">
      <alignment horizontal="center" vertical="center"/>
    </xf>
    <xf numFmtId="0" fontId="29" fillId="28" borderId="10" xfId="0" applyNumberFormat="1" applyFont="1" applyFill="1" applyBorder="1" applyAlignment="1">
      <alignment horizontal="center" vertical="center"/>
    </xf>
    <xf numFmtId="180" fontId="3" fillId="28" borderId="1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3" fillId="25" borderId="1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80" fontId="4" fillId="0" borderId="13" xfId="0" applyNumberFormat="1" applyFont="1" applyFill="1" applyBorder="1" applyAlignment="1">
      <alignment horizontal="center" vertical="center" wrapText="1"/>
    </xf>
    <xf numFmtId="180" fontId="4" fillId="0" borderId="14" xfId="0" applyNumberFormat="1" applyFont="1" applyFill="1" applyBorder="1" applyAlignment="1">
      <alignment horizontal="center" vertical="center" wrapText="1"/>
    </xf>
    <xf numFmtId="180" fontId="4" fillId="0" borderId="1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3" fillId="26" borderId="10" xfId="0" applyNumberFormat="1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0" fillId="25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180" fontId="4" fillId="0" borderId="10" xfId="0" applyNumberFormat="1" applyFont="1" applyFill="1" applyBorder="1" applyAlignment="1">
      <alignment horizontal="center" vertical="center" wrapText="1"/>
    </xf>
    <xf numFmtId="182" fontId="3" fillId="26" borderId="10" xfId="0" applyNumberFormat="1" applyFont="1" applyFill="1" applyBorder="1" applyAlignment="1">
      <alignment horizontal="center" vertical="center"/>
    </xf>
    <xf numFmtId="180" fontId="3" fillId="26" borderId="10" xfId="0" applyNumberFormat="1" applyFont="1" applyFill="1" applyBorder="1" applyAlignment="1">
      <alignment horizontal="center" vertical="center"/>
    </xf>
    <xf numFmtId="0" fontId="3" fillId="27" borderId="10" xfId="0" applyNumberFormat="1" applyFont="1" applyFill="1" applyBorder="1" applyAlignment="1">
      <alignment horizontal="center" vertical="center"/>
    </xf>
    <xf numFmtId="0" fontId="3" fillId="25" borderId="11" xfId="0" applyFont="1" applyFill="1" applyBorder="1" applyAlignment="1">
      <alignment horizontal="left" vertical="center" wrapText="1"/>
    </xf>
    <xf numFmtId="0" fontId="3" fillId="25" borderId="22" xfId="0" applyFont="1" applyFill="1" applyBorder="1" applyAlignment="1">
      <alignment horizontal="left" vertical="center" wrapText="1"/>
    </xf>
    <xf numFmtId="0" fontId="3" fillId="25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</cellXfs>
  <cellStyles count="62">
    <cellStyle name="_ET_STYLE_NoName_00_" xfId="1" xr:uid="{00000000-0005-0000-0000-000000000000}"/>
    <cellStyle name="0,0_x000a__x000a_NA_x000a__x000a_" xfId="2" xr:uid="{00000000-0005-0000-0000-000001000000}"/>
    <cellStyle name="0,0_x005f_x000d__x005f_x000a_NA_x005f_x000d__x005f_x000a_" xfId="3" xr:uid="{00000000-0005-0000-0000-000002000000}"/>
    <cellStyle name="20% - Accent1" xfId="4" xr:uid="{00000000-0005-0000-0000-000003000000}"/>
    <cellStyle name="20% - Accent2" xfId="5" xr:uid="{00000000-0005-0000-0000-000004000000}"/>
    <cellStyle name="20% - Accent3" xfId="6" xr:uid="{00000000-0005-0000-0000-000005000000}"/>
    <cellStyle name="20% - Accent4" xfId="7" xr:uid="{00000000-0005-0000-0000-000006000000}"/>
    <cellStyle name="20% - Accent5" xfId="8" xr:uid="{00000000-0005-0000-0000-000007000000}"/>
    <cellStyle name="20% - Accent6" xfId="9" xr:uid="{00000000-0005-0000-0000-000008000000}"/>
    <cellStyle name="40% - Accent1" xfId="10" xr:uid="{00000000-0005-0000-0000-000009000000}"/>
    <cellStyle name="40% - Accent2" xfId="11" xr:uid="{00000000-0005-0000-0000-00000A000000}"/>
    <cellStyle name="40% - Accent3" xfId="12" xr:uid="{00000000-0005-0000-0000-00000B000000}"/>
    <cellStyle name="40% - Accent4" xfId="13" xr:uid="{00000000-0005-0000-0000-00000C000000}"/>
    <cellStyle name="40% - Accent5" xfId="14" xr:uid="{00000000-0005-0000-0000-00000D000000}"/>
    <cellStyle name="40% - Accent6" xfId="15" xr:uid="{00000000-0005-0000-0000-00000E000000}"/>
    <cellStyle name="60% - Accent1" xfId="16" xr:uid="{00000000-0005-0000-0000-00000F000000}"/>
    <cellStyle name="60% - Accent2" xfId="17" xr:uid="{00000000-0005-0000-0000-000010000000}"/>
    <cellStyle name="60% - Accent3" xfId="18" xr:uid="{00000000-0005-0000-0000-000011000000}"/>
    <cellStyle name="60% - Accent4" xfId="19" xr:uid="{00000000-0005-0000-0000-000012000000}"/>
    <cellStyle name="60% - Accent5" xfId="20" xr:uid="{00000000-0005-0000-0000-000013000000}"/>
    <cellStyle name="60% - Accent6" xfId="21" xr:uid="{00000000-0005-0000-0000-000014000000}"/>
    <cellStyle name="Accent1" xfId="22" xr:uid="{00000000-0005-0000-0000-000015000000}"/>
    <cellStyle name="Accent2" xfId="23" xr:uid="{00000000-0005-0000-0000-000016000000}"/>
    <cellStyle name="Accent3" xfId="24" xr:uid="{00000000-0005-0000-0000-000017000000}"/>
    <cellStyle name="Accent4" xfId="25" xr:uid="{00000000-0005-0000-0000-000018000000}"/>
    <cellStyle name="Accent5" xfId="26" xr:uid="{00000000-0005-0000-0000-000019000000}"/>
    <cellStyle name="Accent6" xfId="27" xr:uid="{00000000-0005-0000-0000-00001A000000}"/>
    <cellStyle name="Bad" xfId="28" xr:uid="{00000000-0005-0000-0000-00001B000000}"/>
    <cellStyle name="Calculation" xfId="29" xr:uid="{00000000-0005-0000-0000-00001C000000}"/>
    <cellStyle name="Check Cell" xfId="30" xr:uid="{00000000-0005-0000-0000-00001D000000}"/>
    <cellStyle name="Currency 2" xfId="60" xr:uid="{00000000-0005-0000-0000-00001E000000}"/>
    <cellStyle name="Explanatory Text" xfId="31" xr:uid="{00000000-0005-0000-0000-00001F000000}"/>
    <cellStyle name="Good" xfId="32" xr:uid="{00000000-0005-0000-0000-000020000000}"/>
    <cellStyle name="Heading 1" xfId="33" xr:uid="{00000000-0005-0000-0000-000021000000}"/>
    <cellStyle name="Heading 2" xfId="34" xr:uid="{00000000-0005-0000-0000-000022000000}"/>
    <cellStyle name="Heading 3" xfId="35" xr:uid="{00000000-0005-0000-0000-000023000000}"/>
    <cellStyle name="Heading 4" xfId="36" xr:uid="{00000000-0005-0000-0000-000024000000}"/>
    <cellStyle name="Input" xfId="37" xr:uid="{00000000-0005-0000-0000-000025000000}"/>
    <cellStyle name="Linked Cell" xfId="38" xr:uid="{00000000-0005-0000-0000-000026000000}"/>
    <cellStyle name="Neutral" xfId="39" xr:uid="{00000000-0005-0000-0000-000027000000}"/>
    <cellStyle name="Normal 2" xfId="61" xr:uid="{00000000-0005-0000-0000-000029000000}"/>
    <cellStyle name="Note" xfId="40" xr:uid="{00000000-0005-0000-0000-00002A000000}"/>
    <cellStyle name="Output" xfId="41" xr:uid="{00000000-0005-0000-0000-00002B000000}"/>
    <cellStyle name="Title" xfId="42" xr:uid="{00000000-0005-0000-0000-00002C000000}"/>
    <cellStyle name="Total" xfId="43" xr:uid="{00000000-0005-0000-0000-00002D000000}"/>
    <cellStyle name="Warning Text" xfId="44" xr:uid="{00000000-0005-0000-0000-00002E000000}"/>
    <cellStyle name="常规" xfId="0" builtinId="0"/>
    <cellStyle name="常规 2" xfId="45" xr:uid="{00000000-0005-0000-0000-00002F000000}"/>
    <cellStyle name="常规 3" xfId="46" xr:uid="{00000000-0005-0000-0000-000030000000}"/>
    <cellStyle name="常规 9" xfId="47" xr:uid="{00000000-0005-0000-0000-000031000000}"/>
    <cellStyle name="常规 9 2" xfId="48" xr:uid="{00000000-0005-0000-0000-000032000000}"/>
    <cellStyle name="常规 9 2 2 2 2" xfId="49" xr:uid="{00000000-0005-0000-0000-000033000000}"/>
    <cellStyle name="常规 9 2 2 2 2 2" xfId="50" xr:uid="{00000000-0005-0000-0000-000034000000}"/>
    <cellStyle name="常规 9 2 2 2 2 3" xfId="51" xr:uid="{00000000-0005-0000-0000-000035000000}"/>
    <cellStyle name="常规 9 3" xfId="52" xr:uid="{00000000-0005-0000-0000-000036000000}"/>
    <cellStyle name="逗号 2" xfId="53" xr:uid="{00000000-0005-0000-0000-000037000000}"/>
    <cellStyle name="逗号 2 2" xfId="54" xr:uid="{00000000-0005-0000-0000-000038000000}"/>
    <cellStyle name="逗号 2 3" xfId="55" xr:uid="{00000000-0005-0000-0000-000039000000}"/>
    <cellStyle name="千位分隔 2" xfId="56" xr:uid="{00000000-0005-0000-0000-00003A000000}"/>
    <cellStyle name="样式 1" xfId="57" xr:uid="{00000000-0005-0000-0000-00003B000000}"/>
    <cellStyle name="样式 1 2" xfId="59" xr:uid="{00000000-0005-0000-0000-00003C000000}"/>
    <cellStyle name="一般_Sheet1" xfId="58" xr:uid="{00000000-0005-0000-0000-00003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78"/>
  <sheetViews>
    <sheetView tabSelected="1" view="pageBreakPreview" topLeftCell="A4" zoomScale="50" zoomScaleNormal="85" zoomScaleSheetLayoutView="50" workbookViewId="0">
      <selection activeCell="E68" sqref="E68"/>
    </sheetView>
  </sheetViews>
  <sheetFormatPr defaultColWidth="9" defaultRowHeight="13.75" x14ac:dyDescent="0.3"/>
  <cols>
    <col min="1" max="1" width="3.35546875" style="1" customWidth="1"/>
    <col min="2" max="2" width="35.35546875" style="1" customWidth="1"/>
    <col min="3" max="3" width="23" style="1" customWidth="1"/>
    <col min="4" max="4" width="60.92578125" style="1" customWidth="1"/>
    <col min="5" max="5" width="6.35546875" style="1" customWidth="1"/>
    <col min="6" max="6" width="6.2109375" style="1" customWidth="1"/>
    <col min="7" max="7" width="10.5" style="1" customWidth="1"/>
    <col min="8" max="8" width="11.5" style="1" customWidth="1"/>
    <col min="9" max="9" width="43.5703125" style="1" customWidth="1"/>
    <col min="10" max="10" width="9" style="1"/>
    <col min="11" max="11" width="10.640625" style="1" bestFit="1" customWidth="1"/>
    <col min="12" max="16384" width="9" style="1"/>
  </cols>
  <sheetData>
    <row r="2" spans="1:9" x14ac:dyDescent="0.3">
      <c r="I2" s="1" t="s">
        <v>97</v>
      </c>
    </row>
    <row r="3" spans="1:9" x14ac:dyDescent="0.3">
      <c r="I3" s="1" t="s">
        <v>98</v>
      </c>
    </row>
    <row r="4" spans="1:9" x14ac:dyDescent="0.3">
      <c r="I4" s="1" t="s">
        <v>99</v>
      </c>
    </row>
    <row r="5" spans="1:9" ht="19.75" x14ac:dyDescent="0.3">
      <c r="B5" s="65" t="s">
        <v>71</v>
      </c>
      <c r="C5" s="65"/>
      <c r="D5" s="65"/>
      <c r="E5" s="65"/>
      <c r="F5" s="65"/>
      <c r="G5" s="65"/>
      <c r="H5" s="65"/>
      <c r="I5" s="65"/>
    </row>
    <row r="6" spans="1:9" ht="29.15" x14ac:dyDescent="0.3">
      <c r="B6" s="66" t="s">
        <v>0</v>
      </c>
      <c r="C6" s="66"/>
      <c r="D6" s="9" t="s">
        <v>1</v>
      </c>
      <c r="E6" s="19" t="s">
        <v>2</v>
      </c>
      <c r="F6" s="19" t="s">
        <v>3</v>
      </c>
      <c r="G6" s="6" t="s">
        <v>9</v>
      </c>
      <c r="H6" s="6" t="s">
        <v>10</v>
      </c>
      <c r="I6" s="9" t="s">
        <v>4</v>
      </c>
    </row>
    <row r="7" spans="1:9" x14ac:dyDescent="0.3">
      <c r="B7" s="67" t="s">
        <v>72</v>
      </c>
      <c r="C7" s="67"/>
      <c r="D7" s="67"/>
      <c r="E7" s="67"/>
      <c r="F7" s="67"/>
      <c r="G7" s="67"/>
      <c r="H7" s="67"/>
      <c r="I7" s="67"/>
    </row>
    <row r="8" spans="1:9" s="2" customFormat="1" ht="27.45" x14ac:dyDescent="0.3">
      <c r="A8" s="1"/>
      <c r="B8" s="52" t="s">
        <v>40</v>
      </c>
      <c r="C8" s="52" t="s">
        <v>7</v>
      </c>
      <c r="D8" s="4" t="s">
        <v>74</v>
      </c>
      <c r="E8" s="11">
        <v>1</v>
      </c>
      <c r="F8" s="11">
        <v>27</v>
      </c>
      <c r="G8" s="20">
        <v>750</v>
      </c>
      <c r="H8" s="11">
        <f>G8*F8*E8</f>
        <v>20250</v>
      </c>
      <c r="I8" s="52" t="s">
        <v>39</v>
      </c>
    </row>
    <row r="9" spans="1:9" s="2" customFormat="1" ht="27.45" x14ac:dyDescent="0.3">
      <c r="A9" s="50"/>
      <c r="B9" s="53"/>
      <c r="C9" s="53"/>
      <c r="D9" s="4" t="s">
        <v>79</v>
      </c>
      <c r="E9" s="5">
        <v>1</v>
      </c>
      <c r="F9" s="5">
        <v>52</v>
      </c>
      <c r="G9" s="20">
        <v>750</v>
      </c>
      <c r="H9" s="11">
        <f>G9*F9*E9</f>
        <v>39000</v>
      </c>
      <c r="I9" s="53"/>
    </row>
    <row r="10" spans="1:9" s="2" customFormat="1" ht="27.45" x14ac:dyDescent="0.3">
      <c r="A10" s="50"/>
      <c r="B10" s="53"/>
      <c r="C10" s="53"/>
      <c r="D10" s="4" t="s">
        <v>75</v>
      </c>
      <c r="E10" s="5">
        <v>1</v>
      </c>
      <c r="F10" s="11">
        <v>48</v>
      </c>
      <c r="G10" s="20">
        <v>750</v>
      </c>
      <c r="H10" s="11">
        <f t="shared" ref="H10:H27" si="0">G10*F10*E10</f>
        <v>36000</v>
      </c>
      <c r="I10" s="53"/>
    </row>
    <row r="11" spans="1:9" s="2" customFormat="1" ht="27.45" x14ac:dyDescent="0.3">
      <c r="A11" s="50"/>
      <c r="B11" s="53"/>
      <c r="C11" s="53"/>
      <c r="D11" s="4" t="s">
        <v>76</v>
      </c>
      <c r="E11" s="11">
        <v>1</v>
      </c>
      <c r="F11" s="11">
        <v>51</v>
      </c>
      <c r="G11" s="20">
        <v>750</v>
      </c>
      <c r="H11" s="11">
        <f t="shared" ref="H11" si="1">G11*F11*E11</f>
        <v>38250</v>
      </c>
      <c r="I11" s="53"/>
    </row>
    <row r="12" spans="1:9" s="2" customFormat="1" ht="27.45" x14ac:dyDescent="0.3">
      <c r="A12" s="50"/>
      <c r="B12" s="53"/>
      <c r="C12" s="53"/>
      <c r="D12" s="4" t="s">
        <v>77</v>
      </c>
      <c r="E12" s="11">
        <v>1</v>
      </c>
      <c r="F12" s="11">
        <v>45</v>
      </c>
      <c r="G12" s="20">
        <v>750</v>
      </c>
      <c r="H12" s="11">
        <f t="shared" ref="H12" si="2">G12*F12*E12</f>
        <v>33750</v>
      </c>
      <c r="I12" s="53"/>
    </row>
    <row r="13" spans="1:9" s="2" customFormat="1" ht="27.45" x14ac:dyDescent="0.3">
      <c r="A13" s="50"/>
      <c r="B13" s="53"/>
      <c r="C13" s="53"/>
      <c r="D13" s="4" t="s">
        <v>78</v>
      </c>
      <c r="E13" s="11">
        <v>1</v>
      </c>
      <c r="F13" s="11">
        <v>19</v>
      </c>
      <c r="G13" s="20">
        <v>750</v>
      </c>
      <c r="H13" s="11">
        <f t="shared" ref="H13" si="3">G13*F13*E13</f>
        <v>14250</v>
      </c>
      <c r="I13" s="53"/>
    </row>
    <row r="14" spans="1:9" s="2" customFormat="1" ht="27.45" x14ac:dyDescent="0.3">
      <c r="A14" s="50"/>
      <c r="B14" s="53"/>
      <c r="C14" s="53"/>
      <c r="D14" s="3" t="s">
        <v>43</v>
      </c>
      <c r="E14" s="11">
        <v>1</v>
      </c>
      <c r="F14" s="11">
        <v>3</v>
      </c>
      <c r="G14" s="20">
        <v>700</v>
      </c>
      <c r="H14" s="11">
        <f>G14*F14*E14</f>
        <v>2100</v>
      </c>
      <c r="I14" s="14" t="s">
        <v>44</v>
      </c>
    </row>
    <row r="15" spans="1:9" s="2" customFormat="1" ht="27.45" x14ac:dyDescent="0.3">
      <c r="A15" s="50"/>
      <c r="B15" s="53"/>
      <c r="C15" s="53"/>
      <c r="D15" s="3" t="s">
        <v>45</v>
      </c>
      <c r="E15" s="11">
        <v>1</v>
      </c>
      <c r="F15" s="11">
        <v>11</v>
      </c>
      <c r="G15" s="20">
        <v>700</v>
      </c>
      <c r="H15" s="11">
        <f>G15*F15*E15</f>
        <v>7700</v>
      </c>
      <c r="I15" s="18" t="s">
        <v>67</v>
      </c>
    </row>
    <row r="16" spans="1:9" s="2" customFormat="1" ht="27.45" x14ac:dyDescent="0.3">
      <c r="A16" s="50"/>
      <c r="B16" s="53"/>
      <c r="C16" s="53"/>
      <c r="D16" s="3" t="s">
        <v>46</v>
      </c>
      <c r="E16" s="11">
        <v>2</v>
      </c>
      <c r="F16" s="11">
        <v>12</v>
      </c>
      <c r="G16" s="20">
        <v>700</v>
      </c>
      <c r="H16" s="11">
        <f t="shared" si="0"/>
        <v>16800</v>
      </c>
      <c r="I16" s="18" t="s">
        <v>67</v>
      </c>
    </row>
    <row r="17" spans="1:9" s="2" customFormat="1" ht="27.45" x14ac:dyDescent="0.3">
      <c r="A17" s="50"/>
      <c r="B17" s="53"/>
      <c r="C17" s="53"/>
      <c r="D17" s="3" t="s">
        <v>47</v>
      </c>
      <c r="E17" s="11">
        <v>5</v>
      </c>
      <c r="F17" s="11">
        <v>11</v>
      </c>
      <c r="G17" s="20">
        <v>700</v>
      </c>
      <c r="H17" s="11">
        <f t="shared" ref="H17" si="4">G17*F17*E17</f>
        <v>38500</v>
      </c>
      <c r="I17" s="18" t="s">
        <v>48</v>
      </c>
    </row>
    <row r="18" spans="1:9" s="15" customFormat="1" ht="27.45" x14ac:dyDescent="0.3">
      <c r="A18" s="16"/>
      <c r="B18" s="53"/>
      <c r="C18" s="17" t="s">
        <v>11</v>
      </c>
      <c r="D18" s="4" t="s">
        <v>80</v>
      </c>
      <c r="E18" s="11">
        <v>8</v>
      </c>
      <c r="F18" s="11">
        <v>10</v>
      </c>
      <c r="G18" s="20">
        <v>0</v>
      </c>
      <c r="H18" s="11">
        <f t="shared" si="0"/>
        <v>0</v>
      </c>
      <c r="I18" s="14" t="s">
        <v>23</v>
      </c>
    </row>
    <row r="19" spans="1:9" s="10" customFormat="1" ht="27.45" x14ac:dyDescent="0.3">
      <c r="B19" s="54" t="s">
        <v>27</v>
      </c>
      <c r="C19" s="52" t="s">
        <v>30</v>
      </c>
      <c r="D19" s="4" t="s">
        <v>50</v>
      </c>
      <c r="E19" s="37">
        <v>1</v>
      </c>
      <c r="F19" s="11">
        <v>8</v>
      </c>
      <c r="G19" s="11">
        <v>168</v>
      </c>
      <c r="H19" s="11">
        <f t="shared" ref="H19:H24" si="5">G19*F19*E19</f>
        <v>1344</v>
      </c>
      <c r="I19" s="56" t="s">
        <v>73</v>
      </c>
    </row>
    <row r="20" spans="1:9" s="10" customFormat="1" ht="27.45" x14ac:dyDescent="0.3">
      <c r="B20" s="54"/>
      <c r="C20" s="53"/>
      <c r="D20" s="4" t="s">
        <v>49</v>
      </c>
      <c r="E20" s="37">
        <v>1</v>
      </c>
      <c r="F20" s="11">
        <v>43</v>
      </c>
      <c r="G20" s="11">
        <v>198</v>
      </c>
      <c r="H20" s="11">
        <f t="shared" si="5"/>
        <v>8514</v>
      </c>
      <c r="I20" s="57"/>
    </row>
    <row r="21" spans="1:9" s="10" customFormat="1" ht="27.45" x14ac:dyDescent="0.3">
      <c r="B21" s="54"/>
      <c r="C21" s="53"/>
      <c r="D21" s="4" t="s">
        <v>51</v>
      </c>
      <c r="E21" s="37">
        <v>1</v>
      </c>
      <c r="F21" s="11">
        <v>53</v>
      </c>
      <c r="G21" s="11">
        <v>198</v>
      </c>
      <c r="H21" s="11">
        <f t="shared" si="5"/>
        <v>10494</v>
      </c>
      <c r="I21" s="57"/>
    </row>
    <row r="22" spans="1:9" s="10" customFormat="1" ht="27.45" x14ac:dyDescent="0.3">
      <c r="B22" s="54"/>
      <c r="C22" s="53"/>
      <c r="D22" s="4" t="s">
        <v>52</v>
      </c>
      <c r="E22" s="37">
        <v>1</v>
      </c>
      <c r="F22" s="11">
        <v>54</v>
      </c>
      <c r="G22" s="11">
        <v>198</v>
      </c>
      <c r="H22" s="11">
        <f t="shared" si="5"/>
        <v>10692</v>
      </c>
      <c r="I22" s="57"/>
    </row>
    <row r="23" spans="1:9" s="10" customFormat="1" ht="27.45" x14ac:dyDescent="0.3">
      <c r="B23" s="54"/>
      <c r="C23" s="53"/>
      <c r="D23" s="4" t="s">
        <v>53</v>
      </c>
      <c r="E23" s="37">
        <v>1</v>
      </c>
      <c r="F23" s="11">
        <v>46</v>
      </c>
      <c r="G23" s="11">
        <v>198</v>
      </c>
      <c r="H23" s="11">
        <f t="shared" si="5"/>
        <v>9108</v>
      </c>
      <c r="I23" s="57"/>
    </row>
    <row r="24" spans="1:9" s="10" customFormat="1" ht="27.45" x14ac:dyDescent="0.3">
      <c r="B24" s="54"/>
      <c r="C24" s="53"/>
      <c r="D24" s="4" t="s">
        <v>54</v>
      </c>
      <c r="E24" s="37">
        <v>1</v>
      </c>
      <c r="F24" s="11">
        <v>52</v>
      </c>
      <c r="G24" s="11">
        <v>198</v>
      </c>
      <c r="H24" s="11">
        <f t="shared" si="5"/>
        <v>10296</v>
      </c>
      <c r="I24" s="57"/>
    </row>
    <row r="25" spans="1:9" s="10" customFormat="1" ht="27.45" x14ac:dyDescent="0.3">
      <c r="B25" s="54"/>
      <c r="C25" s="53"/>
      <c r="D25" s="4" t="s">
        <v>55</v>
      </c>
      <c r="E25" s="37">
        <v>1</v>
      </c>
      <c r="F25" s="11">
        <v>14</v>
      </c>
      <c r="G25" s="11">
        <v>198</v>
      </c>
      <c r="H25" s="11">
        <f t="shared" ref="H25:H26" si="6">G25*F25*E25</f>
        <v>2772</v>
      </c>
      <c r="I25" s="57"/>
    </row>
    <row r="26" spans="1:9" s="10" customFormat="1" x14ac:dyDescent="0.3">
      <c r="B26" s="54"/>
      <c r="C26" s="53"/>
      <c r="D26" s="10" t="s">
        <v>104</v>
      </c>
      <c r="E26" s="37">
        <v>1</v>
      </c>
      <c r="F26" s="37">
        <v>1</v>
      </c>
      <c r="G26" s="37">
        <f>零点!C19</f>
        <v>4212.5</v>
      </c>
      <c r="H26" s="11">
        <f t="shared" si="6"/>
        <v>4212.5</v>
      </c>
      <c r="I26" s="57"/>
    </row>
    <row r="27" spans="1:9" s="10" customFormat="1" ht="27.45" x14ac:dyDescent="0.3">
      <c r="B27" s="54"/>
      <c r="C27" s="55"/>
      <c r="D27" s="4" t="s">
        <v>28</v>
      </c>
      <c r="E27" s="11">
        <v>1</v>
      </c>
      <c r="F27" s="11">
        <v>154</v>
      </c>
      <c r="G27" s="11">
        <v>68</v>
      </c>
      <c r="H27" s="11">
        <f t="shared" si="0"/>
        <v>10472</v>
      </c>
      <c r="I27" s="58"/>
    </row>
    <row r="28" spans="1:9" s="2" customFormat="1" ht="27.45" x14ac:dyDescent="0.3">
      <c r="A28" s="38"/>
      <c r="B28" s="34" t="s">
        <v>6</v>
      </c>
      <c r="C28" s="29" t="s">
        <v>5</v>
      </c>
      <c r="D28" s="34" t="s">
        <v>56</v>
      </c>
      <c r="E28" s="11">
        <v>7</v>
      </c>
      <c r="F28" s="11">
        <v>1</v>
      </c>
      <c r="G28" s="11" t="s">
        <v>36</v>
      </c>
      <c r="H28" s="11" t="s">
        <v>36</v>
      </c>
      <c r="I28" s="29" t="s">
        <v>22</v>
      </c>
    </row>
    <row r="29" spans="1:9" s="2" customFormat="1" ht="82.3" x14ac:dyDescent="0.3">
      <c r="A29" s="38"/>
      <c r="B29" s="34" t="s">
        <v>95</v>
      </c>
      <c r="C29" s="29" t="s">
        <v>8</v>
      </c>
      <c r="D29" s="34" t="s">
        <v>57</v>
      </c>
      <c r="E29" s="11">
        <v>9</v>
      </c>
      <c r="F29" s="11">
        <v>1</v>
      </c>
      <c r="G29" s="11" t="s">
        <v>36</v>
      </c>
      <c r="H29" s="11" t="s">
        <v>36</v>
      </c>
      <c r="I29" s="29" t="s">
        <v>24</v>
      </c>
    </row>
    <row r="30" spans="1:9" s="12" customFormat="1" ht="14.6" x14ac:dyDescent="0.3">
      <c r="B30" s="51" t="s">
        <v>12</v>
      </c>
      <c r="C30" s="51"/>
      <c r="D30" s="51"/>
      <c r="E30" s="51"/>
      <c r="F30" s="51"/>
      <c r="G30" s="51"/>
      <c r="H30" s="51"/>
      <c r="I30" s="51"/>
    </row>
    <row r="31" spans="1:9" s="10" customFormat="1" x14ac:dyDescent="0.3">
      <c r="B31" s="48" t="s">
        <v>58</v>
      </c>
      <c r="C31" s="49"/>
      <c r="D31" s="34" t="s">
        <v>85</v>
      </c>
      <c r="E31" s="29">
        <v>1</v>
      </c>
      <c r="F31" s="29">
        <v>2</v>
      </c>
      <c r="G31" s="29">
        <v>800</v>
      </c>
      <c r="H31" s="7">
        <f>G31*F31*E31</f>
        <v>1600</v>
      </c>
      <c r="I31" s="52"/>
    </row>
    <row r="32" spans="1:9" s="10" customFormat="1" x14ac:dyDescent="0.3">
      <c r="B32" s="48" t="s">
        <v>68</v>
      </c>
      <c r="C32" s="49"/>
      <c r="D32" s="34" t="s">
        <v>85</v>
      </c>
      <c r="E32" s="29">
        <v>1</v>
      </c>
      <c r="F32" s="29">
        <v>2</v>
      </c>
      <c r="G32" s="29">
        <v>800</v>
      </c>
      <c r="H32" s="7">
        <f>G32*F32*E32</f>
        <v>1600</v>
      </c>
      <c r="I32" s="53"/>
    </row>
    <row r="33" spans="2:9" s="10" customFormat="1" x14ac:dyDescent="0.3">
      <c r="B33" s="59" t="s">
        <v>59</v>
      </c>
      <c r="C33" s="60"/>
      <c r="D33" s="34" t="s">
        <v>82</v>
      </c>
      <c r="E33" s="29">
        <v>1</v>
      </c>
      <c r="F33" s="29">
        <v>5</v>
      </c>
      <c r="G33" s="29">
        <v>500</v>
      </c>
      <c r="H33" s="7">
        <f>G33*F33*E33</f>
        <v>2500</v>
      </c>
      <c r="I33" s="53"/>
    </row>
    <row r="34" spans="2:9" s="10" customFormat="1" x14ac:dyDescent="0.3">
      <c r="B34" s="61"/>
      <c r="C34" s="62"/>
      <c r="D34" s="34" t="s">
        <v>34</v>
      </c>
      <c r="E34" s="11">
        <v>1</v>
      </c>
      <c r="F34" s="11">
        <v>7</v>
      </c>
      <c r="G34" s="29">
        <v>350</v>
      </c>
      <c r="H34" s="7">
        <f t="shared" ref="H34:H47" si="7">G34*F34*E34</f>
        <v>2450</v>
      </c>
      <c r="I34" s="53"/>
    </row>
    <row r="35" spans="2:9" s="10" customFormat="1" x14ac:dyDescent="0.3">
      <c r="B35" s="59" t="s">
        <v>65</v>
      </c>
      <c r="C35" s="60"/>
      <c r="D35" s="34" t="s">
        <v>82</v>
      </c>
      <c r="E35" s="29">
        <v>1</v>
      </c>
      <c r="F35" s="29">
        <v>5</v>
      </c>
      <c r="G35" s="29">
        <v>500</v>
      </c>
      <c r="H35" s="7">
        <f t="shared" si="7"/>
        <v>2500</v>
      </c>
      <c r="I35" s="53"/>
    </row>
    <row r="36" spans="2:9" s="10" customFormat="1" x14ac:dyDescent="0.3">
      <c r="B36" s="63"/>
      <c r="C36" s="50"/>
      <c r="D36" s="34" t="s">
        <v>34</v>
      </c>
      <c r="E36" s="11">
        <v>1</v>
      </c>
      <c r="F36" s="11">
        <v>8</v>
      </c>
      <c r="G36" s="29">
        <v>350</v>
      </c>
      <c r="H36" s="7">
        <f t="shared" si="7"/>
        <v>2800</v>
      </c>
      <c r="I36" s="53"/>
    </row>
    <row r="37" spans="2:9" s="10" customFormat="1" x14ac:dyDescent="0.3">
      <c r="B37" s="59" t="s">
        <v>63</v>
      </c>
      <c r="C37" s="60"/>
      <c r="D37" s="34" t="s">
        <v>83</v>
      </c>
      <c r="E37" s="29">
        <v>1</v>
      </c>
      <c r="F37" s="29">
        <v>5</v>
      </c>
      <c r="G37" s="29">
        <v>500</v>
      </c>
      <c r="H37" s="7">
        <f t="shared" si="7"/>
        <v>2500</v>
      </c>
      <c r="I37" s="53"/>
    </row>
    <row r="38" spans="2:9" s="10" customFormat="1" x14ac:dyDescent="0.3">
      <c r="B38" s="63"/>
      <c r="C38" s="50"/>
      <c r="D38" s="34" t="s">
        <v>34</v>
      </c>
      <c r="E38" s="29">
        <v>1</v>
      </c>
      <c r="F38" s="11">
        <v>8</v>
      </c>
      <c r="G38" s="29">
        <v>350</v>
      </c>
      <c r="H38" s="7">
        <f t="shared" si="7"/>
        <v>2800</v>
      </c>
      <c r="I38" s="53"/>
    </row>
    <row r="39" spans="2:9" s="10" customFormat="1" x14ac:dyDescent="0.3">
      <c r="B39" s="61"/>
      <c r="C39" s="62"/>
      <c r="D39" s="34" t="s">
        <v>84</v>
      </c>
      <c r="E39" s="11">
        <v>1</v>
      </c>
      <c r="F39" s="11">
        <v>5</v>
      </c>
      <c r="G39" s="11">
        <v>500</v>
      </c>
      <c r="H39" s="7">
        <f t="shared" si="7"/>
        <v>2500</v>
      </c>
      <c r="I39" s="53"/>
    </row>
    <row r="40" spans="2:9" s="10" customFormat="1" x14ac:dyDescent="0.3">
      <c r="B40" s="59" t="s">
        <v>62</v>
      </c>
      <c r="C40" s="60"/>
      <c r="D40" s="34" t="s">
        <v>83</v>
      </c>
      <c r="E40" s="29">
        <v>1</v>
      </c>
      <c r="F40" s="29">
        <v>5</v>
      </c>
      <c r="G40" s="29">
        <v>500</v>
      </c>
      <c r="H40" s="7">
        <f t="shared" ref="H40:H42" si="8">G40*F40*E40</f>
        <v>2500</v>
      </c>
      <c r="I40" s="53"/>
    </row>
    <row r="41" spans="2:9" s="10" customFormat="1" x14ac:dyDescent="0.3">
      <c r="B41" s="63"/>
      <c r="C41" s="50"/>
      <c r="D41" s="34" t="s">
        <v>34</v>
      </c>
      <c r="E41" s="29">
        <v>1</v>
      </c>
      <c r="F41" s="11">
        <v>8</v>
      </c>
      <c r="G41" s="29">
        <v>350</v>
      </c>
      <c r="H41" s="7">
        <f t="shared" si="8"/>
        <v>2800</v>
      </c>
      <c r="I41" s="53"/>
    </row>
    <row r="42" spans="2:9" s="10" customFormat="1" x14ac:dyDescent="0.3">
      <c r="B42" s="61"/>
      <c r="C42" s="62"/>
      <c r="D42" s="34" t="s">
        <v>84</v>
      </c>
      <c r="E42" s="11">
        <v>1</v>
      </c>
      <c r="F42" s="11">
        <v>5</v>
      </c>
      <c r="G42" s="11">
        <v>500</v>
      </c>
      <c r="H42" s="7">
        <f t="shared" si="8"/>
        <v>2500</v>
      </c>
      <c r="I42" s="53"/>
    </row>
    <row r="43" spans="2:9" s="10" customFormat="1" x14ac:dyDescent="0.3">
      <c r="B43" s="59" t="s">
        <v>61</v>
      </c>
      <c r="C43" s="60"/>
      <c r="D43" s="34" t="s">
        <v>83</v>
      </c>
      <c r="E43" s="29">
        <v>1</v>
      </c>
      <c r="F43" s="29">
        <v>5</v>
      </c>
      <c r="G43" s="29">
        <v>500</v>
      </c>
      <c r="H43" s="7">
        <f t="shared" ref="H43:H46" si="9">G43*F43*E43</f>
        <v>2500</v>
      </c>
      <c r="I43" s="53"/>
    </row>
    <row r="44" spans="2:9" s="10" customFormat="1" x14ac:dyDescent="0.3">
      <c r="B44" s="63"/>
      <c r="C44" s="50"/>
      <c r="D44" s="34" t="s">
        <v>34</v>
      </c>
      <c r="E44" s="29">
        <v>1</v>
      </c>
      <c r="F44" s="11">
        <v>8</v>
      </c>
      <c r="G44" s="29">
        <v>350</v>
      </c>
      <c r="H44" s="7">
        <f t="shared" si="9"/>
        <v>2800</v>
      </c>
      <c r="I44" s="53"/>
    </row>
    <row r="45" spans="2:9" s="10" customFormat="1" x14ac:dyDescent="0.3">
      <c r="B45" s="61"/>
      <c r="C45" s="62"/>
      <c r="D45" s="34" t="s">
        <v>84</v>
      </c>
      <c r="E45" s="11">
        <v>1</v>
      </c>
      <c r="F45" s="11">
        <v>5</v>
      </c>
      <c r="G45" s="11">
        <v>500</v>
      </c>
      <c r="H45" s="7">
        <f t="shared" si="9"/>
        <v>2500</v>
      </c>
      <c r="I45" s="53"/>
    </row>
    <row r="46" spans="2:9" s="10" customFormat="1" x14ac:dyDescent="0.3">
      <c r="B46" s="48" t="s">
        <v>64</v>
      </c>
      <c r="C46" s="49"/>
      <c r="D46" s="34" t="s">
        <v>84</v>
      </c>
      <c r="E46" s="11">
        <v>1</v>
      </c>
      <c r="F46" s="11">
        <v>5</v>
      </c>
      <c r="G46" s="11">
        <v>500</v>
      </c>
      <c r="H46" s="7">
        <f t="shared" si="9"/>
        <v>2500</v>
      </c>
      <c r="I46" s="53"/>
    </row>
    <row r="47" spans="2:9" s="10" customFormat="1" x14ac:dyDescent="0.3">
      <c r="B47" s="48" t="s">
        <v>60</v>
      </c>
      <c r="C47" s="49"/>
      <c r="D47" s="34" t="s">
        <v>84</v>
      </c>
      <c r="E47" s="11">
        <v>1</v>
      </c>
      <c r="F47" s="11">
        <v>5</v>
      </c>
      <c r="G47" s="29">
        <v>500</v>
      </c>
      <c r="H47" s="7">
        <f t="shared" si="7"/>
        <v>2500</v>
      </c>
      <c r="I47" s="55"/>
    </row>
    <row r="48" spans="2:9" s="10" customFormat="1" ht="27.45" x14ac:dyDescent="0.3">
      <c r="B48" s="48" t="s">
        <v>66</v>
      </c>
      <c r="C48" s="49"/>
      <c r="D48" s="34" t="s">
        <v>37</v>
      </c>
      <c r="E48" s="11">
        <v>7</v>
      </c>
      <c r="F48" s="11">
        <v>2</v>
      </c>
      <c r="G48" s="29">
        <v>600</v>
      </c>
      <c r="H48" s="7">
        <f t="shared" ref="H48" si="10">G48*F48*E48</f>
        <v>8400</v>
      </c>
      <c r="I48" s="39"/>
    </row>
    <row r="49" spans="2:9" s="12" customFormat="1" ht="14.6" x14ac:dyDescent="0.3">
      <c r="B49" s="73" t="s">
        <v>13</v>
      </c>
      <c r="C49" s="74"/>
      <c r="D49" s="74"/>
      <c r="E49" s="74"/>
      <c r="F49" s="74"/>
      <c r="G49" s="74"/>
      <c r="H49" s="74"/>
      <c r="I49" s="75"/>
    </row>
    <row r="50" spans="2:9" s="10" customFormat="1" x14ac:dyDescent="0.3">
      <c r="B50" s="68" t="s">
        <v>14</v>
      </c>
      <c r="C50" s="68"/>
      <c r="D50" s="68" t="s">
        <v>96</v>
      </c>
      <c r="E50" s="11">
        <v>8</v>
      </c>
      <c r="F50" s="11">
        <v>19</v>
      </c>
      <c r="G50" s="11">
        <v>90</v>
      </c>
      <c r="H50" s="43">
        <v>21131</v>
      </c>
      <c r="I50" s="69" t="s">
        <v>21</v>
      </c>
    </row>
    <row r="51" spans="2:9" s="10" customFormat="1" x14ac:dyDescent="0.3">
      <c r="B51" s="68"/>
      <c r="C51" s="68"/>
      <c r="D51" s="68"/>
      <c r="E51" s="11">
        <v>2</v>
      </c>
      <c r="F51" s="11">
        <v>3</v>
      </c>
      <c r="G51" s="11">
        <v>90</v>
      </c>
      <c r="H51" s="44"/>
      <c r="I51" s="69"/>
    </row>
    <row r="52" spans="2:9" s="10" customFormat="1" x14ac:dyDescent="0.3">
      <c r="B52" s="68"/>
      <c r="C52" s="68"/>
      <c r="D52" s="68"/>
      <c r="E52" s="11">
        <v>4</v>
      </c>
      <c r="F52" s="11">
        <v>6</v>
      </c>
      <c r="G52" s="11">
        <v>90</v>
      </c>
      <c r="H52" s="45"/>
      <c r="I52" s="69"/>
    </row>
    <row r="53" spans="2:9" s="10" customFormat="1" ht="41.15" x14ac:dyDescent="0.3">
      <c r="B53" s="68" t="s">
        <v>15</v>
      </c>
      <c r="C53" s="68"/>
      <c r="D53" s="34" t="s">
        <v>93</v>
      </c>
      <c r="E53" s="11">
        <v>1</v>
      </c>
      <c r="F53" s="11">
        <v>1</v>
      </c>
      <c r="G53" s="11">
        <v>15000</v>
      </c>
      <c r="H53" s="7">
        <f>G53*F53*E53</f>
        <v>15000</v>
      </c>
      <c r="I53" s="35"/>
    </row>
    <row r="54" spans="2:9" s="10" customFormat="1" ht="27.45" x14ac:dyDescent="0.3">
      <c r="B54" s="48" t="s">
        <v>38</v>
      </c>
      <c r="C54" s="49"/>
      <c r="D54" s="34" t="s">
        <v>89</v>
      </c>
      <c r="E54" s="11">
        <v>1</v>
      </c>
      <c r="F54" s="11">
        <v>25</v>
      </c>
      <c r="G54" s="11">
        <v>100</v>
      </c>
      <c r="H54" s="7">
        <v>5708.48</v>
      </c>
      <c r="I54" s="31" t="s">
        <v>21</v>
      </c>
    </row>
    <row r="55" spans="2:9" s="10" customFormat="1" ht="27.45" x14ac:dyDescent="0.3">
      <c r="B55" s="59" t="s">
        <v>16</v>
      </c>
      <c r="C55" s="60"/>
      <c r="D55" s="8" t="s">
        <v>16</v>
      </c>
      <c r="E55" s="11">
        <v>1</v>
      </c>
      <c r="F55" s="11">
        <v>100</v>
      </c>
      <c r="G55" s="11">
        <v>500</v>
      </c>
      <c r="H55" s="7">
        <v>36693</v>
      </c>
      <c r="I55" s="52" t="s">
        <v>21</v>
      </c>
    </row>
    <row r="56" spans="2:9" s="10" customFormat="1" x14ac:dyDescent="0.3">
      <c r="B56" s="32"/>
      <c r="C56" s="33"/>
      <c r="D56" s="8" t="s">
        <v>101</v>
      </c>
      <c r="E56" s="11">
        <v>1</v>
      </c>
      <c r="F56" s="11">
        <v>1</v>
      </c>
      <c r="G56" s="11">
        <v>3500</v>
      </c>
      <c r="H56" s="7">
        <v>350</v>
      </c>
      <c r="I56" s="53"/>
    </row>
    <row r="57" spans="2:9" s="10" customFormat="1" ht="27.45" x14ac:dyDescent="0.3">
      <c r="B57" s="48" t="s">
        <v>32</v>
      </c>
      <c r="C57" s="49"/>
      <c r="D57" s="8" t="s">
        <v>32</v>
      </c>
      <c r="E57" s="11">
        <v>1</v>
      </c>
      <c r="F57" s="11">
        <v>154</v>
      </c>
      <c r="G57" s="11">
        <v>30</v>
      </c>
      <c r="H57" s="7">
        <f t="shared" ref="H57:H62" si="11">G57*F57*E57</f>
        <v>4620</v>
      </c>
      <c r="I57" s="53"/>
    </row>
    <row r="58" spans="2:9" s="10" customFormat="1" x14ac:dyDescent="0.3">
      <c r="B58" s="59" t="s">
        <v>20</v>
      </c>
      <c r="C58" s="60"/>
      <c r="D58" s="76" t="s">
        <v>69</v>
      </c>
      <c r="E58" s="11">
        <v>6</v>
      </c>
      <c r="F58" s="11">
        <v>12</v>
      </c>
      <c r="G58" s="11">
        <v>100</v>
      </c>
      <c r="H58" s="7">
        <f t="shared" si="11"/>
        <v>7200</v>
      </c>
      <c r="I58" s="53"/>
    </row>
    <row r="59" spans="2:9" s="10" customFormat="1" x14ac:dyDescent="0.3">
      <c r="B59" s="63"/>
      <c r="C59" s="50"/>
      <c r="D59" s="77"/>
      <c r="E59" s="11">
        <v>3</v>
      </c>
      <c r="F59" s="11">
        <v>2</v>
      </c>
      <c r="G59" s="11">
        <v>100</v>
      </c>
      <c r="H59" s="7">
        <f t="shared" ref="H59" si="12">G59*F59*E59</f>
        <v>600</v>
      </c>
      <c r="I59" s="53"/>
    </row>
    <row r="60" spans="2:9" s="10" customFormat="1" x14ac:dyDescent="0.3">
      <c r="B60" s="63"/>
      <c r="C60" s="50"/>
      <c r="D60" s="76" t="s">
        <v>70</v>
      </c>
      <c r="E60" s="11">
        <v>6</v>
      </c>
      <c r="F60" s="11">
        <v>12</v>
      </c>
      <c r="G60" s="11">
        <v>100</v>
      </c>
      <c r="H60" s="7">
        <f t="shared" si="11"/>
        <v>7200</v>
      </c>
      <c r="I60" s="53"/>
    </row>
    <row r="61" spans="2:9" s="10" customFormat="1" x14ac:dyDescent="0.3">
      <c r="B61" s="63"/>
      <c r="C61" s="50"/>
      <c r="D61" s="77"/>
      <c r="E61" s="11">
        <v>2</v>
      </c>
      <c r="F61" s="11">
        <v>2</v>
      </c>
      <c r="G61" s="11">
        <v>100</v>
      </c>
      <c r="H61" s="7">
        <f t="shared" ref="H61" si="13">G61*F61*E61</f>
        <v>400</v>
      </c>
      <c r="I61" s="53"/>
    </row>
    <row r="62" spans="2:9" s="10" customFormat="1" ht="54.9" x14ac:dyDescent="0.3">
      <c r="B62" s="63"/>
      <c r="C62" s="50"/>
      <c r="D62" s="40" t="s">
        <v>94</v>
      </c>
      <c r="E62" s="11">
        <v>5</v>
      </c>
      <c r="F62" s="11">
        <v>12</v>
      </c>
      <c r="G62" s="11">
        <v>675</v>
      </c>
      <c r="H62" s="7">
        <f t="shared" si="11"/>
        <v>40500</v>
      </c>
      <c r="I62" s="55"/>
    </row>
    <row r="63" spans="2:9" s="10" customFormat="1" ht="27.45" x14ac:dyDescent="0.3">
      <c r="B63" s="61"/>
      <c r="C63" s="62"/>
      <c r="D63" s="40" t="s">
        <v>88</v>
      </c>
      <c r="E63" s="11">
        <v>1</v>
      </c>
      <c r="F63" s="11">
        <v>12</v>
      </c>
      <c r="G63" s="11">
        <v>4400</v>
      </c>
      <c r="H63" s="7">
        <f>G63*F63*E63</f>
        <v>52800</v>
      </c>
      <c r="I63" s="53">
        <v>83525</v>
      </c>
    </row>
    <row r="64" spans="2:9" s="10" customFormat="1" ht="27.45" x14ac:dyDescent="0.3">
      <c r="B64" s="59" t="s">
        <v>35</v>
      </c>
      <c r="C64" s="60"/>
      <c r="D64" s="41" t="s">
        <v>86</v>
      </c>
      <c r="E64" s="11">
        <v>8</v>
      </c>
      <c r="F64" s="11">
        <v>5</v>
      </c>
      <c r="G64" s="11">
        <v>2200</v>
      </c>
      <c r="H64" s="7">
        <f t="shared" ref="H64" si="14">G64*F64*E64</f>
        <v>88000</v>
      </c>
      <c r="I64" s="53"/>
    </row>
    <row r="65" spans="2:11" s="10" customFormat="1" x14ac:dyDescent="0.3">
      <c r="B65" s="63"/>
      <c r="C65" s="50"/>
      <c r="D65" s="41" t="s">
        <v>103</v>
      </c>
      <c r="E65" s="11"/>
      <c r="F65" s="11"/>
      <c r="G65" s="11"/>
      <c r="H65" s="7">
        <v>2592</v>
      </c>
      <c r="I65" s="53"/>
    </row>
    <row r="66" spans="2:11" s="10" customFormat="1" x14ac:dyDescent="0.3">
      <c r="B66" s="63"/>
      <c r="C66" s="50"/>
      <c r="D66" s="41" t="s">
        <v>102</v>
      </c>
      <c r="E66" s="11"/>
      <c r="F66" s="11"/>
      <c r="G66" s="11"/>
      <c r="H66" s="7">
        <v>2400</v>
      </c>
      <c r="I66" s="53"/>
    </row>
    <row r="67" spans="2:11" s="10" customFormat="1" ht="27.45" x14ac:dyDescent="0.3">
      <c r="B67" s="61"/>
      <c r="C67" s="62"/>
      <c r="D67" s="40" t="s">
        <v>87</v>
      </c>
      <c r="E67" s="11">
        <v>8</v>
      </c>
      <c r="F67" s="11">
        <v>4</v>
      </c>
      <c r="G67" s="11">
        <v>800</v>
      </c>
      <c r="H67" s="7">
        <f t="shared" ref="H67:H68" si="15">G67*F67*E67</f>
        <v>25600</v>
      </c>
      <c r="I67" s="53"/>
      <c r="K67" s="36">
        <f>H64+H68+H70+H66+H65</f>
        <v>203992</v>
      </c>
    </row>
    <row r="68" spans="2:11" s="10" customFormat="1" ht="27.45" x14ac:dyDescent="0.3">
      <c r="B68" s="59" t="s">
        <v>29</v>
      </c>
      <c r="C68" s="60"/>
      <c r="D68" s="40" t="s">
        <v>91</v>
      </c>
      <c r="E68" s="11">
        <v>6</v>
      </c>
      <c r="F68" s="11">
        <v>1</v>
      </c>
      <c r="G68" s="11">
        <v>11000</v>
      </c>
      <c r="H68" s="7">
        <f t="shared" si="15"/>
        <v>66000</v>
      </c>
      <c r="I68" s="53"/>
    </row>
    <row r="69" spans="2:11" s="10" customFormat="1" ht="27.45" x14ac:dyDescent="0.3">
      <c r="B69" s="61"/>
      <c r="C69" s="62"/>
      <c r="D69" s="40" t="s">
        <v>92</v>
      </c>
      <c r="E69" s="11">
        <v>6</v>
      </c>
      <c r="F69" s="42">
        <v>1</v>
      </c>
      <c r="G69" s="11">
        <v>4000</v>
      </c>
      <c r="H69" s="7">
        <f>G69*F69*E69</f>
        <v>24000</v>
      </c>
      <c r="I69" s="55"/>
    </row>
    <row r="70" spans="2:11" s="10" customFormat="1" ht="27.45" x14ac:dyDescent="0.3">
      <c r="B70" s="48" t="s">
        <v>81</v>
      </c>
      <c r="C70" s="49"/>
      <c r="D70" s="40" t="s">
        <v>90</v>
      </c>
      <c r="E70" s="11">
        <v>5</v>
      </c>
      <c r="F70" s="42">
        <v>1</v>
      </c>
      <c r="G70" s="11">
        <v>9000</v>
      </c>
      <c r="H70" s="7">
        <f>G70*F70*E70</f>
        <v>45000</v>
      </c>
      <c r="I70" s="30">
        <v>66150</v>
      </c>
      <c r="J70" s="36">
        <f>I70-H70</f>
        <v>21150</v>
      </c>
    </row>
    <row r="71" spans="2:11" s="10" customFormat="1" ht="27.45" x14ac:dyDescent="0.3">
      <c r="B71" s="59" t="s">
        <v>17</v>
      </c>
      <c r="C71" s="60"/>
      <c r="D71" s="8" t="s">
        <v>18</v>
      </c>
      <c r="E71" s="11">
        <v>1</v>
      </c>
      <c r="F71" s="11">
        <v>1</v>
      </c>
      <c r="G71" s="11">
        <v>1878</v>
      </c>
      <c r="H71" s="7">
        <f>G71*F71*E71</f>
        <v>1878</v>
      </c>
      <c r="I71" s="54" t="s">
        <v>33</v>
      </c>
    </row>
    <row r="72" spans="2:11" ht="27.45" x14ac:dyDescent="0.3">
      <c r="B72" s="63"/>
      <c r="C72" s="50"/>
      <c r="D72" s="13" t="s">
        <v>19</v>
      </c>
      <c r="E72" s="11">
        <v>1</v>
      </c>
      <c r="F72" s="11">
        <v>1</v>
      </c>
      <c r="G72" s="11">
        <v>1500</v>
      </c>
      <c r="H72" s="7">
        <f t="shared" ref="H72:H74" si="16">G72*F72*E72</f>
        <v>1500</v>
      </c>
      <c r="I72" s="54"/>
    </row>
    <row r="73" spans="2:11" ht="27.45" x14ac:dyDescent="0.3">
      <c r="B73" s="63"/>
      <c r="C73" s="50"/>
      <c r="D73" s="13" t="s">
        <v>25</v>
      </c>
      <c r="E73" s="11">
        <v>1</v>
      </c>
      <c r="F73" s="11">
        <v>1</v>
      </c>
      <c r="G73" s="11">
        <v>0</v>
      </c>
      <c r="H73" s="7">
        <f t="shared" si="16"/>
        <v>0</v>
      </c>
      <c r="I73" s="54"/>
    </row>
    <row r="74" spans="2:11" ht="27.45" x14ac:dyDescent="0.3">
      <c r="B74" s="61"/>
      <c r="C74" s="62"/>
      <c r="D74" s="13" t="s">
        <v>26</v>
      </c>
      <c r="E74" s="11">
        <v>6</v>
      </c>
      <c r="F74" s="11">
        <v>5</v>
      </c>
      <c r="G74" s="11">
        <v>300</v>
      </c>
      <c r="H74" s="7">
        <f t="shared" si="16"/>
        <v>9000</v>
      </c>
      <c r="I74" s="54"/>
    </row>
    <row r="75" spans="2:11" s="12" customFormat="1" ht="14.6" x14ac:dyDescent="0.3">
      <c r="B75" s="64" t="s">
        <v>31</v>
      </c>
      <c r="C75" s="64"/>
      <c r="D75" s="64"/>
      <c r="E75" s="64"/>
      <c r="F75" s="64"/>
      <c r="G75" s="64"/>
      <c r="H75" s="70">
        <f>SUM(H8:H74)</f>
        <v>822926.98</v>
      </c>
      <c r="I75" s="71"/>
    </row>
    <row r="76" spans="2:11" s="12" customFormat="1" ht="14.6" x14ac:dyDescent="0.3">
      <c r="B76" s="72" t="s">
        <v>41</v>
      </c>
      <c r="C76" s="72"/>
      <c r="D76" s="72"/>
      <c r="E76" s="72"/>
      <c r="F76" s="72"/>
      <c r="G76" s="72"/>
      <c r="H76" s="72">
        <f>H75*0.1</f>
        <v>82292.698000000004</v>
      </c>
      <c r="I76" s="72"/>
    </row>
    <row r="77" spans="2:11" ht="14.6" x14ac:dyDescent="0.3">
      <c r="B77" s="46" t="s">
        <v>42</v>
      </c>
      <c r="C77" s="46"/>
      <c r="D77" s="46"/>
      <c r="E77" s="46"/>
      <c r="F77" s="46"/>
      <c r="G77" s="46"/>
      <c r="H77" s="47">
        <f>H75+H76</f>
        <v>905219.67799999996</v>
      </c>
      <c r="I77" s="47"/>
    </row>
    <row r="78" spans="2:11" ht="14.6" x14ac:dyDescent="0.3">
      <c r="B78" s="46" t="s">
        <v>100</v>
      </c>
      <c r="C78" s="46"/>
      <c r="D78" s="46"/>
      <c r="E78" s="46"/>
      <c r="F78" s="46"/>
      <c r="G78" s="46"/>
      <c r="H78" s="47">
        <v>850000</v>
      </c>
      <c r="I78" s="47"/>
    </row>
  </sheetData>
  <mergeCells count="49">
    <mergeCell ref="B54:C54"/>
    <mergeCell ref="I63:I69"/>
    <mergeCell ref="B68:C69"/>
    <mergeCell ref="B70:C70"/>
    <mergeCell ref="I55:I62"/>
    <mergeCell ref="B57:C57"/>
    <mergeCell ref="D58:D59"/>
    <mergeCell ref="D60:D61"/>
    <mergeCell ref="B64:C67"/>
    <mergeCell ref="B5:I5"/>
    <mergeCell ref="B6:C6"/>
    <mergeCell ref="B7:I7"/>
    <mergeCell ref="B71:C74"/>
    <mergeCell ref="B53:C53"/>
    <mergeCell ref="D50:D52"/>
    <mergeCell ref="B50:C52"/>
    <mergeCell ref="I50:I52"/>
    <mergeCell ref="B58:C63"/>
    <mergeCell ref="B47:C47"/>
    <mergeCell ref="B48:C48"/>
    <mergeCell ref="B40:C42"/>
    <mergeCell ref="B43:C45"/>
    <mergeCell ref="I71:I74"/>
    <mergeCell ref="B55:C55"/>
    <mergeCell ref="B49:I49"/>
    <mergeCell ref="A9:A17"/>
    <mergeCell ref="B30:I30"/>
    <mergeCell ref="B8:B18"/>
    <mergeCell ref="C8:C17"/>
    <mergeCell ref="I8:I13"/>
    <mergeCell ref="B19:B27"/>
    <mergeCell ref="C19:C27"/>
    <mergeCell ref="I19:I27"/>
    <mergeCell ref="H50:H52"/>
    <mergeCell ref="B78:G78"/>
    <mergeCell ref="H78:I78"/>
    <mergeCell ref="B32:C32"/>
    <mergeCell ref="B31:C31"/>
    <mergeCell ref="I31:I47"/>
    <mergeCell ref="B46:C46"/>
    <mergeCell ref="B33:C34"/>
    <mergeCell ref="B37:C39"/>
    <mergeCell ref="B35:C36"/>
    <mergeCell ref="B77:G77"/>
    <mergeCell ref="H77:I77"/>
    <mergeCell ref="B75:G75"/>
    <mergeCell ref="H75:I75"/>
    <mergeCell ref="B76:G76"/>
    <mergeCell ref="H76:I76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A2EF4-7F86-4184-9172-0016AD3E0B48}">
  <dimension ref="A1:D19"/>
  <sheetViews>
    <sheetView topLeftCell="A16" workbookViewId="0">
      <selection activeCell="G8" sqref="G8"/>
    </sheetView>
  </sheetViews>
  <sheetFormatPr defaultRowHeight="15" x14ac:dyDescent="0.3"/>
  <sheetData>
    <row r="1" spans="1:4" x14ac:dyDescent="0.3">
      <c r="A1" s="21" t="s">
        <v>105</v>
      </c>
      <c r="B1" s="22" t="s">
        <v>106</v>
      </c>
      <c r="C1" s="22">
        <v>165</v>
      </c>
      <c r="D1" s="28" t="s">
        <v>117</v>
      </c>
    </row>
    <row r="2" spans="1:4" x14ac:dyDescent="0.3">
      <c r="A2" s="21" t="s">
        <v>105</v>
      </c>
      <c r="B2" s="22" t="s">
        <v>106</v>
      </c>
      <c r="C2" s="22">
        <v>185</v>
      </c>
      <c r="D2" s="28" t="s">
        <v>117</v>
      </c>
    </row>
    <row r="3" spans="1:4" x14ac:dyDescent="0.3">
      <c r="A3" s="21" t="s">
        <v>107</v>
      </c>
      <c r="B3" s="22" t="s">
        <v>106</v>
      </c>
      <c r="C3" s="22">
        <v>98</v>
      </c>
      <c r="D3" s="23" t="s">
        <v>108</v>
      </c>
    </row>
    <row r="4" spans="1:4" x14ac:dyDescent="0.3">
      <c r="A4" s="21" t="s">
        <v>107</v>
      </c>
      <c r="B4" s="22" t="s">
        <v>106</v>
      </c>
      <c r="C4" s="22">
        <v>185</v>
      </c>
      <c r="D4" s="28" t="s">
        <v>117</v>
      </c>
    </row>
    <row r="5" spans="1:4" x14ac:dyDescent="0.3">
      <c r="A5" s="21" t="s">
        <v>107</v>
      </c>
      <c r="B5" s="22" t="s">
        <v>106</v>
      </c>
      <c r="C5" s="22">
        <v>185</v>
      </c>
      <c r="D5" s="28" t="s">
        <v>117</v>
      </c>
    </row>
    <row r="6" spans="1:4" x14ac:dyDescent="0.3">
      <c r="A6" s="21" t="s">
        <v>107</v>
      </c>
      <c r="B6" s="22" t="s">
        <v>106</v>
      </c>
      <c r="C6" s="22">
        <v>96</v>
      </c>
      <c r="D6" s="23" t="s">
        <v>109</v>
      </c>
    </row>
    <row r="7" spans="1:4" x14ac:dyDescent="0.3">
      <c r="A7" s="21" t="s">
        <v>110</v>
      </c>
      <c r="B7" s="22" t="s">
        <v>106</v>
      </c>
      <c r="C7" s="22">
        <v>197</v>
      </c>
      <c r="D7" s="28" t="s">
        <v>117</v>
      </c>
    </row>
    <row r="8" spans="1:4" x14ac:dyDescent="0.3">
      <c r="A8" s="21" t="s">
        <v>110</v>
      </c>
      <c r="B8" s="22" t="s">
        <v>106</v>
      </c>
      <c r="C8" s="22">
        <v>169</v>
      </c>
      <c r="D8" s="23" t="s">
        <v>116</v>
      </c>
    </row>
    <row r="9" spans="1:4" x14ac:dyDescent="0.3">
      <c r="A9" s="21" t="s">
        <v>110</v>
      </c>
      <c r="B9" s="22" t="s">
        <v>106</v>
      </c>
      <c r="C9" s="22">
        <v>185</v>
      </c>
      <c r="D9" s="23" t="s">
        <v>116</v>
      </c>
    </row>
    <row r="10" spans="1:4" x14ac:dyDescent="0.3">
      <c r="A10" s="21" t="s">
        <v>110</v>
      </c>
      <c r="B10" s="22" t="s">
        <v>106</v>
      </c>
      <c r="C10" s="22">
        <v>136</v>
      </c>
      <c r="D10" s="23" t="s">
        <v>116</v>
      </c>
    </row>
    <row r="11" spans="1:4" x14ac:dyDescent="0.3">
      <c r="A11" s="21" t="s">
        <v>110</v>
      </c>
      <c r="B11" s="22" t="s">
        <v>106</v>
      </c>
      <c r="C11" s="22">
        <v>104</v>
      </c>
      <c r="D11" s="23" t="s">
        <v>108</v>
      </c>
    </row>
    <row r="12" spans="1:4" x14ac:dyDescent="0.3">
      <c r="A12" s="21" t="s">
        <v>110</v>
      </c>
      <c r="B12" s="22" t="s">
        <v>106</v>
      </c>
      <c r="C12" s="22">
        <v>124</v>
      </c>
      <c r="D12" s="23" t="s">
        <v>116</v>
      </c>
    </row>
    <row r="13" spans="1:4" x14ac:dyDescent="0.3">
      <c r="A13" s="21" t="s">
        <v>110</v>
      </c>
      <c r="B13" s="22" t="s">
        <v>106</v>
      </c>
      <c r="C13" s="22">
        <v>176</v>
      </c>
      <c r="D13" s="23" t="s">
        <v>116</v>
      </c>
    </row>
    <row r="14" spans="1:4" x14ac:dyDescent="0.3">
      <c r="A14" s="21" t="s">
        <v>110</v>
      </c>
      <c r="B14" s="22" t="s">
        <v>106</v>
      </c>
      <c r="C14" s="22">
        <v>81.5</v>
      </c>
      <c r="D14" s="23" t="s">
        <v>111</v>
      </c>
    </row>
    <row r="15" spans="1:4" x14ac:dyDescent="0.3">
      <c r="A15" s="21" t="s">
        <v>110</v>
      </c>
      <c r="B15" s="22" t="s">
        <v>106</v>
      </c>
      <c r="C15" s="22">
        <v>178</v>
      </c>
      <c r="D15" s="23" t="s">
        <v>112</v>
      </c>
    </row>
    <row r="16" spans="1:4" x14ac:dyDescent="0.3">
      <c r="A16" s="21" t="s">
        <v>113</v>
      </c>
      <c r="B16" s="22" t="s">
        <v>106</v>
      </c>
      <c r="C16" s="24">
        <v>1570</v>
      </c>
      <c r="D16" s="23" t="s">
        <v>114</v>
      </c>
    </row>
    <row r="17" spans="1:4" x14ac:dyDescent="0.3">
      <c r="A17" s="21" t="s">
        <v>113</v>
      </c>
      <c r="B17" s="22" t="s">
        <v>115</v>
      </c>
      <c r="C17" s="24">
        <v>210</v>
      </c>
      <c r="D17" s="28" t="s">
        <v>118</v>
      </c>
    </row>
    <row r="18" spans="1:4" x14ac:dyDescent="0.3">
      <c r="A18" s="21" t="s">
        <v>113</v>
      </c>
      <c r="B18" s="22" t="s">
        <v>106</v>
      </c>
      <c r="C18" s="24">
        <v>168</v>
      </c>
      <c r="D18" s="23" t="s">
        <v>111</v>
      </c>
    </row>
    <row r="19" spans="1:4" x14ac:dyDescent="0.3">
      <c r="A19" s="25"/>
      <c r="B19" s="26"/>
      <c r="C19" s="26">
        <f>SUM(C1:C18)</f>
        <v>4212.5</v>
      </c>
      <c r="D19" s="27"/>
    </row>
  </sheetData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旅行社</vt:lpstr>
      <vt:lpstr>零点</vt:lpstr>
      <vt:lpstr>旅行社!Print_Area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86139</cp:lastModifiedBy>
  <cp:lastPrinted>2020-09-29T07:41:08Z</cp:lastPrinted>
  <dcterms:created xsi:type="dcterms:W3CDTF">2013-09-05T09:06:17Z</dcterms:created>
  <dcterms:modified xsi:type="dcterms:W3CDTF">2020-11-19T03:30:22Z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2052-9.1.0.4180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